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"/>
    </mc:Choice>
  </mc:AlternateContent>
  <bookViews>
    <workbookView xWindow="0" yWindow="0" windowWidth="25200" windowHeight="11400" activeTab="2"/>
  </bookViews>
  <sheets>
    <sheet name="TARIFAS" sheetId="1" r:id="rId1"/>
    <sheet name="Rodovias Estaduais " sheetId="5" r:id="rId2"/>
    <sheet name="Rodovias Federais" sheetId="10" r:id="rId3"/>
  </sheets>
  <definedNames>
    <definedName name="_xlnm._FilterDatabase" localSheetId="1" hidden="1">'Rodovias Estaduais '!$B$5:$R$1142</definedName>
    <definedName name="_xlnm._FilterDatabase" localSheetId="2" hidden="1">'Rodovias Federais'!$B$5:$U$1329</definedName>
    <definedName name="_xlnm.Print_Area" localSheetId="1">Tabela1[#All]</definedName>
    <definedName name="_xlnm.Print_Area" localSheetId="0">TARIFAS!$B$2:$M$48</definedName>
    <definedName name="_xlnm.Print_Titles" localSheetId="1">'Rodovias Estaduais '!$5:$5</definedName>
    <definedName name="_xlnm.Print_Titles" localSheetId="2">'Rodovias Federais'!$5:$5</definedName>
    <definedName name="_xlnm.Print_Titles" localSheetId="0">TARIFAS!$2:$4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49" i="10" l="1"/>
  <c r="L948" i="10"/>
  <c r="L947" i="10"/>
  <c r="L946" i="10"/>
  <c r="L945" i="10"/>
  <c r="L944" i="10"/>
  <c r="L943" i="10"/>
  <c r="L942" i="10"/>
  <c r="F942" i="10"/>
  <c r="F943" i="10" s="1"/>
  <c r="L941" i="10"/>
  <c r="O163" i="10"/>
  <c r="O31" i="10"/>
  <c r="L31" i="10"/>
  <c r="O15" i="10"/>
  <c r="O14" i="10"/>
  <c r="O13" i="10"/>
  <c r="O12" i="10"/>
  <c r="O11" i="10"/>
  <c r="O10" i="10"/>
  <c r="O9" i="10"/>
  <c r="O8" i="10"/>
  <c r="O7" i="10"/>
  <c r="I127" i="5" l="1"/>
  <c r="L127" i="5"/>
  <c r="L118" i="5"/>
  <c r="L109" i="5"/>
  <c r="L100" i="5"/>
  <c r="I91" i="5"/>
  <c r="L91" i="5"/>
  <c r="L55" i="5"/>
  <c r="L82" i="5"/>
  <c r="L1135" i="10" l="1"/>
  <c r="L1134" i="10"/>
  <c r="L1133" i="10"/>
  <c r="L1132" i="10"/>
  <c r="L1131" i="10"/>
  <c r="L1130" i="10"/>
  <c r="L1129" i="10"/>
  <c r="L1128" i="10"/>
  <c r="L1127" i="10"/>
  <c r="L1031" i="10"/>
  <c r="L1030" i="10"/>
  <c r="L1029" i="10"/>
  <c r="L1028" i="10"/>
  <c r="L1027" i="10"/>
  <c r="L1026" i="10"/>
  <c r="L1025" i="10"/>
  <c r="L1011" i="10"/>
  <c r="L1010" i="10"/>
  <c r="L1009" i="10"/>
  <c r="L1008" i="10"/>
  <c r="L1007" i="10"/>
  <c r="L1006" i="10"/>
  <c r="L1005" i="10"/>
  <c r="L1001" i="10"/>
  <c r="L1000" i="10"/>
  <c r="L999" i="10"/>
  <c r="L998" i="10"/>
  <c r="L997" i="10"/>
  <c r="L996" i="10"/>
  <c r="L995" i="10"/>
  <c r="L991" i="10"/>
  <c r="L990" i="10"/>
  <c r="L989" i="10"/>
  <c r="L988" i="10"/>
  <c r="L987" i="10"/>
  <c r="L986" i="10"/>
  <c r="L985" i="10"/>
  <c r="F954" i="10"/>
  <c r="F955" i="10" s="1"/>
  <c r="L965" i="10"/>
  <c r="O965" i="10"/>
  <c r="F966" i="10"/>
  <c r="F967" i="10" s="1"/>
  <c r="L966" i="10"/>
  <c r="O966" i="10"/>
  <c r="L967" i="10"/>
  <c r="O967" i="10"/>
  <c r="L968" i="10"/>
  <c r="O968" i="10"/>
  <c r="L969" i="10"/>
  <c r="O969" i="10"/>
  <c r="L970" i="10"/>
  <c r="O970" i="10"/>
  <c r="L971" i="10"/>
  <c r="O971" i="10"/>
  <c r="O972" i="10"/>
  <c r="O973" i="10"/>
  <c r="O1196" i="10" l="1"/>
  <c r="O1195" i="10"/>
  <c r="O1194" i="10"/>
  <c r="O1193" i="10"/>
  <c r="O1192" i="10"/>
  <c r="O1191" i="10"/>
  <c r="O1190" i="10"/>
  <c r="O1189" i="10"/>
  <c r="O1188" i="10"/>
  <c r="O1187" i="10"/>
  <c r="O1184" i="10"/>
  <c r="O1183" i="10"/>
  <c r="O1182" i="10"/>
  <c r="O1181" i="10"/>
  <c r="O1180" i="10"/>
  <c r="O1179" i="10"/>
  <c r="O1178" i="10"/>
  <c r="O1177" i="10"/>
  <c r="O1176" i="10"/>
  <c r="O1175" i="10"/>
  <c r="O1172" i="10"/>
  <c r="O1171" i="10"/>
  <c r="O1170" i="10"/>
  <c r="O1169" i="10"/>
  <c r="O1168" i="10"/>
  <c r="O1167" i="10"/>
  <c r="O1166" i="10"/>
  <c r="O1165" i="10"/>
  <c r="O1164" i="10"/>
  <c r="O1163" i="10"/>
  <c r="O1160" i="10"/>
  <c r="O1159" i="10"/>
  <c r="O1158" i="10"/>
  <c r="O1157" i="10"/>
  <c r="O1156" i="10"/>
  <c r="O1155" i="10"/>
  <c r="O1154" i="10"/>
  <c r="O1153" i="10"/>
  <c r="O1152" i="10"/>
  <c r="O1151" i="10"/>
  <c r="O1148" i="10"/>
  <c r="O1147" i="10"/>
  <c r="O1146" i="10"/>
  <c r="O1145" i="10"/>
  <c r="O1144" i="10"/>
  <c r="O1143" i="10"/>
  <c r="O1142" i="10"/>
  <c r="O1141" i="10"/>
  <c r="O1140" i="10"/>
  <c r="O1139" i="10"/>
  <c r="O1124" i="10"/>
  <c r="O1123" i="10"/>
  <c r="O1122" i="10"/>
  <c r="O1121" i="10"/>
  <c r="O1120" i="10"/>
  <c r="O1119" i="10"/>
  <c r="O1118" i="10"/>
  <c r="O1117" i="10"/>
  <c r="O1116" i="10"/>
  <c r="O1115" i="10"/>
  <c r="O1112" i="10"/>
  <c r="O1111" i="10"/>
  <c r="O1110" i="10"/>
  <c r="O1109" i="10"/>
  <c r="O1108" i="10"/>
  <c r="O1107" i="10"/>
  <c r="O1106" i="10"/>
  <c r="O1105" i="10"/>
  <c r="O1104" i="10"/>
  <c r="O1103" i="10"/>
  <c r="O1100" i="10"/>
  <c r="O1099" i="10"/>
  <c r="O1098" i="10"/>
  <c r="O1097" i="10"/>
  <c r="O1096" i="10"/>
  <c r="O1095" i="10"/>
  <c r="O1094" i="10"/>
  <c r="O1093" i="10"/>
  <c r="O1092" i="10"/>
  <c r="O1091" i="10"/>
  <c r="O1088" i="10"/>
  <c r="O1087" i="10"/>
  <c r="O1086" i="10"/>
  <c r="O1085" i="10"/>
  <c r="O1084" i="10"/>
  <c r="O1083" i="10"/>
  <c r="O1082" i="10"/>
  <c r="O1081" i="10"/>
  <c r="O1080" i="10"/>
  <c r="O1079" i="10"/>
  <c r="O1076" i="10"/>
  <c r="O1075" i="10"/>
  <c r="O1074" i="10"/>
  <c r="O1073" i="10"/>
  <c r="O1072" i="10"/>
  <c r="O1071" i="10"/>
  <c r="O1070" i="10"/>
  <c r="O1069" i="10"/>
  <c r="O1068" i="10"/>
  <c r="O1067" i="10"/>
  <c r="O1064" i="10"/>
  <c r="O1063" i="10"/>
  <c r="O1062" i="10"/>
  <c r="O1061" i="10"/>
  <c r="O1060" i="10"/>
  <c r="O1059" i="10"/>
  <c r="O1058" i="10"/>
  <c r="O1057" i="10"/>
  <c r="O1056" i="10"/>
  <c r="O1055" i="10"/>
  <c r="L1051" i="10" l="1"/>
  <c r="L1050" i="10"/>
  <c r="L1049" i="10"/>
  <c r="L1048" i="10"/>
  <c r="L1047" i="10"/>
  <c r="L1046" i="10"/>
  <c r="L1045" i="10"/>
  <c r="O1045" i="10"/>
  <c r="O1053" i="10"/>
  <c r="O1052" i="10"/>
  <c r="O1051" i="10"/>
  <c r="O1050" i="10"/>
  <c r="O1049" i="10"/>
  <c r="O1048" i="10"/>
  <c r="O1047" i="10"/>
  <c r="O1046" i="10"/>
  <c r="O887" i="10"/>
  <c r="O886" i="10"/>
  <c r="O885" i="10"/>
  <c r="L885" i="10"/>
  <c r="O884" i="10"/>
  <c r="L884" i="10"/>
  <c r="O883" i="10"/>
  <c r="L883" i="10"/>
  <c r="O882" i="10"/>
  <c r="L882" i="10"/>
  <c r="O881" i="10"/>
  <c r="L881" i="10"/>
  <c r="O880" i="10"/>
  <c r="L880" i="10"/>
  <c r="O879" i="10"/>
  <c r="L879" i="10"/>
  <c r="O916" i="10"/>
  <c r="O915" i="10"/>
  <c r="L915" i="10"/>
  <c r="O914" i="10"/>
  <c r="L914" i="10"/>
  <c r="O913" i="10"/>
  <c r="L913" i="10"/>
  <c r="O912" i="10"/>
  <c r="L912" i="10"/>
  <c r="O911" i="10"/>
  <c r="L911" i="10"/>
  <c r="O910" i="10"/>
  <c r="L910" i="10"/>
  <c r="O909" i="10"/>
  <c r="L909" i="10"/>
  <c r="O907" i="10"/>
  <c r="O906" i="10"/>
  <c r="O905" i="10"/>
  <c r="L905" i="10"/>
  <c r="O904" i="10"/>
  <c r="L904" i="10"/>
  <c r="O903" i="10"/>
  <c r="L903" i="10"/>
  <c r="O902" i="10"/>
  <c r="L902" i="10"/>
  <c r="O901" i="10"/>
  <c r="L901" i="10"/>
  <c r="O900" i="10"/>
  <c r="L900" i="10"/>
  <c r="O899" i="10"/>
  <c r="L899" i="10"/>
  <c r="O897" i="10"/>
  <c r="O896" i="10"/>
  <c r="O895" i="10"/>
  <c r="L895" i="10"/>
  <c r="O894" i="10"/>
  <c r="L894" i="10"/>
  <c r="O893" i="10"/>
  <c r="L893" i="10"/>
  <c r="O892" i="10"/>
  <c r="L892" i="10"/>
  <c r="O891" i="10"/>
  <c r="L891" i="10"/>
  <c r="O890" i="10"/>
  <c r="L890" i="10"/>
  <c r="O889" i="10"/>
  <c r="L889" i="10"/>
  <c r="O877" i="10"/>
  <c r="O876" i="10"/>
  <c r="O875" i="10"/>
  <c r="L875" i="10"/>
  <c r="O874" i="10"/>
  <c r="L874" i="10"/>
  <c r="O873" i="10"/>
  <c r="L873" i="10"/>
  <c r="O872" i="10"/>
  <c r="L872" i="10"/>
  <c r="O871" i="10"/>
  <c r="L871" i="10"/>
  <c r="O870" i="10"/>
  <c r="L870" i="10"/>
  <c r="F870" i="10"/>
  <c r="F871" i="10" s="1"/>
  <c r="O869" i="10"/>
  <c r="L869" i="10"/>
  <c r="O177" i="10"/>
  <c r="L38" i="5" l="1"/>
  <c r="L37" i="5"/>
  <c r="L36" i="5"/>
  <c r="L35" i="5"/>
  <c r="L34" i="5"/>
  <c r="L33" i="5"/>
  <c r="F1036" i="10" l="1"/>
  <c r="F1037" i="10" s="1"/>
  <c r="F634" i="10"/>
  <c r="I44" i="1" l="1"/>
  <c r="I39" i="1"/>
  <c r="I35" i="1"/>
  <c r="F1046" i="10" l="1"/>
  <c r="F1047" i="10" s="1"/>
  <c r="F930" i="10"/>
  <c r="F931" i="10" s="1"/>
  <c r="F860" i="10"/>
  <c r="F861" i="10" s="1"/>
  <c r="F851" i="10"/>
  <c r="F852" i="10" s="1"/>
  <c r="F743" i="10"/>
  <c r="F744" i="10" s="1"/>
  <c r="F635" i="10"/>
  <c r="F636" i="10" s="1"/>
  <c r="F623" i="10" l="1"/>
  <c r="F624" i="10" s="1"/>
  <c r="F515" i="10"/>
  <c r="F516" i="10" s="1"/>
  <c r="F383" i="10"/>
  <c r="F384" i="10" s="1"/>
  <c r="F130" i="10"/>
  <c r="F131" i="10" s="1"/>
  <c r="F139" i="10"/>
  <c r="F140" i="10" s="1"/>
  <c r="F148" i="10"/>
  <c r="F149" i="10" s="1"/>
  <c r="F157" i="10"/>
  <c r="F158" i="10" s="1"/>
  <c r="F166" i="10"/>
  <c r="F167" i="10" s="1"/>
  <c r="F178" i="10"/>
  <c r="F179" i="10" s="1"/>
  <c r="F190" i="10"/>
  <c r="F228" i="10"/>
  <c r="F229" i="10" s="1"/>
  <c r="F300" i="10"/>
  <c r="F301" i="10" s="1"/>
  <c r="F191" i="10"/>
  <c r="F116" i="10"/>
  <c r="F117" i="10" s="1"/>
  <c r="F24" i="10"/>
  <c r="F68" i="10"/>
  <c r="F69" i="10" s="1"/>
  <c r="F58" i="10"/>
  <c r="F59" i="10" s="1"/>
  <c r="F8" i="10"/>
  <c r="F9" i="10" s="1"/>
  <c r="F44" i="10"/>
  <c r="F45" i="10" s="1"/>
  <c r="L1339" i="10" l="1"/>
  <c r="L1338" i="10"/>
  <c r="L1337" i="10"/>
  <c r="L1336" i="10"/>
  <c r="L1335" i="10"/>
  <c r="L1334" i="10"/>
  <c r="L1333" i="10"/>
  <c r="L1332" i="10"/>
  <c r="L1331" i="10"/>
  <c r="L1327" i="10"/>
  <c r="L1326" i="10"/>
  <c r="L1325" i="10"/>
  <c r="L1324" i="10"/>
  <c r="L1323" i="10"/>
  <c r="L1322" i="10"/>
  <c r="L1321" i="10"/>
  <c r="L1320" i="10"/>
  <c r="L1319" i="10"/>
  <c r="L1315" i="10"/>
  <c r="L1314" i="10"/>
  <c r="L1313" i="10"/>
  <c r="L1312" i="10"/>
  <c r="L1311" i="10"/>
  <c r="L1310" i="10"/>
  <c r="L1309" i="10"/>
  <c r="L1308" i="10"/>
  <c r="L1307" i="10"/>
  <c r="L1303" i="10"/>
  <c r="L1302" i="10"/>
  <c r="L1301" i="10"/>
  <c r="L1300" i="10"/>
  <c r="L1299" i="10"/>
  <c r="L1298" i="10"/>
  <c r="L1297" i="10"/>
  <c r="L1296" i="10"/>
  <c r="L1295" i="10"/>
  <c r="L1291" i="10" l="1"/>
  <c r="L1290" i="10"/>
  <c r="L1289" i="10"/>
  <c r="L1288" i="10"/>
  <c r="L1287" i="10"/>
  <c r="L1286" i="10"/>
  <c r="L1285" i="10"/>
  <c r="L1284" i="10"/>
  <c r="L1283" i="10"/>
  <c r="L1279" i="10"/>
  <c r="L1278" i="10"/>
  <c r="L1277" i="10"/>
  <c r="L1276" i="10"/>
  <c r="L1275" i="10"/>
  <c r="L1274" i="10"/>
  <c r="L1273" i="10"/>
  <c r="L1272" i="10"/>
  <c r="L1271" i="10"/>
  <c r="L1267" i="10"/>
  <c r="L1266" i="10"/>
  <c r="L1265" i="10"/>
  <c r="L1264" i="10"/>
  <c r="L1263" i="10"/>
  <c r="L1262" i="10"/>
  <c r="L1261" i="10"/>
  <c r="L1260" i="10"/>
  <c r="L1259" i="10"/>
  <c r="L1255" i="10"/>
  <c r="L1254" i="10"/>
  <c r="L1253" i="10"/>
  <c r="L1252" i="10"/>
  <c r="L1251" i="10"/>
  <c r="L1250" i="10"/>
  <c r="L1249" i="10"/>
  <c r="L1248" i="10"/>
  <c r="L1247" i="10"/>
  <c r="L1243" i="10"/>
  <c r="L1242" i="10"/>
  <c r="L1241" i="10"/>
  <c r="L1240" i="10"/>
  <c r="L1239" i="10"/>
  <c r="L1238" i="10"/>
  <c r="L1237" i="10"/>
  <c r="L1236" i="10"/>
  <c r="L1235" i="10"/>
  <c r="L1232" i="10"/>
  <c r="L1231" i="10"/>
  <c r="L1230" i="10"/>
  <c r="L1229" i="10"/>
  <c r="L1228" i="10"/>
  <c r="L1227" i="10"/>
  <c r="L1226" i="10"/>
  <c r="L1225" i="10"/>
  <c r="L1224" i="10"/>
  <c r="L1223" i="10"/>
  <c r="L1219" i="10"/>
  <c r="L1218" i="10"/>
  <c r="L1217" i="10"/>
  <c r="L1216" i="10"/>
  <c r="L1215" i="10"/>
  <c r="L1214" i="10"/>
  <c r="L1213" i="10"/>
  <c r="L1212" i="10"/>
  <c r="L1211" i="10"/>
  <c r="L1208" i="10"/>
  <c r="L1207" i="10"/>
  <c r="L1206" i="10"/>
  <c r="L1205" i="10"/>
  <c r="L1204" i="10"/>
  <c r="L1203" i="10"/>
  <c r="L1202" i="10"/>
  <c r="L1201" i="10"/>
  <c r="L1200" i="10"/>
  <c r="L1199" i="10"/>
  <c r="L1195" i="10"/>
  <c r="L1194" i="10"/>
  <c r="L1193" i="10"/>
  <c r="L1192" i="10"/>
  <c r="L1191" i="10"/>
  <c r="L1190" i="10"/>
  <c r="L1189" i="10"/>
  <c r="L1188" i="10"/>
  <c r="L1187" i="10"/>
  <c r="L1175" i="10"/>
  <c r="L1176" i="10"/>
  <c r="L1177" i="10"/>
  <c r="L1178" i="10"/>
  <c r="L1179" i="10"/>
  <c r="L1180" i="10"/>
  <c r="L1181" i="10"/>
  <c r="L1182" i="10"/>
  <c r="L1183" i="10"/>
  <c r="L1163" i="10"/>
  <c r="L1164" i="10"/>
  <c r="L1165" i="10"/>
  <c r="L1166" i="10"/>
  <c r="L1167" i="10"/>
  <c r="L1168" i="10"/>
  <c r="L1169" i="10"/>
  <c r="L1170" i="10"/>
  <c r="L1171" i="10"/>
  <c r="L1159" i="10"/>
  <c r="L1158" i="10"/>
  <c r="L1157" i="10"/>
  <c r="L1156" i="10"/>
  <c r="L1155" i="10"/>
  <c r="L1154" i="10"/>
  <c r="L1153" i="10"/>
  <c r="L1152" i="10"/>
  <c r="L1151" i="10"/>
  <c r="L1147" i="10"/>
  <c r="L1146" i="10"/>
  <c r="L1145" i="10"/>
  <c r="L1144" i="10"/>
  <c r="L1143" i="10"/>
  <c r="L1142" i="10"/>
  <c r="L1141" i="10"/>
  <c r="L1140" i="10"/>
  <c r="L1139" i="10"/>
  <c r="L1064" i="10"/>
  <c r="L1123" i="10"/>
  <c r="L1122" i="10"/>
  <c r="L1121" i="10"/>
  <c r="L1120" i="10"/>
  <c r="L1119" i="10"/>
  <c r="L1118" i="10"/>
  <c r="L1117" i="10"/>
  <c r="L1116" i="10"/>
  <c r="L1115" i="10"/>
  <c r="L1111" i="10"/>
  <c r="L1110" i="10"/>
  <c r="L1109" i="10"/>
  <c r="L1108" i="10"/>
  <c r="L1107" i="10"/>
  <c r="L1106" i="10"/>
  <c r="L1105" i="10"/>
  <c r="L1104" i="10"/>
  <c r="L1103" i="10"/>
  <c r="L1063" i="10"/>
  <c r="L1062" i="10"/>
  <c r="L1061" i="10"/>
  <c r="L1060" i="10"/>
  <c r="L1059" i="10"/>
  <c r="L1058" i="10"/>
  <c r="L1057" i="10"/>
  <c r="L1056" i="10"/>
  <c r="L1055" i="10"/>
  <c r="L1075" i="10"/>
  <c r="L1074" i="10"/>
  <c r="L1073" i="10"/>
  <c r="L1072" i="10"/>
  <c r="L1071" i="10"/>
  <c r="L1070" i="10"/>
  <c r="L1069" i="10"/>
  <c r="L1068" i="10"/>
  <c r="L1067" i="10"/>
  <c r="L1099" i="10"/>
  <c r="L1098" i="10"/>
  <c r="L1097" i="10"/>
  <c r="L1096" i="10"/>
  <c r="L1095" i="10"/>
  <c r="L1094" i="10"/>
  <c r="L1093" i="10"/>
  <c r="L1092" i="10"/>
  <c r="L1091" i="10"/>
  <c r="L1087" i="10"/>
  <c r="L1086" i="10"/>
  <c r="L1085" i="10"/>
  <c r="L1084" i="10"/>
  <c r="L1083" i="10"/>
  <c r="L1082" i="10"/>
  <c r="L1081" i="10"/>
  <c r="L1080" i="10"/>
  <c r="L1079" i="10"/>
  <c r="O631" i="10"/>
  <c r="O630" i="10"/>
  <c r="O629" i="10"/>
  <c r="O628" i="10"/>
  <c r="O627" i="10"/>
  <c r="O626" i="10"/>
  <c r="O625" i="10"/>
  <c r="O624" i="10"/>
  <c r="O623" i="10"/>
  <c r="O622" i="10"/>
  <c r="L631" i="10"/>
  <c r="L630" i="10"/>
  <c r="L629" i="10"/>
  <c r="L628" i="10"/>
  <c r="L627" i="10"/>
  <c r="L626" i="10"/>
  <c r="L625" i="10"/>
  <c r="L624" i="10"/>
  <c r="L623" i="10"/>
  <c r="L622" i="10"/>
  <c r="L111" i="10"/>
  <c r="L110" i="10"/>
  <c r="L109" i="10"/>
  <c r="L108" i="10"/>
  <c r="L107" i="10"/>
  <c r="L106" i="10"/>
  <c r="L105" i="10"/>
  <c r="L104" i="10"/>
  <c r="L103" i="10"/>
  <c r="O99" i="10"/>
  <c r="L99" i="10"/>
  <c r="O98" i="10"/>
  <c r="L98" i="10"/>
  <c r="O97" i="10"/>
  <c r="L97" i="10"/>
  <c r="O96" i="10"/>
  <c r="L96" i="10"/>
  <c r="O95" i="10"/>
  <c r="L95" i="10"/>
  <c r="O94" i="10"/>
  <c r="L94" i="10"/>
  <c r="O93" i="10"/>
  <c r="L93" i="10"/>
  <c r="O92" i="10"/>
  <c r="L92" i="10"/>
  <c r="O91" i="10"/>
  <c r="L91" i="10"/>
  <c r="O87" i="10"/>
  <c r="O86" i="10"/>
  <c r="O85" i="10"/>
  <c r="O84" i="10"/>
  <c r="O83" i="10"/>
  <c r="O82" i="10"/>
  <c r="O81" i="10"/>
  <c r="O80" i="10"/>
  <c r="O79" i="10"/>
  <c r="O75" i="10"/>
  <c r="O74" i="10"/>
  <c r="O73" i="10"/>
  <c r="O72" i="10"/>
  <c r="O71" i="10"/>
  <c r="O70" i="10"/>
  <c r="O69" i="10"/>
  <c r="O68" i="10"/>
  <c r="O67" i="10"/>
  <c r="I47" i="5"/>
  <c r="I46" i="5"/>
  <c r="I45" i="5"/>
  <c r="I44" i="5"/>
  <c r="I43" i="5"/>
  <c r="I42" i="5"/>
  <c r="I41" i="5"/>
  <c r="I36" i="5"/>
  <c r="I35" i="5"/>
  <c r="I34" i="5"/>
  <c r="I33" i="5"/>
  <c r="I37" i="5"/>
  <c r="I38" i="5"/>
  <c r="L1015" i="5" l="1"/>
  <c r="L1014" i="5"/>
  <c r="L1013" i="5"/>
  <c r="L1012" i="5"/>
  <c r="L1011" i="5"/>
  <c r="L1010" i="5"/>
  <c r="L1009" i="5"/>
  <c r="L1006" i="5"/>
  <c r="L1005" i="5"/>
  <c r="L1004" i="5"/>
  <c r="L1003" i="5"/>
  <c r="L1002" i="5"/>
  <c r="L1001" i="5"/>
  <c r="L1000" i="5"/>
  <c r="L970" i="5"/>
  <c r="L969" i="5"/>
  <c r="L968" i="5"/>
  <c r="L967" i="5"/>
  <c r="L966" i="5"/>
  <c r="L965" i="5"/>
  <c r="L964" i="5"/>
  <c r="L961" i="5"/>
  <c r="L960" i="5"/>
  <c r="L959" i="5"/>
  <c r="L958" i="5"/>
  <c r="L957" i="5"/>
  <c r="L956" i="5"/>
  <c r="L955" i="5"/>
  <c r="L943" i="5"/>
  <c r="L942" i="5"/>
  <c r="L941" i="5"/>
  <c r="L940" i="5"/>
  <c r="L939" i="5"/>
  <c r="L938" i="5"/>
  <c r="L937" i="5"/>
  <c r="L422" i="5"/>
  <c r="L421" i="5"/>
  <c r="L420" i="5"/>
  <c r="L419" i="5"/>
  <c r="L418" i="5"/>
  <c r="L417" i="5"/>
  <c r="L416" i="5"/>
  <c r="L415" i="5"/>
  <c r="O739" i="10"/>
  <c r="O738" i="10"/>
  <c r="O737" i="10"/>
  <c r="O736" i="10"/>
  <c r="O735" i="10"/>
  <c r="O734" i="10"/>
  <c r="O733" i="10"/>
  <c r="O732" i="10"/>
  <c r="O731" i="10"/>
  <c r="O730" i="10"/>
  <c r="O727" i="10"/>
  <c r="O726" i="10"/>
  <c r="O725" i="10"/>
  <c r="O724" i="10"/>
  <c r="O723" i="10"/>
  <c r="O722" i="10"/>
  <c r="O721" i="10"/>
  <c r="O720" i="10"/>
  <c r="O719" i="10"/>
  <c r="O718" i="10"/>
  <c r="O715" i="10"/>
  <c r="O714" i="10"/>
  <c r="O713" i="10"/>
  <c r="O712" i="10"/>
  <c r="O711" i="10"/>
  <c r="O710" i="10"/>
  <c r="O709" i="10"/>
  <c r="O708" i="10"/>
  <c r="O707" i="10"/>
  <c r="O706" i="10"/>
  <c r="O703" i="10"/>
  <c r="O702" i="10"/>
  <c r="O701" i="10"/>
  <c r="O700" i="10"/>
  <c r="O699" i="10"/>
  <c r="O698" i="10"/>
  <c r="O697" i="10"/>
  <c r="O696" i="10"/>
  <c r="O695" i="10"/>
  <c r="O694" i="10"/>
  <c r="O691" i="10"/>
  <c r="O690" i="10"/>
  <c r="O689" i="10"/>
  <c r="O688" i="10"/>
  <c r="O687" i="10"/>
  <c r="O686" i="10"/>
  <c r="O685" i="10"/>
  <c r="O684" i="10"/>
  <c r="O683" i="10"/>
  <c r="O682" i="10"/>
  <c r="O679" i="10"/>
  <c r="O678" i="10"/>
  <c r="O677" i="10"/>
  <c r="O676" i="10"/>
  <c r="O675" i="10"/>
  <c r="O674" i="10"/>
  <c r="O673" i="10"/>
  <c r="O672" i="10"/>
  <c r="O671" i="10"/>
  <c r="O670" i="10"/>
  <c r="O667" i="10"/>
  <c r="O666" i="10"/>
  <c r="O665" i="10"/>
  <c r="O664" i="10"/>
  <c r="O663" i="10"/>
  <c r="O662" i="10"/>
  <c r="O661" i="10"/>
  <c r="O660" i="10"/>
  <c r="O659" i="10"/>
  <c r="O658" i="10"/>
  <c r="O655" i="10"/>
  <c r="O654" i="10"/>
  <c r="O653" i="10"/>
  <c r="O652" i="10"/>
  <c r="O651" i="10"/>
  <c r="O650" i="10"/>
  <c r="O649" i="10"/>
  <c r="O648" i="10"/>
  <c r="O647" i="10"/>
  <c r="O646" i="10"/>
  <c r="O643" i="10"/>
  <c r="O642" i="10"/>
  <c r="O641" i="10"/>
  <c r="O640" i="10"/>
  <c r="O639" i="10"/>
  <c r="O638" i="10"/>
  <c r="O637" i="10"/>
  <c r="O636" i="10"/>
  <c r="O635" i="10"/>
  <c r="O634" i="10"/>
  <c r="O929" i="10" l="1"/>
  <c r="O930" i="10"/>
  <c r="O931" i="10"/>
  <c r="O932" i="10"/>
  <c r="O933" i="10"/>
  <c r="O934" i="10"/>
  <c r="O935" i="10"/>
  <c r="O936" i="10"/>
  <c r="O937" i="10"/>
  <c r="O847" i="10" l="1"/>
  <c r="O846" i="10"/>
  <c r="O845" i="10"/>
  <c r="O844" i="10"/>
  <c r="O843" i="10"/>
  <c r="O842" i="10"/>
  <c r="O841" i="10"/>
  <c r="O840" i="10"/>
  <c r="O839" i="10"/>
  <c r="O838" i="10"/>
  <c r="O835" i="10"/>
  <c r="O834" i="10"/>
  <c r="O833" i="10"/>
  <c r="O832" i="10"/>
  <c r="O831" i="10"/>
  <c r="O830" i="10"/>
  <c r="O829" i="10"/>
  <c r="O828" i="10"/>
  <c r="O827" i="10"/>
  <c r="O826" i="10"/>
  <c r="O823" i="10"/>
  <c r="O822" i="10"/>
  <c r="O821" i="10"/>
  <c r="O820" i="10"/>
  <c r="O819" i="10"/>
  <c r="O818" i="10"/>
  <c r="O817" i="10"/>
  <c r="O816" i="10"/>
  <c r="O815" i="10"/>
  <c r="O814" i="10"/>
  <c r="O811" i="10"/>
  <c r="O810" i="10"/>
  <c r="O809" i="10"/>
  <c r="O808" i="10"/>
  <c r="O807" i="10"/>
  <c r="O806" i="10"/>
  <c r="O805" i="10"/>
  <c r="O804" i="10"/>
  <c r="O803" i="10"/>
  <c r="O802" i="10"/>
  <c r="O799" i="10"/>
  <c r="O798" i="10"/>
  <c r="O797" i="10"/>
  <c r="O796" i="10"/>
  <c r="O795" i="10"/>
  <c r="O794" i="10"/>
  <c r="O793" i="10"/>
  <c r="O792" i="10"/>
  <c r="O791" i="10"/>
  <c r="O790" i="10"/>
  <c r="O787" i="10"/>
  <c r="O786" i="10"/>
  <c r="O785" i="10"/>
  <c r="O784" i="10"/>
  <c r="O783" i="10"/>
  <c r="O782" i="10"/>
  <c r="O781" i="10"/>
  <c r="O780" i="10"/>
  <c r="O779" i="10"/>
  <c r="O778" i="10"/>
  <c r="O775" i="10"/>
  <c r="O774" i="10"/>
  <c r="O773" i="10"/>
  <c r="O772" i="10"/>
  <c r="O771" i="10"/>
  <c r="O770" i="10"/>
  <c r="O769" i="10"/>
  <c r="O768" i="10"/>
  <c r="O767" i="10"/>
  <c r="O766" i="10"/>
  <c r="O763" i="10"/>
  <c r="O762" i="10"/>
  <c r="O761" i="10"/>
  <c r="O760" i="10"/>
  <c r="O759" i="10"/>
  <c r="O758" i="10"/>
  <c r="O757" i="10"/>
  <c r="O756" i="10"/>
  <c r="O755" i="10"/>
  <c r="O754" i="10"/>
  <c r="O751" i="10"/>
  <c r="O750" i="10"/>
  <c r="O749" i="10"/>
  <c r="O748" i="10"/>
  <c r="O747" i="10"/>
  <c r="O746" i="10"/>
  <c r="O745" i="10"/>
  <c r="O744" i="10"/>
  <c r="O743" i="10"/>
  <c r="O742" i="10"/>
  <c r="O209" i="10"/>
  <c r="O208" i="10"/>
  <c r="O207" i="10"/>
  <c r="O206" i="10"/>
  <c r="O205" i="10"/>
  <c r="O204" i="10"/>
  <c r="O203" i="10"/>
  <c r="O202" i="10"/>
  <c r="O201" i="10"/>
  <c r="O186" i="10"/>
  <c r="O185" i="10"/>
  <c r="O184" i="10"/>
  <c r="O183" i="10"/>
  <c r="O182" i="10"/>
  <c r="O181" i="10"/>
  <c r="O180" i="10"/>
  <c r="O179" i="10"/>
  <c r="O178" i="10"/>
  <c r="O173" i="10"/>
  <c r="O172" i="10"/>
  <c r="O171" i="10"/>
  <c r="O170" i="10"/>
  <c r="O169" i="10"/>
  <c r="O168" i="10"/>
  <c r="O167" i="10"/>
  <c r="O166" i="10"/>
  <c r="O165" i="10"/>
  <c r="O162" i="10"/>
  <c r="O161" i="10"/>
  <c r="O160" i="10"/>
  <c r="O159" i="10"/>
  <c r="O158" i="10"/>
  <c r="O157" i="10"/>
  <c r="O156" i="10"/>
  <c r="O154" i="10"/>
  <c r="O153" i="10"/>
  <c r="O152" i="10"/>
  <c r="O151" i="10"/>
  <c r="O150" i="10"/>
  <c r="O149" i="10"/>
  <c r="O148" i="10"/>
  <c r="O147" i="10"/>
  <c r="O145" i="10"/>
  <c r="O144" i="10"/>
  <c r="O143" i="10"/>
  <c r="O142" i="10"/>
  <c r="O141" i="10"/>
  <c r="O140" i="10"/>
  <c r="O139" i="10"/>
  <c r="O138" i="10"/>
  <c r="O136" i="10"/>
  <c r="O135" i="10"/>
  <c r="O134" i="10"/>
  <c r="O133" i="10"/>
  <c r="O132" i="10"/>
  <c r="O131" i="10"/>
  <c r="O130" i="10"/>
  <c r="O129" i="10"/>
  <c r="O1042" i="10" l="1"/>
  <c r="O1041" i="10"/>
  <c r="L1041" i="10"/>
  <c r="O1040" i="10"/>
  <c r="L1040" i="10"/>
  <c r="O1039" i="10"/>
  <c r="L1039" i="10"/>
  <c r="O1038" i="10"/>
  <c r="L1038" i="10"/>
  <c r="O1037" i="10"/>
  <c r="L1037" i="10"/>
  <c r="O1036" i="10"/>
  <c r="L1036" i="10"/>
  <c r="O1035" i="10"/>
  <c r="L1035" i="10"/>
  <c r="O1033" i="10"/>
  <c r="O1032" i="10"/>
  <c r="O1031" i="10"/>
  <c r="O1030" i="10"/>
  <c r="O1029" i="10"/>
  <c r="O1028" i="10"/>
  <c r="O1027" i="10"/>
  <c r="O1026" i="10"/>
  <c r="O1025" i="10"/>
  <c r="O1013" i="10"/>
  <c r="O1012" i="10"/>
  <c r="O1011" i="10"/>
  <c r="O1010" i="10"/>
  <c r="O1009" i="10"/>
  <c r="O1008" i="10"/>
  <c r="O1007" i="10"/>
  <c r="O1006" i="10"/>
  <c r="O1005" i="10"/>
  <c r="O1003" i="10"/>
  <c r="O1002" i="10"/>
  <c r="O1001" i="10"/>
  <c r="O1000" i="10"/>
  <c r="O999" i="10"/>
  <c r="O998" i="10"/>
  <c r="O997" i="10"/>
  <c r="O996" i="10"/>
  <c r="O995" i="10"/>
  <c r="O993" i="10"/>
  <c r="O992" i="10"/>
  <c r="O991" i="10"/>
  <c r="O990" i="10"/>
  <c r="O989" i="10"/>
  <c r="O988" i="10"/>
  <c r="O987" i="10"/>
  <c r="O986" i="10"/>
  <c r="O985" i="10"/>
  <c r="O983" i="10"/>
  <c r="O982" i="10"/>
  <c r="O981" i="10"/>
  <c r="L981" i="10"/>
  <c r="O980" i="10"/>
  <c r="L980" i="10"/>
  <c r="O979" i="10"/>
  <c r="L979" i="10"/>
  <c r="O978" i="10"/>
  <c r="L978" i="10"/>
  <c r="O977" i="10"/>
  <c r="L977" i="10"/>
  <c r="O976" i="10"/>
  <c r="L976" i="10"/>
  <c r="O975" i="10"/>
  <c r="L975" i="10"/>
  <c r="M63" i="10" l="1"/>
  <c r="M62" i="10"/>
  <c r="M61" i="10"/>
  <c r="M60" i="10"/>
  <c r="M59" i="10"/>
  <c r="M58" i="10"/>
  <c r="M57" i="10"/>
  <c r="M56" i="10"/>
  <c r="M55" i="10"/>
  <c r="O63" i="10"/>
  <c r="O62" i="10"/>
  <c r="O61" i="10"/>
  <c r="O60" i="10"/>
  <c r="O59" i="10"/>
  <c r="O58" i="10"/>
  <c r="O57" i="10"/>
  <c r="O56" i="10"/>
  <c r="O55" i="10"/>
  <c r="L39" i="10"/>
  <c r="L38" i="10"/>
  <c r="L37" i="10"/>
  <c r="L36" i="10"/>
  <c r="L35" i="10"/>
  <c r="L34" i="10"/>
  <c r="L33" i="10"/>
  <c r="L32" i="10"/>
  <c r="L27" i="10"/>
  <c r="L26" i="10"/>
  <c r="L25" i="10"/>
  <c r="L24" i="10"/>
  <c r="L23" i="10"/>
  <c r="L22" i="10"/>
  <c r="L21" i="10"/>
  <c r="L20" i="10"/>
  <c r="L19" i="10"/>
  <c r="L15" i="10"/>
  <c r="L14" i="10"/>
  <c r="L13" i="10"/>
  <c r="L12" i="10"/>
  <c r="L11" i="10"/>
  <c r="L10" i="10"/>
  <c r="L9" i="10"/>
  <c r="L8" i="10"/>
  <c r="L7" i="10"/>
  <c r="L791" i="5" l="1"/>
  <c r="L790" i="5"/>
  <c r="L789" i="5"/>
  <c r="L788" i="5"/>
  <c r="L787" i="5"/>
  <c r="L786" i="5"/>
  <c r="L785" i="5"/>
  <c r="L784" i="5"/>
  <c r="L782" i="5"/>
  <c r="L781" i="5"/>
  <c r="L780" i="5"/>
  <c r="L779" i="5"/>
  <c r="L778" i="5"/>
  <c r="L777" i="5"/>
  <c r="L776" i="5"/>
  <c r="L775" i="5"/>
  <c r="L773" i="5"/>
  <c r="L772" i="5"/>
  <c r="L771" i="5"/>
  <c r="L770" i="5"/>
  <c r="L769" i="5"/>
  <c r="L768" i="5"/>
  <c r="L767" i="5"/>
  <c r="L766" i="5"/>
  <c r="L764" i="5"/>
  <c r="L763" i="5"/>
  <c r="L762" i="5"/>
  <c r="L761" i="5"/>
  <c r="L760" i="5"/>
  <c r="L759" i="5"/>
  <c r="L758" i="5"/>
  <c r="L757" i="5"/>
  <c r="L755" i="5"/>
  <c r="L754" i="5"/>
  <c r="L753" i="5"/>
  <c r="L752" i="5"/>
  <c r="L751" i="5"/>
  <c r="L750" i="5"/>
  <c r="L749" i="5"/>
  <c r="L748" i="5"/>
  <c r="L746" i="5"/>
  <c r="L745" i="5"/>
  <c r="L744" i="5"/>
  <c r="L743" i="5"/>
  <c r="L742" i="5"/>
  <c r="L741" i="5"/>
  <c r="L740" i="5"/>
  <c r="L739" i="5"/>
  <c r="L737" i="5"/>
  <c r="L736" i="5"/>
  <c r="L735" i="5"/>
  <c r="L734" i="5"/>
  <c r="L733" i="5"/>
  <c r="L732" i="5"/>
  <c r="L731" i="5"/>
  <c r="L730" i="5"/>
  <c r="L728" i="5" l="1"/>
  <c r="L727" i="5"/>
  <c r="L726" i="5"/>
  <c r="L725" i="5"/>
  <c r="L724" i="5"/>
  <c r="L723" i="5"/>
  <c r="L722" i="5"/>
  <c r="L721" i="5"/>
  <c r="L719" i="5"/>
  <c r="L718" i="5"/>
  <c r="L717" i="5"/>
  <c r="L716" i="5"/>
  <c r="L715" i="5"/>
  <c r="L714" i="5"/>
  <c r="L713" i="5"/>
  <c r="L712" i="5"/>
  <c r="L710" i="5"/>
  <c r="L709" i="5"/>
  <c r="L708" i="5"/>
  <c r="L707" i="5"/>
  <c r="L706" i="5"/>
  <c r="L705" i="5"/>
  <c r="L704" i="5"/>
  <c r="L703" i="5"/>
  <c r="L701" i="5"/>
  <c r="L700" i="5"/>
  <c r="L699" i="5"/>
  <c r="L698" i="5"/>
  <c r="L697" i="5"/>
  <c r="L696" i="5"/>
  <c r="L695" i="5"/>
  <c r="L694" i="5"/>
  <c r="I710" i="5"/>
  <c r="I709" i="5"/>
  <c r="I708" i="5"/>
  <c r="I707" i="5"/>
  <c r="I706" i="5"/>
  <c r="I705" i="5"/>
  <c r="I704" i="5"/>
  <c r="I703" i="5"/>
  <c r="L692" i="5"/>
  <c r="L691" i="5"/>
  <c r="L690" i="5"/>
  <c r="L689" i="5"/>
  <c r="L688" i="5"/>
  <c r="L687" i="5"/>
  <c r="L686" i="5"/>
  <c r="L685" i="5"/>
  <c r="I685" i="5"/>
  <c r="L683" i="5"/>
  <c r="L682" i="5"/>
  <c r="L681" i="5"/>
  <c r="L680" i="5"/>
  <c r="L679" i="5"/>
  <c r="L678" i="5"/>
  <c r="L677" i="5"/>
  <c r="L676" i="5"/>
  <c r="L674" i="5"/>
  <c r="L673" i="5"/>
  <c r="L672" i="5"/>
  <c r="L671" i="5"/>
  <c r="L670" i="5"/>
  <c r="L669" i="5"/>
  <c r="L668" i="5"/>
  <c r="L667" i="5"/>
  <c r="L665" i="5"/>
  <c r="L664" i="5"/>
  <c r="L663" i="5"/>
  <c r="L662" i="5"/>
  <c r="L661" i="5"/>
  <c r="L660" i="5"/>
  <c r="L659" i="5"/>
  <c r="L658" i="5"/>
  <c r="L656" i="5"/>
  <c r="L655" i="5"/>
  <c r="L654" i="5"/>
  <c r="L653" i="5"/>
  <c r="L652" i="5"/>
  <c r="L651" i="5"/>
  <c r="L650" i="5"/>
  <c r="L649" i="5"/>
  <c r="L647" i="5"/>
  <c r="L646" i="5"/>
  <c r="L645" i="5"/>
  <c r="L644" i="5"/>
  <c r="L643" i="5"/>
  <c r="L642" i="5"/>
  <c r="L641" i="5"/>
  <c r="L640" i="5"/>
  <c r="L638" i="5"/>
  <c r="L637" i="5"/>
  <c r="L636" i="5"/>
  <c r="L635" i="5"/>
  <c r="L634" i="5"/>
  <c r="L633" i="5"/>
  <c r="L632" i="5"/>
  <c r="L631" i="5"/>
  <c r="L628" i="5"/>
  <c r="L627" i="5"/>
  <c r="L626" i="5"/>
  <c r="L625" i="5"/>
  <c r="L624" i="5"/>
  <c r="L623" i="5"/>
  <c r="L622" i="5"/>
  <c r="L619" i="5"/>
  <c r="L618" i="5"/>
  <c r="L617" i="5"/>
  <c r="L616" i="5"/>
  <c r="L615" i="5"/>
  <c r="L614" i="5"/>
  <c r="L613" i="5"/>
  <c r="L610" i="5"/>
  <c r="L609" i="5"/>
  <c r="L608" i="5"/>
  <c r="L607" i="5"/>
  <c r="L606" i="5"/>
  <c r="L605" i="5"/>
  <c r="L604" i="5"/>
  <c r="L601" i="5"/>
  <c r="L600" i="5"/>
  <c r="L599" i="5"/>
  <c r="L598" i="5"/>
  <c r="L597" i="5"/>
  <c r="L596" i="5"/>
  <c r="L595" i="5"/>
  <c r="L592" i="5"/>
  <c r="L591" i="5"/>
  <c r="L590" i="5"/>
  <c r="L589" i="5"/>
  <c r="L588" i="5"/>
  <c r="L587" i="5"/>
  <c r="L586" i="5"/>
  <c r="L583" i="5"/>
  <c r="L582" i="5"/>
  <c r="L581" i="5"/>
  <c r="L580" i="5"/>
  <c r="L579" i="5"/>
  <c r="L578" i="5"/>
  <c r="L577" i="5"/>
  <c r="L574" i="5"/>
  <c r="L573" i="5"/>
  <c r="L572" i="5"/>
  <c r="L571" i="5"/>
  <c r="L570" i="5"/>
  <c r="L569" i="5"/>
  <c r="L568" i="5"/>
  <c r="L565" i="5"/>
  <c r="L564" i="5"/>
  <c r="L563" i="5"/>
  <c r="L562" i="5"/>
  <c r="L561" i="5"/>
  <c r="L560" i="5"/>
  <c r="L559" i="5"/>
  <c r="L556" i="5"/>
  <c r="L555" i="5"/>
  <c r="L554" i="5"/>
  <c r="L553" i="5"/>
  <c r="L552" i="5"/>
  <c r="L551" i="5"/>
  <c r="L550" i="5"/>
  <c r="L547" i="5"/>
  <c r="L546" i="5"/>
  <c r="L545" i="5"/>
  <c r="L544" i="5"/>
  <c r="L543" i="5"/>
  <c r="L542" i="5"/>
  <c r="L541" i="5"/>
  <c r="L538" i="5"/>
  <c r="L537" i="5"/>
  <c r="L536" i="5"/>
  <c r="L535" i="5"/>
  <c r="L534" i="5"/>
  <c r="L533" i="5"/>
  <c r="L532" i="5"/>
  <c r="L529" i="5"/>
  <c r="L528" i="5"/>
  <c r="L527" i="5"/>
  <c r="L526" i="5"/>
  <c r="L525" i="5"/>
  <c r="L524" i="5"/>
  <c r="L523" i="5"/>
  <c r="L520" i="5"/>
  <c r="L519" i="5"/>
  <c r="L518" i="5"/>
  <c r="L517" i="5"/>
  <c r="L516" i="5"/>
  <c r="L515" i="5"/>
  <c r="L514" i="5"/>
  <c r="L511" i="5"/>
  <c r="L510" i="5"/>
  <c r="L509" i="5"/>
  <c r="L508" i="5"/>
  <c r="L507" i="5"/>
  <c r="L506" i="5"/>
  <c r="L505" i="5"/>
  <c r="L502" i="5"/>
  <c r="L501" i="5"/>
  <c r="L500" i="5"/>
  <c r="L499" i="5"/>
  <c r="L498" i="5"/>
  <c r="L497" i="5"/>
  <c r="L496" i="5"/>
  <c r="L493" i="5"/>
  <c r="L492" i="5"/>
  <c r="L491" i="5"/>
  <c r="L490" i="5"/>
  <c r="L489" i="5"/>
  <c r="L488" i="5"/>
  <c r="L487" i="5"/>
  <c r="L484" i="5"/>
  <c r="L483" i="5"/>
  <c r="L482" i="5"/>
  <c r="L481" i="5"/>
  <c r="L480" i="5"/>
  <c r="L479" i="5"/>
  <c r="L478" i="5"/>
  <c r="L413" i="5"/>
  <c r="L412" i="5"/>
  <c r="L411" i="5"/>
  <c r="L410" i="5"/>
  <c r="L409" i="5"/>
  <c r="L408" i="5"/>
  <c r="L407" i="5"/>
  <c r="L406" i="5"/>
  <c r="L404" i="5"/>
  <c r="L403" i="5"/>
  <c r="L402" i="5"/>
  <c r="L401" i="5"/>
  <c r="L400" i="5"/>
  <c r="L399" i="5"/>
  <c r="L398" i="5"/>
  <c r="L397" i="5"/>
  <c r="L395" i="5"/>
  <c r="L394" i="5"/>
  <c r="L393" i="5"/>
  <c r="L392" i="5"/>
  <c r="L391" i="5"/>
  <c r="L390" i="5"/>
  <c r="L389" i="5"/>
  <c r="L388" i="5"/>
  <c r="L386" i="5"/>
  <c r="L385" i="5"/>
  <c r="L384" i="5"/>
  <c r="L383" i="5"/>
  <c r="L382" i="5"/>
  <c r="L381" i="5"/>
  <c r="L380" i="5"/>
  <c r="L379" i="5"/>
  <c r="L377" i="5"/>
  <c r="L376" i="5"/>
  <c r="L375" i="5"/>
  <c r="L374" i="5"/>
  <c r="L373" i="5"/>
  <c r="L372" i="5"/>
  <c r="L371" i="5"/>
  <c r="L370" i="5"/>
  <c r="L368" i="5"/>
  <c r="L367" i="5"/>
  <c r="L366" i="5"/>
  <c r="L365" i="5"/>
  <c r="L364" i="5"/>
  <c r="L363" i="5"/>
  <c r="L362" i="5"/>
  <c r="L361" i="5"/>
  <c r="L359" i="5"/>
  <c r="L358" i="5"/>
  <c r="L357" i="5"/>
  <c r="L356" i="5"/>
  <c r="L355" i="5"/>
  <c r="L354" i="5"/>
  <c r="L353" i="5"/>
  <c r="L352" i="5"/>
  <c r="L349" i="5"/>
  <c r="L348" i="5"/>
  <c r="L347" i="5"/>
  <c r="L346" i="5"/>
  <c r="L345" i="5"/>
  <c r="L344" i="5"/>
  <c r="L343" i="5"/>
  <c r="L340" i="5"/>
  <c r="L339" i="5"/>
  <c r="L338" i="5"/>
  <c r="L337" i="5"/>
  <c r="L336" i="5"/>
  <c r="L335" i="5"/>
  <c r="L334" i="5"/>
  <c r="L331" i="5"/>
  <c r="L330" i="5"/>
  <c r="L329" i="5"/>
  <c r="L328" i="5"/>
  <c r="L327" i="5"/>
  <c r="L326" i="5"/>
  <c r="L325" i="5"/>
  <c r="L322" i="5"/>
  <c r="L321" i="5"/>
  <c r="L320" i="5"/>
  <c r="L319" i="5"/>
  <c r="L318" i="5"/>
  <c r="L317" i="5"/>
  <c r="L316" i="5"/>
  <c r="L313" i="5"/>
  <c r="L312" i="5"/>
  <c r="L311" i="5"/>
  <c r="L310" i="5"/>
  <c r="L309" i="5"/>
  <c r="L308" i="5"/>
  <c r="L307" i="5"/>
  <c r="L304" i="5"/>
  <c r="L303" i="5"/>
  <c r="L302" i="5"/>
  <c r="L301" i="5"/>
  <c r="L300" i="5"/>
  <c r="L299" i="5"/>
  <c r="L298" i="5"/>
  <c r="L295" i="5"/>
  <c r="L294" i="5"/>
  <c r="L293" i="5"/>
  <c r="L292" i="5"/>
  <c r="L291" i="5"/>
  <c r="L290" i="5"/>
  <c r="L289" i="5"/>
  <c r="L286" i="5"/>
  <c r="L285" i="5"/>
  <c r="L284" i="5"/>
  <c r="L283" i="5"/>
  <c r="L282" i="5"/>
  <c r="L281" i="5"/>
  <c r="L280" i="5"/>
  <c r="L277" i="5"/>
  <c r="L276" i="5"/>
  <c r="L275" i="5"/>
  <c r="L274" i="5"/>
  <c r="L273" i="5"/>
  <c r="L272" i="5"/>
  <c r="L271" i="5"/>
  <c r="L268" i="5"/>
  <c r="L267" i="5"/>
  <c r="L266" i="5"/>
  <c r="L265" i="5"/>
  <c r="L264" i="5"/>
  <c r="L263" i="5"/>
  <c r="L262" i="5"/>
  <c r="L259" i="5"/>
  <c r="L258" i="5"/>
  <c r="L257" i="5"/>
  <c r="L256" i="5"/>
  <c r="L255" i="5"/>
  <c r="L254" i="5"/>
  <c r="L253" i="5"/>
  <c r="L197" i="5"/>
  <c r="L215" i="5"/>
  <c r="L224" i="5"/>
  <c r="L233" i="5"/>
  <c r="L251" i="5"/>
  <c r="L250" i="5"/>
  <c r="L249" i="5"/>
  <c r="L248" i="5"/>
  <c r="L247" i="5"/>
  <c r="L246" i="5"/>
  <c r="L245" i="5"/>
  <c r="L244" i="5"/>
  <c r="L242" i="5"/>
  <c r="L241" i="5"/>
  <c r="L240" i="5"/>
  <c r="L239" i="5"/>
  <c r="L238" i="5"/>
  <c r="L237" i="5"/>
  <c r="L236" i="5"/>
  <c r="L235" i="5"/>
  <c r="L232" i="5"/>
  <c r="L231" i="5"/>
  <c r="L230" i="5"/>
  <c r="L229" i="5"/>
  <c r="L228" i="5"/>
  <c r="L227" i="5"/>
  <c r="L226" i="5"/>
  <c r="L223" i="5"/>
  <c r="L222" i="5"/>
  <c r="L221" i="5"/>
  <c r="L220" i="5"/>
  <c r="L219" i="5"/>
  <c r="L218" i="5"/>
  <c r="L217" i="5"/>
  <c r="L214" i="5"/>
  <c r="L213" i="5"/>
  <c r="L212" i="5"/>
  <c r="L211" i="5"/>
  <c r="L210" i="5"/>
  <c r="L209" i="5"/>
  <c r="L208" i="5"/>
  <c r="L206" i="5"/>
  <c r="L205" i="5"/>
  <c r="L204" i="5"/>
  <c r="L203" i="5"/>
  <c r="L202" i="5"/>
  <c r="L201" i="5"/>
  <c r="L200" i="5"/>
  <c r="L199" i="5"/>
  <c r="L196" i="5"/>
  <c r="L195" i="5"/>
  <c r="L194" i="5"/>
  <c r="L193" i="5"/>
  <c r="L192" i="5"/>
  <c r="L191" i="5"/>
  <c r="L190" i="5"/>
  <c r="L187" i="5"/>
  <c r="L186" i="5"/>
  <c r="L185" i="5"/>
  <c r="L184" i="5"/>
  <c r="L183" i="5"/>
  <c r="L182" i="5"/>
  <c r="L181" i="5"/>
  <c r="L178" i="5"/>
  <c r="L177" i="5"/>
  <c r="L176" i="5"/>
  <c r="L175" i="5"/>
  <c r="L174" i="5"/>
  <c r="L173" i="5"/>
  <c r="L172" i="5"/>
  <c r="I791" i="5" l="1"/>
  <c r="I790" i="5"/>
  <c r="I789" i="5"/>
  <c r="I788" i="5"/>
  <c r="I787" i="5"/>
  <c r="I786" i="5"/>
  <c r="I785" i="5"/>
  <c r="I784" i="5"/>
  <c r="I782" i="5"/>
  <c r="I781" i="5"/>
  <c r="I780" i="5"/>
  <c r="I779" i="5"/>
  <c r="I778" i="5"/>
  <c r="I777" i="5"/>
  <c r="I776" i="5"/>
  <c r="I775" i="5"/>
  <c r="I773" i="5"/>
  <c r="I772" i="5"/>
  <c r="I771" i="5"/>
  <c r="I770" i="5"/>
  <c r="I769" i="5"/>
  <c r="I768" i="5"/>
  <c r="I767" i="5"/>
  <c r="I766" i="5"/>
  <c r="I764" i="5"/>
  <c r="I763" i="5"/>
  <c r="I762" i="5"/>
  <c r="I761" i="5"/>
  <c r="I760" i="5"/>
  <c r="I759" i="5"/>
  <c r="I758" i="5"/>
  <c r="I757" i="5"/>
  <c r="I755" i="5"/>
  <c r="I754" i="5"/>
  <c r="I753" i="5"/>
  <c r="I752" i="5"/>
  <c r="I751" i="5"/>
  <c r="I750" i="5"/>
  <c r="I749" i="5"/>
  <c r="I748" i="5"/>
  <c r="I746" i="5"/>
  <c r="I745" i="5"/>
  <c r="I744" i="5"/>
  <c r="I743" i="5"/>
  <c r="I742" i="5"/>
  <c r="I741" i="5"/>
  <c r="I740" i="5"/>
  <c r="I739" i="5"/>
  <c r="I737" i="5"/>
  <c r="I736" i="5"/>
  <c r="I735" i="5"/>
  <c r="I734" i="5"/>
  <c r="I733" i="5"/>
  <c r="I732" i="5"/>
  <c r="I731" i="5"/>
  <c r="I730" i="5"/>
  <c r="I728" i="5"/>
  <c r="I727" i="5"/>
  <c r="I726" i="5"/>
  <c r="I725" i="5"/>
  <c r="I724" i="5"/>
  <c r="I723" i="5"/>
  <c r="I722" i="5"/>
  <c r="I721" i="5"/>
  <c r="I719" i="5"/>
  <c r="I718" i="5"/>
  <c r="I717" i="5"/>
  <c r="I716" i="5"/>
  <c r="I715" i="5"/>
  <c r="I714" i="5"/>
  <c r="I713" i="5"/>
  <c r="I712" i="5"/>
  <c r="I701" i="5"/>
  <c r="I700" i="5"/>
  <c r="I699" i="5"/>
  <c r="I698" i="5"/>
  <c r="I697" i="5"/>
  <c r="I696" i="5"/>
  <c r="I695" i="5"/>
  <c r="I694" i="5"/>
  <c r="I692" i="5"/>
  <c r="I691" i="5"/>
  <c r="I690" i="5"/>
  <c r="I689" i="5"/>
  <c r="I688" i="5"/>
  <c r="I687" i="5"/>
  <c r="I686" i="5"/>
  <c r="I683" i="5"/>
  <c r="I682" i="5"/>
  <c r="I681" i="5"/>
  <c r="I680" i="5"/>
  <c r="I679" i="5"/>
  <c r="I678" i="5"/>
  <c r="I677" i="5"/>
  <c r="I676" i="5"/>
  <c r="I674" i="5"/>
  <c r="I673" i="5"/>
  <c r="I672" i="5"/>
  <c r="I671" i="5"/>
  <c r="I670" i="5"/>
  <c r="I669" i="5"/>
  <c r="I668" i="5"/>
  <c r="I667" i="5"/>
  <c r="I665" i="5"/>
  <c r="I664" i="5"/>
  <c r="I663" i="5"/>
  <c r="I662" i="5"/>
  <c r="I661" i="5"/>
  <c r="I660" i="5"/>
  <c r="I659" i="5"/>
  <c r="I658" i="5"/>
  <c r="I656" i="5"/>
  <c r="I655" i="5"/>
  <c r="I654" i="5"/>
  <c r="I653" i="5"/>
  <c r="I652" i="5"/>
  <c r="I651" i="5"/>
  <c r="I650" i="5"/>
  <c r="I649" i="5"/>
  <c r="I638" i="5"/>
  <c r="I647" i="5"/>
  <c r="I646" i="5"/>
  <c r="I645" i="5"/>
  <c r="I644" i="5"/>
  <c r="I643" i="5"/>
  <c r="I642" i="5"/>
  <c r="I641" i="5"/>
  <c r="I640" i="5"/>
  <c r="I637" i="5"/>
  <c r="I636" i="5"/>
  <c r="I635" i="5"/>
  <c r="I634" i="5"/>
  <c r="I633" i="5"/>
  <c r="I632" i="5"/>
  <c r="I631" i="5"/>
  <c r="I628" i="5"/>
  <c r="I627" i="5"/>
  <c r="I626" i="5"/>
  <c r="I625" i="5"/>
  <c r="I624" i="5"/>
  <c r="I623" i="5"/>
  <c r="I622" i="5"/>
  <c r="I619" i="5"/>
  <c r="I618" i="5"/>
  <c r="I617" i="5"/>
  <c r="I616" i="5"/>
  <c r="I615" i="5"/>
  <c r="I614" i="5"/>
  <c r="I613" i="5"/>
  <c r="I610" i="5"/>
  <c r="I609" i="5"/>
  <c r="I608" i="5"/>
  <c r="I607" i="5"/>
  <c r="I606" i="5"/>
  <c r="I605" i="5"/>
  <c r="I604" i="5"/>
  <c r="I601" i="5"/>
  <c r="I600" i="5"/>
  <c r="I599" i="5"/>
  <c r="I598" i="5"/>
  <c r="I597" i="5"/>
  <c r="I596" i="5"/>
  <c r="I595" i="5"/>
  <c r="I592" i="5"/>
  <c r="I591" i="5"/>
  <c r="I590" i="5"/>
  <c r="I589" i="5"/>
  <c r="I588" i="5"/>
  <c r="I587" i="5"/>
  <c r="I586" i="5"/>
  <c r="I583" i="5"/>
  <c r="I582" i="5"/>
  <c r="I581" i="5"/>
  <c r="I580" i="5"/>
  <c r="I579" i="5"/>
  <c r="I578" i="5"/>
  <c r="I577" i="5"/>
  <c r="I574" i="5"/>
  <c r="I573" i="5"/>
  <c r="I572" i="5"/>
  <c r="I571" i="5"/>
  <c r="I570" i="5"/>
  <c r="I569" i="5"/>
  <c r="I568" i="5"/>
  <c r="I565" i="5"/>
  <c r="I564" i="5"/>
  <c r="I563" i="5"/>
  <c r="I562" i="5"/>
  <c r="I561" i="5"/>
  <c r="I560" i="5"/>
  <c r="I559" i="5"/>
  <c r="I556" i="5"/>
  <c r="I555" i="5"/>
  <c r="I554" i="5"/>
  <c r="I553" i="5"/>
  <c r="I552" i="5"/>
  <c r="I551" i="5"/>
  <c r="I550" i="5"/>
  <c r="I547" i="5"/>
  <c r="I546" i="5"/>
  <c r="I545" i="5"/>
  <c r="I544" i="5"/>
  <c r="I543" i="5"/>
  <c r="I542" i="5"/>
  <c r="I541" i="5"/>
  <c r="I538" i="5"/>
  <c r="I537" i="5"/>
  <c r="I536" i="5"/>
  <c r="I535" i="5"/>
  <c r="I534" i="5"/>
  <c r="I533" i="5"/>
  <c r="I532" i="5"/>
  <c r="I529" i="5"/>
  <c r="I528" i="5"/>
  <c r="I527" i="5"/>
  <c r="I526" i="5"/>
  <c r="I525" i="5"/>
  <c r="I524" i="5"/>
  <c r="I523" i="5"/>
  <c r="I520" i="5" l="1"/>
  <c r="I519" i="5"/>
  <c r="I518" i="5"/>
  <c r="I517" i="5"/>
  <c r="I516" i="5"/>
  <c r="I515" i="5"/>
  <c r="I514" i="5"/>
  <c r="I511" i="5"/>
  <c r="I510" i="5"/>
  <c r="I509" i="5"/>
  <c r="I508" i="5"/>
  <c r="I507" i="5"/>
  <c r="I506" i="5"/>
  <c r="I505" i="5"/>
  <c r="I502" i="5"/>
  <c r="I501" i="5"/>
  <c r="I500" i="5"/>
  <c r="I499" i="5"/>
  <c r="I498" i="5"/>
  <c r="I497" i="5"/>
  <c r="I496" i="5"/>
  <c r="I493" i="5"/>
  <c r="I492" i="5"/>
  <c r="I491" i="5"/>
  <c r="I490" i="5"/>
  <c r="I489" i="5"/>
  <c r="I488" i="5"/>
  <c r="I487" i="5"/>
  <c r="I484" i="5"/>
  <c r="I483" i="5"/>
  <c r="I482" i="5"/>
  <c r="I481" i="5"/>
  <c r="I480" i="5"/>
  <c r="I479" i="5"/>
  <c r="I478" i="5"/>
  <c r="I422" i="5"/>
  <c r="I421" i="5"/>
  <c r="I420" i="5"/>
  <c r="I419" i="5"/>
  <c r="I418" i="5"/>
  <c r="I417" i="5"/>
  <c r="I416" i="5"/>
  <c r="I415" i="5"/>
  <c r="I413" i="5"/>
  <c r="I412" i="5"/>
  <c r="I411" i="5"/>
  <c r="I410" i="5"/>
  <c r="I409" i="5"/>
  <c r="I408" i="5"/>
  <c r="I407" i="5"/>
  <c r="I406" i="5"/>
  <c r="I404" i="5"/>
  <c r="I403" i="5"/>
  <c r="I402" i="5"/>
  <c r="I401" i="5"/>
  <c r="I400" i="5"/>
  <c r="I399" i="5"/>
  <c r="I398" i="5"/>
  <c r="I397" i="5"/>
  <c r="I395" i="5"/>
  <c r="I392" i="5"/>
  <c r="I391" i="5"/>
  <c r="I390" i="5"/>
  <c r="I389" i="5"/>
  <c r="I388" i="5"/>
  <c r="I386" i="5"/>
  <c r="I385" i="5"/>
  <c r="I384" i="5"/>
  <c r="I383" i="5"/>
  <c r="I382" i="5"/>
  <c r="I381" i="5"/>
  <c r="I380" i="5"/>
  <c r="I379" i="5"/>
  <c r="I377" i="5"/>
  <c r="I376" i="5"/>
  <c r="I375" i="5"/>
  <c r="I374" i="5"/>
  <c r="I373" i="5"/>
  <c r="I372" i="5"/>
  <c r="I371" i="5"/>
  <c r="I370" i="5"/>
  <c r="I368" i="5"/>
  <c r="I367" i="5"/>
  <c r="I366" i="5"/>
  <c r="I365" i="5"/>
  <c r="I364" i="5"/>
  <c r="I363" i="5"/>
  <c r="I362" i="5"/>
  <c r="I361" i="5"/>
  <c r="I352" i="5"/>
  <c r="I359" i="5"/>
  <c r="I358" i="5"/>
  <c r="I357" i="5"/>
  <c r="I356" i="5"/>
  <c r="I355" i="5"/>
  <c r="I354" i="5"/>
  <c r="I353" i="5"/>
  <c r="I349" i="5"/>
  <c r="I348" i="5"/>
  <c r="I347" i="5"/>
  <c r="I346" i="5"/>
  <c r="I345" i="5"/>
  <c r="I344" i="5"/>
  <c r="I343" i="5"/>
  <c r="I341" i="5"/>
  <c r="I340" i="5"/>
  <c r="I339" i="5"/>
  <c r="I338" i="5"/>
  <c r="I337" i="5"/>
  <c r="I336" i="5"/>
  <c r="I335" i="5"/>
  <c r="I334" i="5"/>
  <c r="I331" i="5"/>
  <c r="I330" i="5"/>
  <c r="I329" i="5"/>
  <c r="I328" i="5"/>
  <c r="I327" i="5"/>
  <c r="I326" i="5"/>
  <c r="I325" i="5"/>
  <c r="I322" i="5"/>
  <c r="I321" i="5"/>
  <c r="I320" i="5"/>
  <c r="I319" i="5"/>
  <c r="I318" i="5"/>
  <c r="I317" i="5"/>
  <c r="I316" i="5"/>
  <c r="I313" i="5"/>
  <c r="I312" i="5"/>
  <c r="I311" i="5"/>
  <c r="I310" i="5"/>
  <c r="I309" i="5"/>
  <c r="I308" i="5"/>
  <c r="I307" i="5"/>
  <c r="I304" i="5"/>
  <c r="I303" i="5"/>
  <c r="I302" i="5"/>
  <c r="I301" i="5"/>
  <c r="I300" i="5"/>
  <c r="I299" i="5"/>
  <c r="I298" i="5"/>
  <c r="I295" i="5"/>
  <c r="I294" i="5"/>
  <c r="I293" i="5"/>
  <c r="I292" i="5"/>
  <c r="I291" i="5"/>
  <c r="I290" i="5"/>
  <c r="I289" i="5"/>
  <c r="I286" i="5"/>
  <c r="I285" i="5"/>
  <c r="I284" i="5"/>
  <c r="I283" i="5"/>
  <c r="I282" i="5"/>
  <c r="I281" i="5"/>
  <c r="I280" i="5"/>
  <c r="I277" i="5"/>
  <c r="I276" i="5"/>
  <c r="I275" i="5"/>
  <c r="I274" i="5"/>
  <c r="I273" i="5"/>
  <c r="I272" i="5"/>
  <c r="I271" i="5"/>
  <c r="I268" i="5"/>
  <c r="I267" i="5"/>
  <c r="I266" i="5"/>
  <c r="I265" i="5"/>
  <c r="I264" i="5"/>
  <c r="I263" i="5"/>
  <c r="I262" i="5"/>
  <c r="I259" i="5"/>
  <c r="I258" i="5"/>
  <c r="I257" i="5"/>
  <c r="I256" i="5"/>
  <c r="I255" i="5"/>
  <c r="I254" i="5"/>
  <c r="I253" i="5"/>
  <c r="I251" i="5"/>
  <c r="I250" i="5"/>
  <c r="I249" i="5"/>
  <c r="I248" i="5"/>
  <c r="I247" i="5"/>
  <c r="I246" i="5"/>
  <c r="I245" i="5"/>
  <c r="I244" i="5"/>
  <c r="I242" i="5"/>
  <c r="I241" i="5"/>
  <c r="I240" i="5"/>
  <c r="I239" i="5"/>
  <c r="I238" i="5"/>
  <c r="I237" i="5"/>
  <c r="I236" i="5"/>
  <c r="I235" i="5"/>
  <c r="I233" i="5"/>
  <c r="I232" i="5"/>
  <c r="I231" i="5"/>
  <c r="I230" i="5"/>
  <c r="I229" i="5"/>
  <c r="I228" i="5"/>
  <c r="I227" i="5"/>
  <c r="I226" i="5"/>
  <c r="I224" i="5"/>
  <c r="I223" i="5"/>
  <c r="I222" i="5"/>
  <c r="I221" i="5"/>
  <c r="I220" i="5"/>
  <c r="I219" i="5"/>
  <c r="I218" i="5"/>
  <c r="I217" i="5"/>
  <c r="I215" i="5"/>
  <c r="I214" i="5"/>
  <c r="I213" i="5"/>
  <c r="I212" i="5"/>
  <c r="I211" i="5"/>
  <c r="I210" i="5"/>
  <c r="I209" i="5"/>
  <c r="I208" i="5"/>
  <c r="I206" i="5"/>
  <c r="I205" i="5"/>
  <c r="I204" i="5"/>
  <c r="I203" i="5"/>
  <c r="I202" i="5"/>
  <c r="I201" i="5"/>
  <c r="I200" i="5"/>
  <c r="I199" i="5"/>
  <c r="I197" i="5"/>
  <c r="I196" i="5"/>
  <c r="I195" i="5"/>
  <c r="I194" i="5"/>
  <c r="I193" i="5"/>
  <c r="I192" i="5"/>
  <c r="I191" i="5"/>
  <c r="I190" i="5"/>
  <c r="I188" i="5"/>
  <c r="I187" i="5"/>
  <c r="I186" i="5"/>
  <c r="I185" i="5"/>
  <c r="I184" i="5"/>
  <c r="I183" i="5"/>
  <c r="I182" i="5"/>
  <c r="I181" i="5"/>
  <c r="I179" i="5"/>
  <c r="I178" i="5"/>
  <c r="I177" i="5"/>
  <c r="I176" i="5"/>
  <c r="I175" i="5"/>
  <c r="I174" i="5"/>
  <c r="I173" i="5"/>
  <c r="I172" i="5"/>
  <c r="I935" i="5"/>
  <c r="I917" i="5"/>
  <c r="I908" i="5"/>
  <c r="I899" i="5"/>
  <c r="I890" i="5"/>
  <c r="I881" i="5"/>
  <c r="I872" i="5"/>
  <c r="I863" i="5"/>
  <c r="I854" i="5"/>
  <c r="I836" i="5"/>
  <c r="I827" i="5"/>
  <c r="I818" i="5"/>
  <c r="I55" i="5"/>
  <c r="I82" i="5"/>
  <c r="I92" i="5"/>
  <c r="I100" i="5"/>
  <c r="I109" i="5"/>
  <c r="I118" i="5"/>
  <c r="I74" i="5"/>
  <c r="O1023" i="10" l="1"/>
  <c r="O1022" i="10"/>
  <c r="O1021" i="10"/>
  <c r="L1021" i="10"/>
  <c r="O1020" i="10"/>
  <c r="L1020" i="10"/>
  <c r="O1019" i="10"/>
  <c r="L1019" i="10"/>
  <c r="O1018" i="10"/>
  <c r="L1018" i="10"/>
  <c r="O1017" i="10"/>
  <c r="L1017" i="10"/>
  <c r="O1016" i="10"/>
  <c r="L1016" i="10"/>
  <c r="O1015" i="10"/>
  <c r="L1015" i="10"/>
  <c r="L937" i="10"/>
  <c r="L936" i="10"/>
  <c r="L935" i="10"/>
  <c r="L934" i="10"/>
  <c r="L933" i="10"/>
  <c r="L932" i="10"/>
  <c r="L931" i="10"/>
  <c r="L930" i="10"/>
  <c r="L929" i="10"/>
  <c r="O926" i="10"/>
  <c r="O925" i="10"/>
  <c r="O924" i="10"/>
  <c r="O923" i="10"/>
  <c r="O922" i="10"/>
  <c r="O921" i="10"/>
  <c r="O920" i="10"/>
  <c r="O919" i="10"/>
  <c r="L925" i="10"/>
  <c r="L924" i="10"/>
  <c r="L923" i="10"/>
  <c r="L922" i="10"/>
  <c r="L921" i="10"/>
  <c r="L920" i="10"/>
  <c r="L919" i="10"/>
  <c r="O867" i="10"/>
  <c r="O866" i="10"/>
  <c r="O865" i="10"/>
  <c r="O864" i="10"/>
  <c r="O863" i="10"/>
  <c r="O862" i="10"/>
  <c r="O861" i="10"/>
  <c r="O860" i="10"/>
  <c r="O859" i="10"/>
  <c r="L856" i="10"/>
  <c r="L866" i="10" s="1"/>
  <c r="L855" i="10"/>
  <c r="L854" i="10"/>
  <c r="L853" i="10"/>
  <c r="L852" i="10"/>
  <c r="L851" i="10"/>
  <c r="L850" i="10"/>
  <c r="L865" i="10"/>
  <c r="L864" i="10"/>
  <c r="L863" i="10"/>
  <c r="L862" i="10"/>
  <c r="L861" i="10"/>
  <c r="L860" i="10"/>
  <c r="L859" i="10"/>
  <c r="O222" i="10" l="1"/>
  <c r="O221" i="10"/>
  <c r="O220" i="10"/>
  <c r="O219" i="10"/>
  <c r="O218" i="10"/>
  <c r="O217" i="10"/>
  <c r="O216" i="10"/>
  <c r="O215" i="10"/>
  <c r="O214" i="10"/>
  <c r="L222" i="10"/>
  <c r="L221" i="10"/>
  <c r="L220" i="10"/>
  <c r="L219" i="10"/>
  <c r="L218" i="10"/>
  <c r="L217" i="10"/>
  <c r="L216" i="10"/>
  <c r="L215" i="10"/>
  <c r="L214" i="10"/>
  <c r="L209" i="10"/>
  <c r="L208" i="10"/>
  <c r="L207" i="10"/>
  <c r="L206" i="10"/>
  <c r="L205" i="10"/>
  <c r="L204" i="10"/>
  <c r="L203" i="10"/>
  <c r="L202" i="10"/>
  <c r="L201" i="10"/>
  <c r="L186" i="10"/>
  <c r="L135" i="10"/>
  <c r="L134" i="10"/>
  <c r="L133" i="10"/>
  <c r="L132" i="10"/>
  <c r="L131" i="10"/>
  <c r="L130" i="10"/>
  <c r="L129" i="10"/>
  <c r="O123" i="10"/>
  <c r="O122" i="10"/>
  <c r="O116" i="10"/>
  <c r="L63" i="10" l="1"/>
  <c r="L62" i="10"/>
  <c r="L61" i="10"/>
  <c r="L60" i="10"/>
  <c r="L59" i="10"/>
  <c r="L58" i="10"/>
  <c r="L57" i="10"/>
  <c r="L56" i="10"/>
  <c r="L55" i="10"/>
  <c r="O51" i="10"/>
  <c r="L51" i="10"/>
  <c r="O50" i="10"/>
  <c r="L50" i="10"/>
  <c r="O49" i="10"/>
  <c r="L49" i="10"/>
  <c r="O48" i="10"/>
  <c r="L48" i="10"/>
  <c r="O47" i="10"/>
  <c r="L47" i="10"/>
  <c r="O46" i="10"/>
  <c r="L46" i="10"/>
  <c r="O45" i="10"/>
  <c r="L45" i="10"/>
  <c r="O44" i="10"/>
  <c r="L44" i="10"/>
  <c r="O43" i="10"/>
  <c r="L43" i="10"/>
  <c r="O39" i="10"/>
  <c r="O38" i="10"/>
  <c r="O37" i="10"/>
  <c r="O36" i="10"/>
  <c r="O35" i="10"/>
  <c r="O34" i="10"/>
  <c r="O33" i="10"/>
  <c r="O32" i="10"/>
  <c r="O857" i="10" l="1"/>
  <c r="O856" i="10"/>
  <c r="O855" i="10"/>
  <c r="O854" i="10"/>
  <c r="O853" i="10"/>
  <c r="O852" i="10"/>
  <c r="O851" i="10"/>
  <c r="O850" i="10"/>
  <c r="L742" i="10"/>
  <c r="L847" i="10"/>
  <c r="L857" i="10" s="1"/>
  <c r="L846" i="10"/>
  <c r="L845" i="10"/>
  <c r="L844" i="10"/>
  <c r="L843" i="10"/>
  <c r="L842" i="10"/>
  <c r="L841" i="10"/>
  <c r="L840" i="10"/>
  <c r="L839" i="10"/>
  <c r="L838" i="10"/>
  <c r="L835" i="10"/>
  <c r="L834" i="10"/>
  <c r="L833" i="10"/>
  <c r="L832" i="10"/>
  <c r="L831" i="10"/>
  <c r="L830" i="10"/>
  <c r="L829" i="10"/>
  <c r="L828" i="10"/>
  <c r="L827" i="10"/>
  <c r="L826" i="10"/>
  <c r="L823" i="10"/>
  <c r="L822" i="10"/>
  <c r="L821" i="10"/>
  <c r="L820" i="10"/>
  <c r="L819" i="10"/>
  <c r="L818" i="10"/>
  <c r="L817" i="10"/>
  <c r="L816" i="10"/>
  <c r="L815" i="10"/>
  <c r="L814" i="10"/>
  <c r="L811" i="10"/>
  <c r="L810" i="10"/>
  <c r="L809" i="10"/>
  <c r="L808" i="10"/>
  <c r="L807" i="10"/>
  <c r="L806" i="10"/>
  <c r="L805" i="10"/>
  <c r="L804" i="10"/>
  <c r="L803" i="10"/>
  <c r="L802" i="10"/>
  <c r="L799" i="10"/>
  <c r="L798" i="10"/>
  <c r="L797" i="10"/>
  <c r="L796" i="10"/>
  <c r="L795" i="10"/>
  <c r="L794" i="10"/>
  <c r="L793" i="10"/>
  <c r="L792" i="10"/>
  <c r="L791" i="10"/>
  <c r="L790" i="10"/>
  <c r="L787" i="10"/>
  <c r="L786" i="10"/>
  <c r="L785" i="10"/>
  <c r="L784" i="10"/>
  <c r="L783" i="10"/>
  <c r="L782" i="10"/>
  <c r="L781" i="10"/>
  <c r="L780" i="10"/>
  <c r="L779" i="10"/>
  <c r="L778" i="10"/>
  <c r="L775" i="10"/>
  <c r="L774" i="10"/>
  <c r="L773" i="10"/>
  <c r="L772" i="10"/>
  <c r="L771" i="10"/>
  <c r="L770" i="10"/>
  <c r="L769" i="10"/>
  <c r="L768" i="10"/>
  <c r="L767" i="10"/>
  <c r="L766" i="10"/>
  <c r="L763" i="10"/>
  <c r="L762" i="10"/>
  <c r="L761" i="10"/>
  <c r="L760" i="10"/>
  <c r="L759" i="10"/>
  <c r="L758" i="10"/>
  <c r="L757" i="10"/>
  <c r="L756" i="10"/>
  <c r="L755" i="10"/>
  <c r="L754" i="10"/>
  <c r="L751" i="10"/>
  <c r="L750" i="10"/>
  <c r="L749" i="10"/>
  <c r="L748" i="10"/>
  <c r="L747" i="10"/>
  <c r="L746" i="10"/>
  <c r="L745" i="10"/>
  <c r="L744" i="10"/>
  <c r="L743" i="10"/>
  <c r="L706" i="10"/>
  <c r="L739" i="10"/>
  <c r="L727" i="10"/>
  <c r="L715" i="10"/>
  <c r="L703" i="10"/>
  <c r="L691" i="10"/>
  <c r="L679" i="10"/>
  <c r="L667" i="10"/>
  <c r="L655" i="10"/>
  <c r="L654" i="10"/>
  <c r="L653" i="10"/>
  <c r="L652" i="10"/>
  <c r="L651" i="10"/>
  <c r="L650" i="10"/>
  <c r="L649" i="10"/>
  <c r="L648" i="10"/>
  <c r="L647" i="10"/>
  <c r="L646" i="10"/>
  <c r="L643" i="10"/>
  <c r="L738" i="10"/>
  <c r="L737" i="10"/>
  <c r="L736" i="10"/>
  <c r="L735" i="10"/>
  <c r="L734" i="10"/>
  <c r="L733" i="10"/>
  <c r="L732" i="10"/>
  <c r="L731" i="10"/>
  <c r="L730" i="10"/>
  <c r="L726" i="10"/>
  <c r="L725" i="10"/>
  <c r="L724" i="10"/>
  <c r="L723" i="10"/>
  <c r="L722" i="10"/>
  <c r="L721" i="10"/>
  <c r="L720" i="10"/>
  <c r="L719" i="10"/>
  <c r="L718" i="10"/>
  <c r="L714" i="10"/>
  <c r="L713" i="10"/>
  <c r="L712" i="10"/>
  <c r="L711" i="10"/>
  <c r="L710" i="10"/>
  <c r="L709" i="10"/>
  <c r="L708" i="10"/>
  <c r="L707" i="10"/>
  <c r="L702" i="10"/>
  <c r="L701" i="10"/>
  <c r="L700" i="10"/>
  <c r="L699" i="10"/>
  <c r="L698" i="10"/>
  <c r="L697" i="10"/>
  <c r="L696" i="10"/>
  <c r="L695" i="10"/>
  <c r="L694" i="10"/>
  <c r="L690" i="10"/>
  <c r="L689" i="10"/>
  <c r="L688" i="10"/>
  <c r="L687" i="10"/>
  <c r="L686" i="10"/>
  <c r="L685" i="10"/>
  <c r="L684" i="10"/>
  <c r="L683" i="10"/>
  <c r="L682" i="10"/>
  <c r="L678" i="10"/>
  <c r="L677" i="10"/>
  <c r="L676" i="10"/>
  <c r="L675" i="10"/>
  <c r="L674" i="10"/>
  <c r="L673" i="10"/>
  <c r="L672" i="10"/>
  <c r="L671" i="10"/>
  <c r="L670" i="10"/>
  <c r="L666" i="10"/>
  <c r="L665" i="10"/>
  <c r="L664" i="10"/>
  <c r="L663" i="10"/>
  <c r="L662" i="10"/>
  <c r="L661" i="10"/>
  <c r="L660" i="10"/>
  <c r="L659" i="10"/>
  <c r="L658" i="10"/>
  <c r="L642" i="10"/>
  <c r="L641" i="10"/>
  <c r="L640" i="10"/>
  <c r="L639" i="10"/>
  <c r="L638" i="10"/>
  <c r="L637" i="10"/>
  <c r="L636" i="10"/>
  <c r="L635" i="10"/>
  <c r="L634" i="10"/>
  <c r="O618" i="10"/>
  <c r="L618" i="10"/>
  <c r="O617" i="10"/>
  <c r="L617" i="10"/>
  <c r="O616" i="10"/>
  <c r="L616" i="10"/>
  <c r="O615" i="10"/>
  <c r="L615" i="10"/>
  <c r="O614" i="10"/>
  <c r="L614" i="10"/>
  <c r="O613" i="10"/>
  <c r="L613" i="10"/>
  <c r="O612" i="10"/>
  <c r="L612" i="10"/>
  <c r="O611" i="10"/>
  <c r="L611" i="10"/>
  <c r="O610" i="10"/>
  <c r="L610" i="10"/>
  <c r="O606" i="10"/>
  <c r="L606" i="10"/>
  <c r="O605" i="10"/>
  <c r="L605" i="10"/>
  <c r="O604" i="10"/>
  <c r="L604" i="10"/>
  <c r="O603" i="10"/>
  <c r="L603" i="10"/>
  <c r="O602" i="10"/>
  <c r="L602" i="10"/>
  <c r="O601" i="10"/>
  <c r="L601" i="10"/>
  <c r="O600" i="10"/>
  <c r="L600" i="10"/>
  <c r="O599" i="10"/>
  <c r="L599" i="10"/>
  <c r="O598" i="10"/>
  <c r="L598" i="10"/>
  <c r="O594" i="10"/>
  <c r="L594" i="10"/>
  <c r="O593" i="10"/>
  <c r="L593" i="10"/>
  <c r="O592" i="10"/>
  <c r="L592" i="10"/>
  <c r="O591" i="10"/>
  <c r="L591" i="10"/>
  <c r="O590" i="10"/>
  <c r="L590" i="10"/>
  <c r="O589" i="10"/>
  <c r="L589" i="10"/>
  <c r="O588" i="10"/>
  <c r="L588" i="10"/>
  <c r="O587" i="10"/>
  <c r="L587" i="10"/>
  <c r="O586" i="10"/>
  <c r="L586" i="10"/>
  <c r="O582" i="10"/>
  <c r="L582" i="10"/>
  <c r="O581" i="10"/>
  <c r="L581" i="10"/>
  <c r="O580" i="10"/>
  <c r="L580" i="10"/>
  <c r="O579" i="10"/>
  <c r="L579" i="10"/>
  <c r="O578" i="10"/>
  <c r="L578" i="10"/>
  <c r="O577" i="10"/>
  <c r="L577" i="10"/>
  <c r="O576" i="10"/>
  <c r="L576" i="10"/>
  <c r="O575" i="10"/>
  <c r="L575" i="10"/>
  <c r="O574" i="10"/>
  <c r="L574" i="10"/>
  <c r="O570" i="10"/>
  <c r="L570" i="10"/>
  <c r="O569" i="10"/>
  <c r="L569" i="10"/>
  <c r="O568" i="10"/>
  <c r="L568" i="10"/>
  <c r="O567" i="10"/>
  <c r="L567" i="10"/>
  <c r="O566" i="10"/>
  <c r="L566" i="10"/>
  <c r="O565" i="10"/>
  <c r="L565" i="10"/>
  <c r="O564" i="10"/>
  <c r="L564" i="10"/>
  <c r="O563" i="10"/>
  <c r="L563" i="10"/>
  <c r="O562" i="10"/>
  <c r="L562" i="10"/>
  <c r="O558" i="10"/>
  <c r="L558" i="10"/>
  <c r="O557" i="10"/>
  <c r="L557" i="10"/>
  <c r="O556" i="10"/>
  <c r="L556" i="10"/>
  <c r="O555" i="10"/>
  <c r="L555" i="10"/>
  <c r="O554" i="10"/>
  <c r="L554" i="10"/>
  <c r="O553" i="10"/>
  <c r="L553" i="10"/>
  <c r="O552" i="10"/>
  <c r="L552" i="10"/>
  <c r="O551" i="10"/>
  <c r="L551" i="10"/>
  <c r="O550" i="10"/>
  <c r="L550" i="10"/>
  <c r="O546" i="10"/>
  <c r="L546" i="10"/>
  <c r="O545" i="10"/>
  <c r="L545" i="10"/>
  <c r="O544" i="10"/>
  <c r="L544" i="10"/>
  <c r="O543" i="10"/>
  <c r="L543" i="10"/>
  <c r="O542" i="10"/>
  <c r="L542" i="10"/>
  <c r="O541" i="10"/>
  <c r="L541" i="10"/>
  <c r="O540" i="10"/>
  <c r="L540" i="10"/>
  <c r="O539" i="10"/>
  <c r="L539" i="10"/>
  <c r="O538" i="10"/>
  <c r="L538" i="10"/>
  <c r="O534" i="10"/>
  <c r="L534" i="10"/>
  <c r="O533" i="10"/>
  <c r="L533" i="10"/>
  <c r="O532" i="10"/>
  <c r="L532" i="10"/>
  <c r="O531" i="10"/>
  <c r="L531" i="10"/>
  <c r="O530" i="10"/>
  <c r="L530" i="10"/>
  <c r="O529" i="10"/>
  <c r="L529" i="10"/>
  <c r="O528" i="10"/>
  <c r="L528" i="10"/>
  <c r="O527" i="10"/>
  <c r="L527" i="10"/>
  <c r="O526" i="10"/>
  <c r="L526" i="10"/>
  <c r="O522" i="10"/>
  <c r="L522" i="10"/>
  <c r="O521" i="10"/>
  <c r="L521" i="10"/>
  <c r="O520" i="10"/>
  <c r="L520" i="10"/>
  <c r="O519" i="10"/>
  <c r="L519" i="10"/>
  <c r="O518" i="10"/>
  <c r="L518" i="10"/>
  <c r="O517" i="10"/>
  <c r="L517" i="10"/>
  <c r="O516" i="10"/>
  <c r="L516" i="10"/>
  <c r="O515" i="10"/>
  <c r="L515" i="10"/>
  <c r="O514" i="10"/>
  <c r="L514" i="10"/>
  <c r="L418" i="10"/>
  <c r="L414" i="10"/>
  <c r="L413" i="10"/>
  <c r="L412" i="10"/>
  <c r="L411" i="10"/>
  <c r="L410" i="10"/>
  <c r="L409" i="10"/>
  <c r="L408" i="10"/>
  <c r="L407" i="10"/>
  <c r="L406" i="10"/>
  <c r="L419" i="10"/>
  <c r="L420" i="10"/>
  <c r="L421" i="10"/>
  <c r="L422" i="10"/>
  <c r="L423" i="10"/>
  <c r="L424" i="10"/>
  <c r="L425" i="10"/>
  <c r="L426" i="10"/>
  <c r="O510" i="10"/>
  <c r="L510" i="10"/>
  <c r="O509" i="10"/>
  <c r="L509" i="10"/>
  <c r="O508" i="10"/>
  <c r="L508" i="10"/>
  <c r="O507" i="10"/>
  <c r="L507" i="10"/>
  <c r="O506" i="10"/>
  <c r="L506" i="10"/>
  <c r="O505" i="10"/>
  <c r="L505" i="10"/>
  <c r="O504" i="10"/>
  <c r="L504" i="10"/>
  <c r="O503" i="10"/>
  <c r="L503" i="10"/>
  <c r="O502" i="10"/>
  <c r="L502" i="10"/>
  <c r="O498" i="10"/>
  <c r="L498" i="10"/>
  <c r="O497" i="10"/>
  <c r="L497" i="10"/>
  <c r="O496" i="10"/>
  <c r="L496" i="10"/>
  <c r="O495" i="10"/>
  <c r="L495" i="10"/>
  <c r="O494" i="10"/>
  <c r="L494" i="10"/>
  <c r="O493" i="10"/>
  <c r="L493" i="10"/>
  <c r="O492" i="10"/>
  <c r="L492" i="10"/>
  <c r="O491" i="10"/>
  <c r="L491" i="10"/>
  <c r="O490" i="10"/>
  <c r="L490" i="10"/>
  <c r="O486" i="10"/>
  <c r="L486" i="10"/>
  <c r="O485" i="10"/>
  <c r="L485" i="10"/>
  <c r="O484" i="10"/>
  <c r="L484" i="10"/>
  <c r="O483" i="10"/>
  <c r="L483" i="10"/>
  <c r="O482" i="10"/>
  <c r="L482" i="10"/>
  <c r="O481" i="10"/>
  <c r="L481" i="10"/>
  <c r="O480" i="10"/>
  <c r="L480" i="10"/>
  <c r="O479" i="10"/>
  <c r="L479" i="10"/>
  <c r="O478" i="10"/>
  <c r="L478" i="10"/>
  <c r="O474" i="10"/>
  <c r="L474" i="10"/>
  <c r="O473" i="10"/>
  <c r="L473" i="10"/>
  <c r="O472" i="10"/>
  <c r="L472" i="10"/>
  <c r="O471" i="10"/>
  <c r="L471" i="10"/>
  <c r="O470" i="10"/>
  <c r="L470" i="10"/>
  <c r="O469" i="10"/>
  <c r="L469" i="10"/>
  <c r="O468" i="10"/>
  <c r="L468" i="10"/>
  <c r="O467" i="10"/>
  <c r="L467" i="10"/>
  <c r="O466" i="10"/>
  <c r="L466" i="10"/>
  <c r="O462" i="10"/>
  <c r="L462" i="10"/>
  <c r="O461" i="10"/>
  <c r="L461" i="10"/>
  <c r="O460" i="10"/>
  <c r="L460" i="10"/>
  <c r="O459" i="10"/>
  <c r="L459" i="10"/>
  <c r="O458" i="10"/>
  <c r="L458" i="10"/>
  <c r="O457" i="10"/>
  <c r="L457" i="10"/>
  <c r="O456" i="10"/>
  <c r="L456" i="10"/>
  <c r="O455" i="10"/>
  <c r="L455" i="10"/>
  <c r="O454" i="10"/>
  <c r="L454" i="10"/>
  <c r="O450" i="10"/>
  <c r="L450" i="10"/>
  <c r="O449" i="10"/>
  <c r="L449" i="10"/>
  <c r="O448" i="10"/>
  <c r="L448" i="10"/>
  <c r="O447" i="10"/>
  <c r="L447" i="10"/>
  <c r="O446" i="10"/>
  <c r="L446" i="10"/>
  <c r="O445" i="10"/>
  <c r="L445" i="10"/>
  <c r="O444" i="10"/>
  <c r="L444" i="10"/>
  <c r="O443" i="10"/>
  <c r="L443" i="10"/>
  <c r="O442" i="10"/>
  <c r="L442" i="10"/>
  <c r="O438" i="10"/>
  <c r="L438" i="10"/>
  <c r="O437" i="10"/>
  <c r="L437" i="10"/>
  <c r="O436" i="10"/>
  <c r="L436" i="10"/>
  <c r="O435" i="10"/>
  <c r="L435" i="10"/>
  <c r="O434" i="10"/>
  <c r="L434" i="10"/>
  <c r="O433" i="10"/>
  <c r="L433" i="10"/>
  <c r="O432" i="10"/>
  <c r="L432" i="10"/>
  <c r="O431" i="10"/>
  <c r="L431" i="10"/>
  <c r="O430" i="10"/>
  <c r="L430" i="10"/>
  <c r="O426" i="10"/>
  <c r="O425" i="10"/>
  <c r="O424" i="10"/>
  <c r="O423" i="10"/>
  <c r="O422" i="10"/>
  <c r="O421" i="10"/>
  <c r="O420" i="10"/>
  <c r="O419" i="10"/>
  <c r="O418" i="10"/>
  <c r="O414" i="10"/>
  <c r="O413" i="10"/>
  <c r="O412" i="10"/>
  <c r="O411" i="10"/>
  <c r="O410" i="10"/>
  <c r="O409" i="10"/>
  <c r="O408" i="10"/>
  <c r="O407" i="10"/>
  <c r="O406" i="10"/>
  <c r="O402" i="10"/>
  <c r="L402" i="10"/>
  <c r="O401" i="10"/>
  <c r="L401" i="10"/>
  <c r="O400" i="10"/>
  <c r="L400" i="10"/>
  <c r="O399" i="10"/>
  <c r="L399" i="10"/>
  <c r="O398" i="10"/>
  <c r="L398" i="10"/>
  <c r="O397" i="10"/>
  <c r="L397" i="10"/>
  <c r="O396" i="10"/>
  <c r="L396" i="10"/>
  <c r="O395" i="10"/>
  <c r="L395" i="10"/>
  <c r="O394" i="10"/>
  <c r="L394" i="10"/>
  <c r="O390" i="10"/>
  <c r="L390" i="10"/>
  <c r="O389" i="10"/>
  <c r="L389" i="10"/>
  <c r="O388" i="10"/>
  <c r="L388" i="10"/>
  <c r="O387" i="10"/>
  <c r="L387" i="10"/>
  <c r="O386" i="10"/>
  <c r="L386" i="10"/>
  <c r="O385" i="10"/>
  <c r="L385" i="10"/>
  <c r="O384" i="10"/>
  <c r="L384" i="10"/>
  <c r="O383" i="10"/>
  <c r="L383" i="10"/>
  <c r="O382" i="10"/>
  <c r="L382" i="10"/>
  <c r="L300" i="10"/>
  <c r="L299" i="10"/>
  <c r="L354" i="10"/>
  <c r="O376" i="10"/>
  <c r="L376" i="10"/>
  <c r="O375" i="10"/>
  <c r="L375" i="10"/>
  <c r="O374" i="10"/>
  <c r="L374" i="10"/>
  <c r="O373" i="10"/>
  <c r="L373" i="10"/>
  <c r="O372" i="10"/>
  <c r="L372" i="10"/>
  <c r="O371" i="10"/>
  <c r="L371" i="10"/>
  <c r="O370" i="10"/>
  <c r="L370" i="10"/>
  <c r="O369" i="10"/>
  <c r="L369" i="10"/>
  <c r="O368" i="10"/>
  <c r="L368" i="10"/>
  <c r="O362" i="10"/>
  <c r="L362" i="10"/>
  <c r="O361" i="10"/>
  <c r="L361" i="10"/>
  <c r="O360" i="10"/>
  <c r="L360" i="10"/>
  <c r="O359" i="10"/>
  <c r="L359" i="10"/>
  <c r="O358" i="10"/>
  <c r="L358" i="10"/>
  <c r="O357" i="10"/>
  <c r="L357" i="10"/>
  <c r="O356" i="10"/>
  <c r="L356" i="10"/>
  <c r="O355" i="10"/>
  <c r="L355" i="10"/>
  <c r="O354" i="10"/>
  <c r="O348" i="10"/>
  <c r="L348" i="10"/>
  <c r="O347" i="10"/>
  <c r="L347" i="10"/>
  <c r="O346" i="10"/>
  <c r="L346" i="10"/>
  <c r="O345" i="10"/>
  <c r="L345" i="10"/>
  <c r="O344" i="10"/>
  <c r="L344" i="10"/>
  <c r="O343" i="10"/>
  <c r="L343" i="10"/>
  <c r="O342" i="10"/>
  <c r="L342" i="10"/>
  <c r="O341" i="10"/>
  <c r="L341" i="10"/>
  <c r="O340" i="10"/>
  <c r="L340" i="10"/>
  <c r="O334" i="10"/>
  <c r="L334" i="10"/>
  <c r="O333" i="10"/>
  <c r="L333" i="10"/>
  <c r="O332" i="10"/>
  <c r="L332" i="10"/>
  <c r="O331" i="10"/>
  <c r="L331" i="10"/>
  <c r="O330" i="10"/>
  <c r="L330" i="10"/>
  <c r="O329" i="10"/>
  <c r="L329" i="10"/>
  <c r="O328" i="10"/>
  <c r="L328" i="10"/>
  <c r="O327" i="10"/>
  <c r="L327" i="10"/>
  <c r="O326" i="10"/>
  <c r="L326" i="10"/>
  <c r="O320" i="10"/>
  <c r="L320" i="10"/>
  <c r="O319" i="10"/>
  <c r="L319" i="10"/>
  <c r="O318" i="10"/>
  <c r="L318" i="10"/>
  <c r="O317" i="10"/>
  <c r="L317" i="10"/>
  <c r="O316" i="10"/>
  <c r="L316" i="10"/>
  <c r="O315" i="10"/>
  <c r="L315" i="10"/>
  <c r="O314" i="10"/>
  <c r="L314" i="10"/>
  <c r="O313" i="10"/>
  <c r="L313" i="10"/>
  <c r="O312" i="10"/>
  <c r="L312" i="10"/>
  <c r="O296" i="10"/>
  <c r="O284" i="10"/>
  <c r="O272" i="10"/>
  <c r="O260" i="10"/>
  <c r="O248" i="10"/>
  <c r="O236" i="10"/>
  <c r="O307" i="10"/>
  <c r="O306" i="10"/>
  <c r="O305" i="10"/>
  <c r="O304" i="10"/>
  <c r="O303" i="10"/>
  <c r="O302" i="10"/>
  <c r="O301" i="10"/>
  <c r="O300" i="10"/>
  <c r="O299" i="10"/>
  <c r="O295" i="10"/>
  <c r="L295" i="10"/>
  <c r="O294" i="10"/>
  <c r="L294" i="10"/>
  <c r="O293" i="10"/>
  <c r="L293" i="10"/>
  <c r="O292" i="10"/>
  <c r="L292" i="10"/>
  <c r="O291" i="10"/>
  <c r="L291" i="10"/>
  <c r="O290" i="10"/>
  <c r="L290" i="10"/>
  <c r="O289" i="10"/>
  <c r="L289" i="10"/>
  <c r="O288" i="10"/>
  <c r="L288" i="10"/>
  <c r="O287" i="10"/>
  <c r="L287" i="10"/>
  <c r="O283" i="10"/>
  <c r="L283" i="10"/>
  <c r="O282" i="10"/>
  <c r="L282" i="10"/>
  <c r="O281" i="10"/>
  <c r="L281" i="10"/>
  <c r="O280" i="10"/>
  <c r="L280" i="10"/>
  <c r="O279" i="10"/>
  <c r="L279" i="10"/>
  <c r="O278" i="10"/>
  <c r="L278" i="10"/>
  <c r="O277" i="10"/>
  <c r="L277" i="10"/>
  <c r="O276" i="10"/>
  <c r="L276" i="10"/>
  <c r="O275" i="10"/>
  <c r="L275" i="10"/>
  <c r="O271" i="10"/>
  <c r="L271" i="10"/>
  <c r="O270" i="10"/>
  <c r="L270" i="10"/>
  <c r="O269" i="10"/>
  <c r="L269" i="10"/>
  <c r="O268" i="10"/>
  <c r="L268" i="10"/>
  <c r="O267" i="10"/>
  <c r="L267" i="10"/>
  <c r="O266" i="10"/>
  <c r="L266" i="10"/>
  <c r="O265" i="10"/>
  <c r="L265" i="10"/>
  <c r="O264" i="10"/>
  <c r="L264" i="10"/>
  <c r="O263" i="10"/>
  <c r="L263" i="10"/>
  <c r="L227" i="10"/>
  <c r="O259" i="10" l="1"/>
  <c r="L259" i="10"/>
  <c r="O258" i="10"/>
  <c r="L258" i="10"/>
  <c r="O257" i="10"/>
  <c r="L257" i="10"/>
  <c r="O256" i="10"/>
  <c r="L256" i="10"/>
  <c r="O255" i="10"/>
  <c r="L255" i="10"/>
  <c r="O254" i="10"/>
  <c r="L254" i="10"/>
  <c r="O253" i="10"/>
  <c r="L253" i="10"/>
  <c r="O252" i="10"/>
  <c r="L252" i="10"/>
  <c r="O251" i="10"/>
  <c r="L251" i="10"/>
  <c r="O247" i="10"/>
  <c r="L247" i="10"/>
  <c r="O246" i="10"/>
  <c r="L246" i="10"/>
  <c r="O245" i="10"/>
  <c r="L245" i="10"/>
  <c r="O244" i="10"/>
  <c r="L244" i="10"/>
  <c r="O243" i="10"/>
  <c r="L243" i="10"/>
  <c r="O242" i="10"/>
  <c r="L242" i="10"/>
  <c r="O241" i="10"/>
  <c r="L241" i="10"/>
  <c r="O240" i="10"/>
  <c r="L240" i="10"/>
  <c r="O239" i="10"/>
  <c r="L239" i="10"/>
  <c r="O235" i="10"/>
  <c r="L235" i="10"/>
  <c r="O234" i="10"/>
  <c r="L234" i="10"/>
  <c r="O233" i="10"/>
  <c r="L233" i="10"/>
  <c r="O232" i="10"/>
  <c r="L232" i="10"/>
  <c r="O231" i="10"/>
  <c r="L231" i="10"/>
  <c r="O230" i="10"/>
  <c r="L230" i="10"/>
  <c r="O229" i="10"/>
  <c r="L229" i="10"/>
  <c r="O228" i="10"/>
  <c r="L228" i="10"/>
  <c r="O227" i="10"/>
  <c r="O197" i="10" l="1"/>
  <c r="L197" i="10"/>
  <c r="O196" i="10"/>
  <c r="L196" i="10"/>
  <c r="O195" i="10"/>
  <c r="L195" i="10"/>
  <c r="O194" i="10"/>
  <c r="L194" i="10"/>
  <c r="O193" i="10"/>
  <c r="L193" i="10"/>
  <c r="O192" i="10"/>
  <c r="L192" i="10"/>
  <c r="O191" i="10"/>
  <c r="L191" i="10"/>
  <c r="O190" i="10"/>
  <c r="L190" i="10"/>
  <c r="O189" i="10"/>
  <c r="L189" i="10"/>
  <c r="L183" i="10"/>
  <c r="L182" i="10"/>
  <c r="L181" i="10"/>
  <c r="L180" i="10"/>
  <c r="L179" i="10"/>
  <c r="L178" i="10"/>
  <c r="L177" i="10"/>
  <c r="L171" i="10"/>
  <c r="L170" i="10"/>
  <c r="L169" i="10"/>
  <c r="L168" i="10"/>
  <c r="L167" i="10"/>
  <c r="L166" i="10"/>
  <c r="L165" i="10"/>
  <c r="L162" i="10"/>
  <c r="L161" i="10"/>
  <c r="L160" i="10"/>
  <c r="L159" i="10"/>
  <c r="L158" i="10"/>
  <c r="L157" i="10"/>
  <c r="L156" i="10"/>
  <c r="L153" i="10"/>
  <c r="L152" i="10"/>
  <c r="L151" i="10"/>
  <c r="L150" i="10"/>
  <c r="L149" i="10"/>
  <c r="L148" i="10"/>
  <c r="L147" i="10"/>
  <c r="L144" i="10"/>
  <c r="L143" i="10"/>
  <c r="L142" i="10"/>
  <c r="L141" i="10"/>
  <c r="L140" i="10"/>
  <c r="L139" i="10"/>
  <c r="L138" i="10"/>
  <c r="L87" i="10"/>
  <c r="L86" i="10"/>
  <c r="L85" i="10"/>
  <c r="L84" i="10"/>
  <c r="L83" i="10"/>
  <c r="L82" i="10"/>
  <c r="L81" i="10"/>
  <c r="L80" i="10"/>
  <c r="L79" i="10"/>
  <c r="L75" i="10"/>
  <c r="L74" i="10"/>
  <c r="L73" i="10"/>
  <c r="L72" i="10"/>
  <c r="L71" i="10"/>
  <c r="L70" i="10"/>
  <c r="L69" i="10"/>
  <c r="L68" i="10"/>
  <c r="L67" i="10"/>
  <c r="O27" i="10"/>
  <c r="O26" i="10"/>
  <c r="O25" i="10"/>
  <c r="O24" i="10"/>
  <c r="O23" i="10"/>
  <c r="O22" i="10"/>
  <c r="O21" i="10"/>
  <c r="O20" i="10"/>
  <c r="O19" i="10"/>
  <c r="I1015" i="5"/>
  <c r="I1014" i="5"/>
  <c r="I1013" i="5"/>
  <c r="I1012" i="5"/>
  <c r="I1011" i="5"/>
  <c r="I1010" i="5"/>
  <c r="I1009" i="5"/>
  <c r="I1006" i="5"/>
  <c r="I1005" i="5"/>
  <c r="I1004" i="5"/>
  <c r="I1003" i="5"/>
  <c r="I1002" i="5"/>
  <c r="I1001" i="5"/>
  <c r="I1000" i="5"/>
  <c r="L997" i="5"/>
  <c r="I997" i="5"/>
  <c r="L996" i="5"/>
  <c r="I996" i="5"/>
  <c r="L995" i="5"/>
  <c r="I995" i="5"/>
  <c r="L994" i="5"/>
  <c r="I994" i="5"/>
  <c r="L993" i="5"/>
  <c r="I993" i="5"/>
  <c r="L992" i="5"/>
  <c r="I992" i="5"/>
  <c r="L991" i="5"/>
  <c r="I991" i="5"/>
  <c r="L988" i="5"/>
  <c r="I988" i="5"/>
  <c r="L987" i="5"/>
  <c r="I987" i="5"/>
  <c r="L986" i="5"/>
  <c r="I986" i="5"/>
  <c r="L985" i="5"/>
  <c r="I985" i="5"/>
  <c r="L984" i="5"/>
  <c r="I984" i="5"/>
  <c r="L983" i="5"/>
  <c r="I983" i="5"/>
  <c r="L982" i="5"/>
  <c r="I982" i="5"/>
  <c r="L979" i="5"/>
  <c r="I979" i="5"/>
  <c r="L978" i="5"/>
  <c r="I978" i="5"/>
  <c r="L977" i="5"/>
  <c r="I977" i="5"/>
  <c r="L976" i="5"/>
  <c r="I976" i="5"/>
  <c r="L975" i="5"/>
  <c r="I975" i="5"/>
  <c r="L974" i="5"/>
  <c r="I974" i="5"/>
  <c r="L973" i="5"/>
  <c r="I973" i="5"/>
  <c r="I970" i="5"/>
  <c r="I969" i="5"/>
  <c r="I968" i="5"/>
  <c r="I967" i="5"/>
  <c r="I966" i="5"/>
  <c r="I965" i="5"/>
  <c r="I964" i="5"/>
  <c r="I961" i="5"/>
  <c r="I960" i="5"/>
  <c r="I959" i="5"/>
  <c r="I958" i="5"/>
  <c r="I957" i="5"/>
  <c r="I956" i="5"/>
  <c r="I955" i="5"/>
  <c r="I952" i="5"/>
  <c r="I951" i="5"/>
  <c r="I950" i="5"/>
  <c r="I949" i="5"/>
  <c r="I948" i="5"/>
  <c r="I947" i="5"/>
  <c r="I946" i="5"/>
  <c r="I943" i="5"/>
  <c r="I942" i="5"/>
  <c r="I941" i="5"/>
  <c r="I940" i="5"/>
  <c r="I939" i="5"/>
  <c r="I938" i="5"/>
  <c r="I937" i="5"/>
  <c r="L934" i="5"/>
  <c r="I934" i="5"/>
  <c r="L933" i="5"/>
  <c r="I933" i="5"/>
  <c r="L932" i="5"/>
  <c r="I932" i="5"/>
  <c r="L931" i="5"/>
  <c r="I931" i="5"/>
  <c r="L930" i="5"/>
  <c r="I930" i="5"/>
  <c r="L929" i="5"/>
  <c r="I929" i="5"/>
  <c r="L928" i="5"/>
  <c r="I928" i="5"/>
  <c r="L925" i="5"/>
  <c r="I925" i="5"/>
  <c r="L924" i="5"/>
  <c r="I924" i="5"/>
  <c r="L923" i="5"/>
  <c r="I923" i="5"/>
  <c r="L922" i="5"/>
  <c r="I922" i="5"/>
  <c r="L921" i="5"/>
  <c r="I921" i="5"/>
  <c r="L920" i="5"/>
  <c r="I920" i="5"/>
  <c r="L919" i="5"/>
  <c r="I919" i="5"/>
  <c r="L916" i="5"/>
  <c r="I916" i="5"/>
  <c r="L915" i="5"/>
  <c r="I915" i="5"/>
  <c r="L914" i="5"/>
  <c r="I914" i="5"/>
  <c r="L913" i="5"/>
  <c r="I913" i="5"/>
  <c r="L912" i="5"/>
  <c r="I912" i="5"/>
  <c r="L911" i="5"/>
  <c r="I911" i="5"/>
  <c r="L910" i="5"/>
  <c r="I910" i="5"/>
  <c r="L907" i="5"/>
  <c r="I907" i="5"/>
  <c r="L906" i="5"/>
  <c r="I906" i="5"/>
  <c r="L905" i="5"/>
  <c r="I905" i="5"/>
  <c r="L904" i="5"/>
  <c r="I904" i="5"/>
  <c r="L903" i="5"/>
  <c r="I903" i="5"/>
  <c r="L902" i="5"/>
  <c r="I902" i="5"/>
  <c r="L901" i="5"/>
  <c r="I901" i="5"/>
  <c r="L898" i="5"/>
  <c r="I898" i="5"/>
  <c r="L897" i="5"/>
  <c r="I897" i="5"/>
  <c r="L896" i="5"/>
  <c r="I896" i="5"/>
  <c r="L895" i="5"/>
  <c r="I895" i="5"/>
  <c r="L894" i="5"/>
  <c r="I894" i="5"/>
  <c r="L893" i="5"/>
  <c r="I893" i="5"/>
  <c r="L892" i="5"/>
  <c r="I892" i="5"/>
  <c r="L889" i="5"/>
  <c r="I889" i="5"/>
  <c r="L888" i="5"/>
  <c r="I888" i="5"/>
  <c r="L887" i="5"/>
  <c r="I887" i="5"/>
  <c r="L886" i="5"/>
  <c r="I886" i="5"/>
  <c r="L885" i="5"/>
  <c r="I885" i="5"/>
  <c r="L884" i="5"/>
  <c r="I884" i="5"/>
  <c r="L883" i="5"/>
  <c r="I883" i="5"/>
  <c r="L880" i="5"/>
  <c r="I880" i="5"/>
  <c r="L879" i="5"/>
  <c r="I879" i="5"/>
  <c r="L878" i="5"/>
  <c r="I878" i="5"/>
  <c r="L877" i="5"/>
  <c r="I877" i="5"/>
  <c r="L876" i="5"/>
  <c r="I876" i="5"/>
  <c r="L875" i="5"/>
  <c r="I875" i="5"/>
  <c r="L874" i="5"/>
  <c r="I874" i="5"/>
  <c r="L871" i="5"/>
  <c r="I871" i="5"/>
  <c r="L870" i="5"/>
  <c r="I870" i="5"/>
  <c r="L869" i="5"/>
  <c r="I869" i="5"/>
  <c r="L868" i="5"/>
  <c r="I868" i="5"/>
  <c r="L867" i="5"/>
  <c r="I867" i="5"/>
  <c r="L866" i="5"/>
  <c r="I866" i="5"/>
  <c r="L865" i="5"/>
  <c r="I865" i="5"/>
  <c r="I856" i="5"/>
  <c r="L862" i="5"/>
  <c r="I862" i="5"/>
  <c r="L861" i="5"/>
  <c r="I861" i="5"/>
  <c r="L860" i="5"/>
  <c r="I860" i="5"/>
  <c r="L859" i="5"/>
  <c r="I859" i="5"/>
  <c r="L858" i="5"/>
  <c r="I858" i="5"/>
  <c r="L857" i="5"/>
  <c r="I857" i="5"/>
  <c r="L856" i="5"/>
  <c r="L853" i="5"/>
  <c r="I853" i="5"/>
  <c r="L852" i="5"/>
  <c r="I852" i="5"/>
  <c r="L851" i="5"/>
  <c r="I851" i="5"/>
  <c r="L850" i="5"/>
  <c r="I850" i="5"/>
  <c r="L849" i="5"/>
  <c r="I849" i="5"/>
  <c r="L848" i="5"/>
  <c r="I848" i="5"/>
  <c r="L847" i="5"/>
  <c r="I847" i="5"/>
  <c r="L844" i="5"/>
  <c r="I844" i="5"/>
  <c r="L843" i="5"/>
  <c r="I843" i="5"/>
  <c r="L842" i="5"/>
  <c r="I842" i="5"/>
  <c r="L841" i="5"/>
  <c r="I841" i="5"/>
  <c r="L840" i="5"/>
  <c r="I840" i="5"/>
  <c r="L839" i="5"/>
  <c r="I839" i="5"/>
  <c r="L838" i="5"/>
  <c r="I838" i="5"/>
  <c r="L835" i="5"/>
  <c r="I835" i="5"/>
  <c r="L834" i="5"/>
  <c r="I834" i="5"/>
  <c r="L833" i="5"/>
  <c r="I833" i="5"/>
  <c r="L832" i="5"/>
  <c r="I832" i="5"/>
  <c r="L831" i="5"/>
  <c r="I831" i="5"/>
  <c r="L830" i="5"/>
  <c r="I830" i="5"/>
  <c r="L829" i="5"/>
  <c r="I829" i="5"/>
  <c r="I820" i="5"/>
  <c r="L826" i="5"/>
  <c r="I826" i="5"/>
  <c r="L825" i="5"/>
  <c r="I825" i="5"/>
  <c r="L824" i="5"/>
  <c r="I824" i="5"/>
  <c r="L823" i="5"/>
  <c r="I823" i="5"/>
  <c r="L822" i="5"/>
  <c r="I822" i="5"/>
  <c r="L821" i="5"/>
  <c r="I821" i="5"/>
  <c r="L820" i="5"/>
  <c r="L817" i="5"/>
  <c r="I817" i="5"/>
  <c r="L816" i="5"/>
  <c r="I816" i="5"/>
  <c r="L815" i="5"/>
  <c r="I815" i="5"/>
  <c r="L814" i="5"/>
  <c r="I814" i="5"/>
  <c r="L813" i="5"/>
  <c r="I813" i="5"/>
  <c r="L812" i="5"/>
  <c r="I812" i="5"/>
  <c r="L811" i="5"/>
  <c r="I811" i="5"/>
  <c r="L808" i="5"/>
  <c r="I808" i="5"/>
  <c r="L807" i="5"/>
  <c r="I807" i="5"/>
  <c r="L806" i="5"/>
  <c r="I806" i="5"/>
  <c r="L805" i="5"/>
  <c r="I805" i="5"/>
  <c r="L804" i="5"/>
  <c r="I804" i="5"/>
  <c r="L803" i="5"/>
  <c r="I803" i="5"/>
  <c r="L802" i="5"/>
  <c r="I802" i="5"/>
  <c r="L799" i="5"/>
  <c r="I799" i="5"/>
  <c r="L798" i="5"/>
  <c r="I798" i="5"/>
  <c r="L797" i="5"/>
  <c r="I797" i="5"/>
  <c r="L796" i="5"/>
  <c r="I796" i="5"/>
  <c r="L795" i="5"/>
  <c r="I795" i="5"/>
  <c r="L794" i="5"/>
  <c r="I794" i="5"/>
  <c r="L793" i="5"/>
  <c r="I793" i="5"/>
  <c r="L475" i="5" l="1"/>
  <c r="I475" i="5"/>
  <c r="L474" i="5"/>
  <c r="I474" i="5"/>
  <c r="L473" i="5"/>
  <c r="I473" i="5"/>
  <c r="L472" i="5"/>
  <c r="I472" i="5"/>
  <c r="L471" i="5"/>
  <c r="I471" i="5"/>
  <c r="L470" i="5"/>
  <c r="I470" i="5"/>
  <c r="L469" i="5"/>
  <c r="I469" i="5"/>
  <c r="L466" i="5"/>
  <c r="I466" i="5"/>
  <c r="L465" i="5"/>
  <c r="I465" i="5"/>
  <c r="L464" i="5"/>
  <c r="I464" i="5"/>
  <c r="L463" i="5"/>
  <c r="I463" i="5"/>
  <c r="L462" i="5"/>
  <c r="I462" i="5"/>
  <c r="L461" i="5"/>
  <c r="I461" i="5"/>
  <c r="L460" i="5"/>
  <c r="I460" i="5"/>
  <c r="L457" i="5"/>
  <c r="I457" i="5"/>
  <c r="L456" i="5"/>
  <c r="I456" i="5"/>
  <c r="L455" i="5"/>
  <c r="I455" i="5"/>
  <c r="L454" i="5"/>
  <c r="I454" i="5"/>
  <c r="L453" i="5"/>
  <c r="I453" i="5"/>
  <c r="L452" i="5"/>
  <c r="I452" i="5"/>
  <c r="L451" i="5"/>
  <c r="I451" i="5"/>
  <c r="L448" i="5"/>
  <c r="I448" i="5"/>
  <c r="L447" i="5"/>
  <c r="I447" i="5"/>
  <c r="L446" i="5"/>
  <c r="I446" i="5"/>
  <c r="L445" i="5"/>
  <c r="I445" i="5"/>
  <c r="L444" i="5"/>
  <c r="I444" i="5"/>
  <c r="L443" i="5"/>
  <c r="I443" i="5"/>
  <c r="L442" i="5"/>
  <c r="I442" i="5"/>
  <c r="L439" i="5"/>
  <c r="I439" i="5"/>
  <c r="L438" i="5"/>
  <c r="I438" i="5"/>
  <c r="L437" i="5"/>
  <c r="I437" i="5"/>
  <c r="L436" i="5"/>
  <c r="I436" i="5"/>
  <c r="L435" i="5"/>
  <c r="I435" i="5"/>
  <c r="L434" i="5"/>
  <c r="I434" i="5"/>
  <c r="L433" i="5"/>
  <c r="I433" i="5"/>
  <c r="L430" i="5"/>
  <c r="L429" i="5"/>
  <c r="L428" i="5"/>
  <c r="L427" i="5"/>
  <c r="L426" i="5"/>
  <c r="L425" i="5"/>
  <c r="L424" i="5"/>
  <c r="I430" i="5"/>
  <c r="I429" i="5"/>
  <c r="I428" i="5"/>
  <c r="I427" i="5"/>
  <c r="I426" i="5"/>
  <c r="I425" i="5"/>
  <c r="I424" i="5"/>
  <c r="L169" i="5" l="1"/>
  <c r="I169" i="5"/>
  <c r="L168" i="5"/>
  <c r="I168" i="5"/>
  <c r="L167" i="5"/>
  <c r="I167" i="5"/>
  <c r="L166" i="5"/>
  <c r="I166" i="5"/>
  <c r="L165" i="5"/>
  <c r="I165" i="5"/>
  <c r="L164" i="5"/>
  <c r="I164" i="5"/>
  <c r="L163" i="5"/>
  <c r="I163" i="5"/>
  <c r="L160" i="5"/>
  <c r="L159" i="5"/>
  <c r="L158" i="5"/>
  <c r="L157" i="5"/>
  <c r="L156" i="5"/>
  <c r="L155" i="5"/>
  <c r="L154" i="5"/>
  <c r="I160" i="5"/>
  <c r="I159" i="5"/>
  <c r="I158" i="5"/>
  <c r="I157" i="5"/>
  <c r="I156" i="5"/>
  <c r="I155" i="5"/>
  <c r="I154" i="5"/>
  <c r="L151" i="5"/>
  <c r="L150" i="5"/>
  <c r="L149" i="5"/>
  <c r="L148" i="5"/>
  <c r="L147" i="5"/>
  <c r="L146" i="5"/>
  <c r="L145" i="5"/>
  <c r="I151" i="5"/>
  <c r="I150" i="5"/>
  <c r="I149" i="5"/>
  <c r="I148" i="5"/>
  <c r="I147" i="5"/>
  <c r="I146" i="5"/>
  <c r="I145" i="5"/>
  <c r="L142" i="5" l="1"/>
  <c r="L141" i="5"/>
  <c r="L140" i="5"/>
  <c r="L139" i="5"/>
  <c r="L138" i="5"/>
  <c r="L137" i="5"/>
  <c r="L136" i="5"/>
  <c r="L133" i="5"/>
  <c r="L132" i="5"/>
  <c r="L131" i="5"/>
  <c r="L130" i="5"/>
  <c r="L129" i="5"/>
  <c r="L128" i="5"/>
  <c r="I133" i="5"/>
  <c r="I132" i="5"/>
  <c r="I131" i="5"/>
  <c r="I130" i="5"/>
  <c r="I129" i="5"/>
  <c r="I128" i="5"/>
  <c r="L124" i="5"/>
  <c r="L123" i="5"/>
  <c r="L122" i="5"/>
  <c r="L121" i="5"/>
  <c r="L120" i="5"/>
  <c r="L119" i="5"/>
  <c r="L115" i="5"/>
  <c r="L114" i="5"/>
  <c r="L113" i="5"/>
  <c r="L112" i="5"/>
  <c r="L111" i="5"/>
  <c r="L110" i="5"/>
  <c r="I124" i="5"/>
  <c r="I123" i="5"/>
  <c r="I122" i="5"/>
  <c r="I121" i="5"/>
  <c r="I120" i="5"/>
  <c r="I119" i="5"/>
  <c r="I115" i="5"/>
  <c r="I114" i="5"/>
  <c r="I113" i="5"/>
  <c r="I112" i="5"/>
  <c r="I111" i="5"/>
  <c r="I110" i="5"/>
  <c r="L106" i="5"/>
  <c r="I106" i="5"/>
  <c r="L105" i="5"/>
  <c r="I105" i="5"/>
  <c r="L104" i="5"/>
  <c r="I104" i="5"/>
  <c r="L103" i="5"/>
  <c r="I103" i="5"/>
  <c r="L102" i="5"/>
  <c r="I102" i="5"/>
  <c r="L101" i="5"/>
  <c r="I101" i="5"/>
  <c r="L97" i="5"/>
  <c r="L96" i="5"/>
  <c r="L95" i="5"/>
  <c r="L94" i="5"/>
  <c r="L93" i="5"/>
  <c r="L92" i="5"/>
  <c r="I97" i="5"/>
  <c r="I96" i="5"/>
  <c r="I95" i="5"/>
  <c r="I94" i="5"/>
  <c r="I93" i="5"/>
  <c r="L88" i="5"/>
  <c r="L87" i="5"/>
  <c r="L86" i="5"/>
  <c r="L85" i="5"/>
  <c r="L84" i="5"/>
  <c r="L83" i="5"/>
  <c r="I88" i="5"/>
  <c r="I87" i="5"/>
  <c r="I86" i="5"/>
  <c r="I85" i="5"/>
  <c r="I84" i="5"/>
  <c r="I83" i="5"/>
  <c r="L79" i="5"/>
  <c r="L78" i="5"/>
  <c r="L77" i="5"/>
  <c r="L76" i="5"/>
  <c r="L75" i="5"/>
  <c r="L74" i="5"/>
  <c r="I79" i="5"/>
  <c r="I78" i="5"/>
  <c r="I77" i="5"/>
  <c r="I76" i="5"/>
  <c r="I75" i="5"/>
  <c r="L70" i="5"/>
  <c r="L69" i="5"/>
  <c r="L68" i="5"/>
  <c r="L67" i="5"/>
  <c r="L66" i="5"/>
  <c r="L65" i="5"/>
  <c r="I70" i="5"/>
  <c r="I69" i="5"/>
  <c r="I68" i="5"/>
  <c r="I67" i="5"/>
  <c r="I66" i="5"/>
  <c r="I65" i="5"/>
  <c r="L61" i="5"/>
  <c r="L60" i="5"/>
  <c r="L59" i="5"/>
  <c r="L58" i="5"/>
  <c r="L57" i="5"/>
  <c r="L56" i="5"/>
  <c r="I61" i="5"/>
  <c r="I60" i="5"/>
  <c r="I59" i="5"/>
  <c r="I58" i="5"/>
  <c r="I57" i="5"/>
  <c r="I56" i="5"/>
</calcChain>
</file>

<file path=xl/sharedStrings.xml><?xml version="1.0" encoding="utf-8"?>
<sst xmlns="http://schemas.openxmlformats.org/spreadsheetml/2006/main" count="26420" uniqueCount="752">
  <si>
    <t>Recife</t>
  </si>
  <si>
    <t>Rio de Janeiro</t>
  </si>
  <si>
    <t>Paraíba (João Pessoa)</t>
  </si>
  <si>
    <t>Bahia (Salvador)</t>
  </si>
  <si>
    <t>São Paulo</t>
  </si>
  <si>
    <t>CCR Metrô Bahia</t>
  </si>
  <si>
    <t>Metrô -DF</t>
  </si>
  <si>
    <t>Minhas Gerais (Belo horizonte)</t>
  </si>
  <si>
    <t>Metrofor</t>
  </si>
  <si>
    <t>Rio Grande do Sul (Porto Alegre)</t>
  </si>
  <si>
    <t>Rio Grande do Norte (Natal)</t>
  </si>
  <si>
    <t>CBTU</t>
  </si>
  <si>
    <t>SuperVia</t>
  </si>
  <si>
    <t>Trensurb</t>
  </si>
  <si>
    <t>Piauí (Teresina)</t>
  </si>
  <si>
    <t>Fortaleza(Ceará)</t>
  </si>
  <si>
    <t>Dstrito Federal ( Brasília)</t>
  </si>
  <si>
    <t>Rio de Janeiro (RJ)</t>
  </si>
  <si>
    <t>São Paulo (SP)</t>
  </si>
  <si>
    <t>Metrô BH</t>
  </si>
  <si>
    <t>CMSP/ViaQuatro/Via Mobilidade</t>
  </si>
  <si>
    <t>CPTM /Via Mobilidade</t>
  </si>
  <si>
    <t>Pernambuco (Recife)</t>
  </si>
  <si>
    <t>Metrô Rec</t>
  </si>
  <si>
    <t>Fonte</t>
  </si>
  <si>
    <t>MetrôRio</t>
  </si>
  <si>
    <t>Sistema</t>
  </si>
  <si>
    <t>Metroviário</t>
  </si>
  <si>
    <t>Reajustes DATA (DD/MM)</t>
  </si>
  <si>
    <t>Link</t>
  </si>
  <si>
    <t>Data último reajuste</t>
  </si>
  <si>
    <t>Tarifa (R$)</t>
  </si>
  <si>
    <t>https://www.ccrmetrobahia.com.br/</t>
  </si>
  <si>
    <t>Companhia de Transportes do Estado da Bahia</t>
  </si>
  <si>
    <t>https://metro.df.gov.br/?page_id=8764</t>
  </si>
  <si>
    <t>Subsecretaria de Fiscalização, Auditoria e Controle (SUFISA) </t>
  </si>
  <si>
    <t>Compahia Cearense de Transportes</t>
  </si>
  <si>
    <t>https://www.metrofor.ce.gov.br/</t>
  </si>
  <si>
    <t>Secretaria de Estado de Infraestrutura e Mobilidade (Seinfra)</t>
  </si>
  <si>
    <t>Metrô REC</t>
  </si>
  <si>
    <t>Metrô RIO</t>
  </si>
  <si>
    <t>Compahia Brasileira de Transportes Urbanos (CBTU)</t>
  </si>
  <si>
    <t>AGETRANSP</t>
  </si>
  <si>
    <t>A Empresa Pública de Transporte e Circulação (EPTC)</t>
  </si>
  <si>
    <t>https://www.trensurb.gov.br/</t>
  </si>
  <si>
    <t>CMSP</t>
  </si>
  <si>
    <t>Agência Reguladora</t>
  </si>
  <si>
    <t>Compahia  Metropolitana de São Paulo</t>
  </si>
  <si>
    <t>https://www.cbtu.gov.br/index.php/pt/tarifa-jp</t>
  </si>
  <si>
    <t>Companhia Brasileira de Trens Urbanos</t>
  </si>
  <si>
    <t>http://www.agetransp.rj.gov.br/concessionaria/supervia</t>
  </si>
  <si>
    <t>Companhia Paulista de Trens Metropolitanos </t>
  </si>
  <si>
    <t>CPTM</t>
  </si>
  <si>
    <t>https://www.cptm.sp.gov.br/</t>
  </si>
  <si>
    <t>AGERBA</t>
  </si>
  <si>
    <t>Automóvel com semirreboque e caminhonete com semirreboque</t>
  </si>
  <si>
    <t>Automóvel com semirreboquee caminhonete com semirreboque -3 eixos -Rodagem Simples</t>
  </si>
  <si>
    <t>Caminhão, caminhão-trator, caminhão-trator com semirreboque - 3 eixos Rodagem  Dupla</t>
  </si>
  <si>
    <t>Automóvel com reboque e caminhonete com reboque</t>
  </si>
  <si>
    <t>Automóvel com reboque e caminhonete com reboque - 4 eixos Rodagem simples</t>
  </si>
  <si>
    <t>Caminhão com reboque e caminhão-trator com semirreboque - 4 eixos Rodagem Dupla</t>
  </si>
  <si>
    <t>Caminhão com reboque e caminhão-trator com semirreboque - 5 eixos - rodagem dupla</t>
  </si>
  <si>
    <t>Motocicletas, motonetas e bicicletas a motor</t>
  </si>
  <si>
    <t xml:space="preserve">Caminhão leve, ônibus, caminhão trator e furgão - 2 eixos Rodagem dupla         
</t>
  </si>
  <si>
    <t>Caminhão com reboque e caminhão-trator com semirreboque - 6 eixos Rodagem Dupla</t>
  </si>
  <si>
    <t>Concessionária Litoral Norte</t>
  </si>
  <si>
    <t>https://www.clnorte.com.br/</t>
  </si>
  <si>
    <t xml:space="preserve">Categoria </t>
  </si>
  <si>
    <t>Tarifa de Pedágio</t>
  </si>
  <si>
    <t>Tarifa de Pedagio Adicional</t>
  </si>
  <si>
    <t>Data do último reajuste reajuste</t>
  </si>
  <si>
    <t>Tarifa anterior de Pedagio Adicional</t>
  </si>
  <si>
    <t>Caminhão com reboque, caminhão-trator com semirreboque</t>
  </si>
  <si>
    <t>Eixos</t>
  </si>
  <si>
    <t xml:space="preserve">Automóvel, caminhonetes e furgão
</t>
  </si>
  <si>
    <t>Motocicletas, motonetas e bicicletas moto</t>
  </si>
  <si>
    <t xml:space="preserve">Automóvel, caminhonete e furgão </t>
  </si>
  <si>
    <t>-</t>
  </si>
  <si>
    <t>Tarifa pedágio anteiror (R$)</t>
  </si>
  <si>
    <t>ARTESP</t>
  </si>
  <si>
    <t>www.artesp.sp.gov.br</t>
  </si>
  <si>
    <t>Concessionária AB Colinas</t>
  </si>
  <si>
    <t xml:space="preserve">Caminhão leve, ônibus, caminhão-trator e furgão </t>
  </si>
  <si>
    <t>Caminhão, onibus, caminhão trator e caminhão trattor com semirreboque</t>
  </si>
  <si>
    <t>ônibus, caminhão com reboque e caminhão trator com semirreboque</t>
  </si>
  <si>
    <t>Caminhão com reboque  e caminhão trator com semirreboque</t>
  </si>
  <si>
    <t>Agência Minas</t>
  </si>
  <si>
    <t>AB Nascentes das Gerais</t>
  </si>
  <si>
    <t>Caminhão, caminhão com semi reboque e ônibus</t>
  </si>
  <si>
    <t>Caminhão com reboque e caminhão com semi reboque</t>
  </si>
  <si>
    <t>Automóvel, caminhonete com semi reboque</t>
  </si>
  <si>
    <t>Automóvel, caminhonete com reboque</t>
  </si>
  <si>
    <t>Motocicleta , motoneta e bicicleta a motor</t>
  </si>
  <si>
    <t>https://www.rotadoatlantico.com.br/historicotarifas</t>
  </si>
  <si>
    <t>Concessionária Rota do Atlântico</t>
  </si>
  <si>
    <t>Automóvel e caminhonete com semirreboque</t>
  </si>
  <si>
    <t>Automóvel e caminhonete com reboque</t>
  </si>
  <si>
    <t>Caminhão, caminhão-trator, caminhão-trator com semirreboque e ônibus</t>
  </si>
  <si>
    <t>Motocicletas, motonetas e bicicletas motorizadas</t>
  </si>
  <si>
    <t>Concessionária Bahia Norte</t>
  </si>
  <si>
    <t>Motocicletas, motonetas e bicicletas-moto</t>
  </si>
  <si>
    <t>https://www.rotadesantamaria.com.br/pracas-de-pedagio</t>
  </si>
  <si>
    <t>Concessionária Rota Santa Maria</t>
  </si>
  <si>
    <t>https://www.csg.com.br/pagina/tarifas</t>
  </si>
  <si>
    <t>Concessionária Caminhos da Serra Gaúcha</t>
  </si>
  <si>
    <t>Município / Região</t>
  </si>
  <si>
    <t>Estado</t>
  </si>
  <si>
    <t>Concessionária</t>
  </si>
  <si>
    <t>Minas Gerais</t>
  </si>
  <si>
    <t>Rodovia</t>
  </si>
  <si>
    <t xml:space="preserve">Número de praças </t>
  </si>
  <si>
    <t>Bahia</t>
  </si>
  <si>
    <t>Litoral Norte</t>
  </si>
  <si>
    <t>Bahia Norte</t>
  </si>
  <si>
    <t>Eco 135</t>
  </si>
  <si>
    <t>https://www.eco135.com.br/</t>
  </si>
  <si>
    <t>Concessionária Eco135</t>
  </si>
  <si>
    <t>AutoBan</t>
  </si>
  <si>
    <t>Estrada do Coco/Linha Verde</t>
  </si>
  <si>
    <t>Newton Penido</t>
  </si>
  <si>
    <t xml:space="preserve"> Dos cristais</t>
  </si>
  <si>
    <t>Bandeirantes</t>
  </si>
  <si>
    <t>Anhaguera</t>
  </si>
  <si>
    <t xml:space="preserve"> Anhaguera</t>
  </si>
  <si>
    <t>Orlando Chesini Ometto</t>
  </si>
  <si>
    <t>Faria Lima</t>
  </si>
  <si>
    <t>Siglas</t>
  </si>
  <si>
    <t xml:space="preserve"> Com. Pedro Monteleone</t>
  </si>
  <si>
    <t xml:space="preserve"> Engº. Ermênio de Oliveira Penteado</t>
  </si>
  <si>
    <t>SP 330 Perus</t>
  </si>
  <si>
    <t>SP 330 - Valinhos</t>
  </si>
  <si>
    <t>SP 330 - Nova Odessa</t>
  </si>
  <si>
    <t>SP 348 - Caieiras</t>
  </si>
  <si>
    <t>SP -348 -Limeira</t>
  </si>
  <si>
    <t>SP -351 -Pirangi</t>
  </si>
  <si>
    <t>Pres.Castelo Branco</t>
  </si>
  <si>
    <t>Dom Grabiel Paulino Bueno
Couto</t>
  </si>
  <si>
    <t>ViaRondon</t>
  </si>
  <si>
    <t>R4 2,95</t>
  </si>
  <si>
    <t>R4 2,85</t>
  </si>
  <si>
    <t>Rodovias Tiête</t>
  </si>
  <si>
    <t>Marechal Rondon (LESTE)</t>
  </si>
  <si>
    <t>Marechal Rondon (OESTE)</t>
  </si>
  <si>
    <t>Marechal Rondon(OESTE)</t>
  </si>
  <si>
    <t>Jornalista Francisco Aguirre Proença</t>
  </si>
  <si>
    <t>Comendador Mário Dedini</t>
  </si>
  <si>
    <t>Ayrton Senna da Silva</t>
  </si>
  <si>
    <t>RodoAnel Oeste S/A</t>
  </si>
  <si>
    <t>Mario Covas -Trecho Oeste</t>
  </si>
  <si>
    <t>Mario Covas -Trecho Sul</t>
  </si>
  <si>
    <t xml:space="preserve">SP 021 </t>
  </si>
  <si>
    <t>Mario Covas -Trecho Leste</t>
  </si>
  <si>
    <t>Rodovias dos Tamoios</t>
  </si>
  <si>
    <t>dos Tamoios</t>
  </si>
  <si>
    <t>SP 099 - Jambeiro</t>
  </si>
  <si>
    <t>SP 099 - Paraibuna</t>
  </si>
  <si>
    <t>Rota do Atlântico</t>
  </si>
  <si>
    <t>Tamandaré</t>
  </si>
  <si>
    <t>ARPE</t>
  </si>
  <si>
    <t>PE 099/VPE 052/VPE 034</t>
  </si>
  <si>
    <t>Rio Grande do Sul</t>
  </si>
  <si>
    <t>Caminhos da Serra Gaúcha</t>
  </si>
  <si>
    <t>Tabaí/Santa Maria</t>
  </si>
  <si>
    <t>Rota Santa Maria</t>
  </si>
  <si>
    <t>AGERGS</t>
  </si>
  <si>
    <t>Presidente Dutra</t>
  </si>
  <si>
    <t>ANTT</t>
  </si>
  <si>
    <t>Ambulância, Veículos oficiais e do Corpo Diplomático</t>
  </si>
  <si>
    <t>Rio-Teresópolis Minas</t>
  </si>
  <si>
    <t>https://www.ecoriominas.com.br/servicos/tarifas-de-pedagio</t>
  </si>
  <si>
    <t>Contorno de Pelotas</t>
  </si>
  <si>
    <t>AutoPista Planalto Sul</t>
  </si>
  <si>
    <t>Curitiba-Palhoça</t>
  </si>
  <si>
    <t>https://www.arteris.com.br/nossas-rodovias/planalto-sul/tarifas/tarifa-por-trecho/</t>
  </si>
  <si>
    <t>Regis Bittencourt</t>
  </si>
  <si>
    <t>https://www.arteris.com.br/nossas-rodovias/regis-bittencourt/tarifas/tarifa-por-trecho/</t>
  </si>
  <si>
    <t>Fernão Dias</t>
  </si>
  <si>
    <t>ARTERIS</t>
  </si>
  <si>
    <t>AutoPista Fluminense</t>
  </si>
  <si>
    <t>AutoPista Fernão Dias</t>
  </si>
  <si>
    <t>AutoPista Regis Bittencourt</t>
  </si>
  <si>
    <t>Ponte Rio Niterói</t>
  </si>
  <si>
    <t>https://www.arteris.com.br/nossas-rodovias/fluminense/tarifas/tarifa-por-trecho/</t>
  </si>
  <si>
    <t>Transbrasiliana</t>
  </si>
  <si>
    <t>TRANSBASILIANA</t>
  </si>
  <si>
    <t>RODOVIA DO AÇO</t>
  </si>
  <si>
    <t>Francisco Landislau Pereira Neto</t>
  </si>
  <si>
    <t>Rodovia do Aço</t>
  </si>
  <si>
    <t>Via Bahia</t>
  </si>
  <si>
    <t>Engenheiro Vasco Filho</t>
  </si>
  <si>
    <t xml:space="preserve">Santos Dumont </t>
  </si>
  <si>
    <t>VIIABAHIA</t>
  </si>
  <si>
    <t>Chico Xavier</t>
  </si>
  <si>
    <t>CONCEBRA</t>
  </si>
  <si>
    <t>Mato Grosso do Sul</t>
  </si>
  <si>
    <t>Cuiabá-Santarém</t>
  </si>
  <si>
    <t>ROTA DO OESTE</t>
  </si>
  <si>
    <t>EcoVias do Araguaia</t>
  </si>
  <si>
    <t>Iris Rezende Machado</t>
  </si>
  <si>
    <t>ECOVIAS do ARAGUAIA</t>
  </si>
  <si>
    <t>ECOPONTE</t>
  </si>
  <si>
    <t>Salvador/Nordeste</t>
  </si>
  <si>
    <t>Brasília/Centro Oeste</t>
  </si>
  <si>
    <t>Fortaleza/Nordeste</t>
  </si>
  <si>
    <t>Belo Horizonte/Sudeste</t>
  </si>
  <si>
    <t>Recife/Nordeste</t>
  </si>
  <si>
    <t>Rio de Janeiro/Sudeste</t>
  </si>
  <si>
    <t>Porto Alegre/Sul</t>
  </si>
  <si>
    <t>São Paulo/Sudeste</t>
  </si>
  <si>
    <t>João Pessoa/ Nordeste</t>
  </si>
  <si>
    <t>Natal/Nordeste</t>
  </si>
  <si>
    <t>Teresina/Nordeste</t>
  </si>
  <si>
    <t>Tarifa de Pedágio Adicional</t>
  </si>
  <si>
    <t>Tarifa anterior de Pedágio Adicional</t>
  </si>
  <si>
    <t>Data do último reajuste</t>
  </si>
  <si>
    <t>Tarifa pedágio anterior (R$)</t>
  </si>
  <si>
    <t>Tipo de Veículo</t>
  </si>
  <si>
    <t>Quadro 8.1 - Rodovias Federais</t>
  </si>
  <si>
    <t>Quadro 1 - Tarifas Metroviárias e Ferroviárias no Brasil</t>
  </si>
  <si>
    <t>Tarifa anterior (R$)</t>
  </si>
  <si>
    <t>Ferroviário</t>
  </si>
  <si>
    <t>São Sebastião do Caí</t>
  </si>
  <si>
    <t>Antônio Padro</t>
  </si>
  <si>
    <t>Ipê</t>
  </si>
  <si>
    <t>Capela Santana</t>
  </si>
  <si>
    <t>Farropilha</t>
  </si>
  <si>
    <t>Carlos Barbosa</t>
  </si>
  <si>
    <t>https://www.gov.br/antt/pt-br/assuntos/rodovias/concessionarias/lista-de-concessoes/ccr-rio-sp/tarifas-de-pedagio</t>
  </si>
  <si>
    <t>Rio-Santos</t>
  </si>
  <si>
    <t>R$ 7.60</t>
  </si>
  <si>
    <t>Curitiba-Divisa SC/RS</t>
  </si>
  <si>
    <t>AutoPista Litoral Sul</t>
  </si>
  <si>
    <t>CONCER</t>
  </si>
  <si>
    <t>VIA BRASIL</t>
  </si>
  <si>
    <t>Santa Catarina</t>
  </si>
  <si>
    <t>CCR VIA COSTEIRA</t>
  </si>
  <si>
    <t>https://www.gov.br/antt/pt-br/assuntos/rodovias/concessionarias/lista-de-concessoes/viasul/tarifas-de-pedagio</t>
  </si>
  <si>
    <t>Índice</t>
  </si>
  <si>
    <t>IPCA</t>
  </si>
  <si>
    <t>IPCA/IGPM</t>
  </si>
  <si>
    <t>IPCA/INPC/IPOD</t>
  </si>
  <si>
    <t>IPCA/IPOD</t>
  </si>
  <si>
    <t xml:space="preserve">IPCA - variação percentual acumulada do Índice de Preços ao Consumidor Amplo </t>
  </si>
  <si>
    <t xml:space="preserve">IPOD - variação percentual acumulada do Índice de Preços do Óleo Diesel </t>
  </si>
  <si>
    <t>IGPM</t>
  </si>
  <si>
    <t>IPC-FIPE</t>
  </si>
  <si>
    <t>IPC-FIPE - Índice de Preços Ao Consumidor da Fundação Instituto de Pesquisas Econômicas -Fipe</t>
  </si>
  <si>
    <t>INPC -  Índice Nacional de Preços ao Consumidor</t>
  </si>
  <si>
    <t>IGP -M - Índice Geral de Preços – Mercado</t>
  </si>
  <si>
    <t>Companhia Ferroviária e de Logística do Piaui</t>
  </si>
  <si>
    <t>Índice de Reajuste</t>
  </si>
  <si>
    <t>IRT</t>
  </si>
  <si>
    <t>https://www.cbnorte.com.br/tarifas</t>
  </si>
  <si>
    <t>INTERVIAS</t>
  </si>
  <si>
    <t>Engº. João Tosello</t>
  </si>
  <si>
    <t>Deputado Laércio Corte</t>
  </si>
  <si>
    <t>SP 147 - Iracemápolis</t>
  </si>
  <si>
    <t>Wilson Finardi</t>
  </si>
  <si>
    <t>Doutor Paulo Lauro</t>
  </si>
  <si>
    <t>SP-215 -Descalvado</t>
  </si>
  <si>
    <t>Via Anhanguera</t>
  </si>
  <si>
    <t>Renovias</t>
  </si>
  <si>
    <t>Governador Dr. Adhemar Pereira de Barros</t>
  </si>
  <si>
    <t>Deputado Merio Beni</t>
  </si>
  <si>
    <t>SP 340 - Jaguariúna</t>
  </si>
  <si>
    <t>Professor Boanergenes Nogueira Lima</t>
  </si>
  <si>
    <t>SP 340 - Estiva Berbi</t>
  </si>
  <si>
    <t>SP 340 - Casa Branca</t>
  </si>
  <si>
    <t>Professor José André de Lima</t>
  </si>
  <si>
    <t>SP 340 - Mococa</t>
  </si>
  <si>
    <t>SP 342 - Esp. Santo do Pinhal</t>
  </si>
  <si>
    <t>SP 342 - Aguas da Prata</t>
  </si>
  <si>
    <t>Dom Tomás Vaquero</t>
  </si>
  <si>
    <t>SP 344 - Aguaí</t>
  </si>
  <si>
    <t>SP 344 - São João da Boa Vista</t>
  </si>
  <si>
    <t>Deputado Eduardo vicente Nasser</t>
  </si>
  <si>
    <t>SP 350 - Itobi</t>
  </si>
  <si>
    <t>SP 340 - Pórtico Jaguariúna</t>
  </si>
  <si>
    <t>SP 340 - Pórtico Santo Antônio da posse</t>
  </si>
  <si>
    <t>José Erminío de Moraes</t>
  </si>
  <si>
    <t>Raposo Tavares</t>
  </si>
  <si>
    <t>Presidente Castelo Branco</t>
  </si>
  <si>
    <t>SPVias</t>
  </si>
  <si>
    <t>Antônio Romamno Schincariol</t>
  </si>
  <si>
    <t>Professor Francisco da Silva Pontes</t>
  </si>
  <si>
    <t>João Mellão</t>
  </si>
  <si>
    <t>Francisco Alves Negrão</t>
  </si>
  <si>
    <t>Ecovias dos Imigrantes</t>
  </si>
  <si>
    <t>Cônego Domêncio Rangoni</t>
  </si>
  <si>
    <t>Padre Manoel da Nóbrega</t>
  </si>
  <si>
    <t>Rodvia dos Imigrantes</t>
  </si>
  <si>
    <t>Rota dos Bandeirantes</t>
  </si>
  <si>
    <t>Romildo Prado</t>
  </si>
  <si>
    <t>Dom Pedro I</t>
  </si>
  <si>
    <t>Professor Zeferino Vaz</t>
  </si>
  <si>
    <t>João Batista Cabral</t>
  </si>
  <si>
    <t>SP - 270 - Palmital</t>
  </si>
  <si>
    <t>SP - 270 - Assis</t>
  </si>
  <si>
    <t>SP - 270 - Rancharia</t>
  </si>
  <si>
    <t>SP - 270 - Regente Feijó</t>
  </si>
  <si>
    <t>SP - 270 - Presidente Bernades</t>
  </si>
  <si>
    <t>SP - 270 - Caiuá</t>
  </si>
  <si>
    <t>SP - 270 - Ourinhos</t>
  </si>
  <si>
    <t>CCR VIA SUL</t>
  </si>
  <si>
    <t>BR 290 - Santo Antônio da Patrulha</t>
  </si>
  <si>
    <t>BR 290 - Gravataí</t>
  </si>
  <si>
    <t>BR 386 - Montenegro</t>
  </si>
  <si>
    <t>BR 386 - Paverama</t>
  </si>
  <si>
    <t>https://www.gov.br/antt/pt-br/assuntos/rodovias/concessionarias/lista-de-concessoes/ccr-viacosteira/tarifas-de-pedagio</t>
  </si>
  <si>
    <t>Automóvel com reboque</t>
  </si>
  <si>
    <t>Automóvel com semi reboque</t>
  </si>
  <si>
    <t>Caminhão 10 eixos</t>
  </si>
  <si>
    <t>Caminhão 5 eixos</t>
  </si>
  <si>
    <t>Caminhão 6 eixos</t>
  </si>
  <si>
    <t>Caminhão 7 eixos</t>
  </si>
  <si>
    <t>Caminhão 8 eixos</t>
  </si>
  <si>
    <t>Caminhão 9 eixos</t>
  </si>
  <si>
    <t>Caminhão/Ônibus 2 eixos</t>
  </si>
  <si>
    <t>Caminhão/Ônibus 3 eixos</t>
  </si>
  <si>
    <t>Caminhão/Ônibus 4 eixos</t>
  </si>
  <si>
    <t>https://www.granderecife.pe.gov.br/transporte/tarifas/</t>
  </si>
  <si>
    <t>https://www.metrorio.com.br/como-pagar/meios-e-tarifas</t>
  </si>
  <si>
    <t>https://intranet.cbtu.gov.br/index.php/pt/tarifa-natal</t>
  </si>
  <si>
    <t>https://www.pi.gov.br/metro-de-teresina-tera-tarifa-zero-novos-trens-e-mais-tres-estacoes-de-passageiros/</t>
  </si>
  <si>
    <t>Raphael de Almeida Magalhães</t>
  </si>
  <si>
    <t>Nova Rota do Oeste</t>
  </si>
  <si>
    <t>Ponte Presidente Costa e Silva</t>
  </si>
  <si>
    <t>Ecovias Minas Goiás</t>
  </si>
  <si>
    <t>Ecovias Sul</t>
  </si>
  <si>
    <t>Mato Grosso</t>
  </si>
  <si>
    <t>Ecovias Ponte</t>
  </si>
  <si>
    <t>Via Brasil</t>
  </si>
  <si>
    <t>1.009 km</t>
  </si>
  <si>
    <t>Litoral Pioneiro</t>
  </si>
  <si>
    <t>BR 277 - São José dos Pinhas</t>
  </si>
  <si>
    <t>Rodovia do Café Governador Ney Braga</t>
  </si>
  <si>
    <t>BR 369 - Jacarezinho</t>
  </si>
  <si>
    <t>BR 151 - Senges</t>
  </si>
  <si>
    <t>BR 151 - Carambeí</t>
  </si>
  <si>
    <t>BR 151 - Jacariguaíva</t>
  </si>
  <si>
    <t>Paraná</t>
  </si>
  <si>
    <t>Senador Flávio Carvalho Guimarães</t>
  </si>
  <si>
    <t>Cornélio Procópio</t>
  </si>
  <si>
    <t>Prefeito José Alves Pereira</t>
  </si>
  <si>
    <t>Rodovia dos Cereais</t>
  </si>
  <si>
    <t>Via Araucária</t>
  </si>
  <si>
    <t>BR - 277 - São Luiz do Purunã</t>
  </si>
  <si>
    <t xml:space="preserve">Rodovia do Café </t>
  </si>
  <si>
    <t>BR - 277 - Porto Amazonas</t>
  </si>
  <si>
    <t>Via Mineira</t>
  </si>
  <si>
    <t>Rota dos Crstais</t>
  </si>
  <si>
    <t>Rodovia do Xisto</t>
  </si>
  <si>
    <t>Via Cristais</t>
  </si>
  <si>
    <t>Way 262</t>
  </si>
  <si>
    <t>Rota do Zebu</t>
  </si>
  <si>
    <t>https://www.gov.br/antt/pt-br/assuntos/rodovias/concessionarias/lista-de-concessoes/way-262/tarifas-de-pedagio/tarifas-de-pedagio</t>
  </si>
  <si>
    <t>https://www.gov.br/antt/pt-br/assuntos/rodovias/concessionarias/lista-de-concessoes/via-cristais/revisoes-e-reajustes/tarifas-de-pedagio</t>
  </si>
  <si>
    <t>https://www.gov.br/antt/pt-br/assuntos/rodovias/concessionarias/lista-de-concessoes/epr-via-mineira/tarifas-de-pedagios-via-mineira</t>
  </si>
  <si>
    <t>https://www.gov.br/antt/pt-br/assuntos/rodovias/concessionarias/lista-de-concessoes/via-araucaria/tarifas-de-pedagio</t>
  </si>
  <si>
    <t>https://www.gov.br/antt/pt-br/assuntos/rodovias/concessionarias/lista-de-concessoes/ecosul/tarifas-de-pedagio</t>
  </si>
  <si>
    <t>https://www.gov.br/antt/pt-br/assuntos/rodovias/concessionarias/lista-de-concessoes/Transbrasiliana/tarifas-de-pedagio</t>
  </si>
  <si>
    <t>https://www.gov.br/antt/pt-br/assuntos/rodovias/concessionarias/lista-de-concessoes/eco050/tarifas-de-pedagio</t>
  </si>
  <si>
    <t>https://www.gov.br/antt/pt-br/assuntos/rodovias/concessionarias/lista-de-concessoes/concebra/tarifas-de-pedagio</t>
  </si>
  <si>
    <t>https://www.gov.br/antt/pt-br/assuntos/rodovias/concessionarias/lista-de-concessoes/via-brasil/tarifas-de-pedagio</t>
  </si>
  <si>
    <t>https://www.gov.br/antt/pt-br/assuntos/rodovias/concessionarias/lista-de-concessoes/rota-do-oeste/tarifas-de-pedagio</t>
  </si>
  <si>
    <t>https://www.gov.br/antt/pt-br/assuntos/rodovias/concessionarias/lista-de-concessoes/concer/tarifas-de-pedagio</t>
  </si>
  <si>
    <t>Custos</t>
  </si>
  <si>
    <t xml:space="preserve"> São Paulo </t>
  </si>
  <si>
    <t>Rio de Janeiro - 93.875,60 - 124,9 km</t>
  </si>
  <si>
    <t>DF´s auditadas dez 2024 / KPMG em milhares de reais</t>
  </si>
  <si>
    <t>em milhares de reais</t>
  </si>
  <si>
    <t>Trecho 465,30</t>
  </si>
  <si>
    <t>Trecho 456,4</t>
  </si>
  <si>
    <t>Trecho: 406,20</t>
  </si>
  <si>
    <t>Trecho: 409,40</t>
  </si>
  <si>
    <t>Trecho: 392</t>
  </si>
  <si>
    <t>Trecho:569,10</t>
  </si>
  <si>
    <t xml:space="preserve">Trecho: 20,40 </t>
  </si>
  <si>
    <t>Trecho: 233,60</t>
  </si>
  <si>
    <t>Trecho: 182,50</t>
  </si>
  <si>
    <t>Encerrado</t>
  </si>
  <si>
    <t>Trecho:480,20</t>
  </si>
  <si>
    <t>Trecho: 433,20</t>
  </si>
  <si>
    <t>Trecho: 733,8</t>
  </si>
  <si>
    <t>Trecho: 845,9</t>
  </si>
  <si>
    <t>Tocatins</t>
  </si>
  <si>
    <t>Trecho: 1001,20</t>
  </si>
  <si>
    <t>Trecho:850,9</t>
  </si>
  <si>
    <t>Trecho: 850,7</t>
  </si>
  <si>
    <t>Trecho: 20,40</t>
  </si>
  <si>
    <t>Trecho: 184</t>
  </si>
  <si>
    <t>ECOVIAS MINAS GOIÁS</t>
  </si>
  <si>
    <t>Trecho:433,20</t>
  </si>
  <si>
    <t>Trecho:1001,20</t>
  </si>
  <si>
    <t>Trecho:322,10</t>
  </si>
  <si>
    <t>Início da Concessão: 28/02/2024</t>
  </si>
  <si>
    <t>Início da Concessão: 10/03/2025</t>
  </si>
  <si>
    <t>EcoNoroeste</t>
  </si>
  <si>
    <t>Via Colinas</t>
  </si>
  <si>
    <t>Ecovias Leste Paulista</t>
  </si>
  <si>
    <t>https://www.semob.df.gov.br/calculo-da-tarifa-tecnica-2/</t>
  </si>
  <si>
    <t>LINK</t>
  </si>
  <si>
    <t>Metrofor (linha Sul)</t>
  </si>
  <si>
    <t>Metrofor (linha Oeste)</t>
  </si>
  <si>
    <t>https://www.legisweb.com.br/legislacao/?id=469927</t>
  </si>
  <si>
    <t>https://www.ba.gov.br/casacivil/noticias/2025-02/2602/jeronimo-rodrigues-anuncia-reajuste-zero-na-tarifa-do-metro-e-do-transporte</t>
  </si>
  <si>
    <t>https://www.metrorio.com.br/como-pagar/tarifa-social#:~:text=TARIFA%20SOCIAL%20NO%20METR%C3%94RIO,intermunicipal%20(BUI)%20devidamente%20cadastrado.</t>
  </si>
  <si>
    <t>Extensão Total da Concessão (Km)</t>
  </si>
  <si>
    <t>não informado</t>
  </si>
  <si>
    <t>https://www.supervia.com.br/pt-br/qual-o-preco-de-uma-passagem-de-trem</t>
  </si>
  <si>
    <t>Rio de Janeiro/Juiz de Fora</t>
  </si>
  <si>
    <t>Trecho:217,30</t>
  </si>
  <si>
    <t>Presidente Juscelino Kubitschek de Oliveira/Monte Carlos</t>
  </si>
  <si>
    <t xml:space="preserve">Governador Mario Covas 
</t>
  </si>
  <si>
    <t>Prefeito Ari Pedro Borges</t>
  </si>
  <si>
    <t>Governador Leonel Brizola</t>
  </si>
  <si>
    <t xml:space="preserve">Governador Mario Covas </t>
  </si>
  <si>
    <t>Via Anchieta</t>
  </si>
  <si>
    <t>SP 021</t>
  </si>
  <si>
    <t>R$ 30.80</t>
  </si>
  <si>
    <t>Concebra</t>
  </si>
  <si>
    <t>BR 369 - Quatingá</t>
  </si>
  <si>
    <t>Categoria</t>
  </si>
  <si>
    <t>SP - 348 - Itupeva</t>
  </si>
  <si>
    <t xml:space="preserve"> BA - 099</t>
  </si>
  <si>
    <t>BA - 093</t>
  </si>
  <si>
    <t xml:space="preserve"> MG - 050</t>
  </si>
  <si>
    <t xml:space="preserve"> LMG - 754</t>
  </si>
  <si>
    <t>SP - 348 - Limeira</t>
  </si>
  <si>
    <t>SP - 348 - Campo Limpo</t>
  </si>
  <si>
    <t>SP -348 - Sumaré</t>
  </si>
  <si>
    <t>SP - 326 - Colina</t>
  </si>
  <si>
    <t>SP - 326 - Pirangi</t>
  </si>
  <si>
    <t>SP - 323 - Monte Alto</t>
  </si>
  <si>
    <t>SP - 147 - MOGI MIRIM</t>
  </si>
  <si>
    <t>SP 147 - Limeira</t>
  </si>
  <si>
    <t>SP 191 - Araras</t>
  </si>
  <si>
    <t>SP 191 - Rio Claro</t>
  </si>
  <si>
    <t>SP - 215 - STA Cruz Palmeiras</t>
  </si>
  <si>
    <t>SP - 330 - Leme</t>
  </si>
  <si>
    <t>SP - 330 Pirassununga</t>
  </si>
  <si>
    <t>SP - 075 Sorocaba</t>
  </si>
  <si>
    <t>SP - 270 São Roque</t>
  </si>
  <si>
    <t>SP - 270 Alumínio</t>
  </si>
  <si>
    <t>SP - 270 Araçoiaba</t>
  </si>
  <si>
    <t>SP - 280 Osasco</t>
  </si>
  <si>
    <t>SP - 280 Barueri</t>
  </si>
  <si>
    <t>SP - 280 Itapevi</t>
  </si>
  <si>
    <t>SP - 280 Itu</t>
  </si>
  <si>
    <t>SP - 280 - Boituva</t>
  </si>
  <si>
    <t>SP - 280 - Boituva(L/O)</t>
  </si>
  <si>
    <t>SP - 075 - Indaiatatuba</t>
  </si>
  <si>
    <t>SP - 075 - Indaiatatuba(L/O)</t>
  </si>
  <si>
    <t>SP - 300 - Itupeva</t>
  </si>
  <si>
    <t>SP - 127 Morro do Alto (Tatuí)</t>
  </si>
  <si>
    <t>SP - 127 Morro do Alto (Itapetininga)</t>
  </si>
  <si>
    <t>SP - 127 Gramadão</t>
  </si>
  <si>
    <t>SP - 258 Buri</t>
  </si>
  <si>
    <t>SP - 255 Avaré</t>
  </si>
  <si>
    <t>SP - 258 -Itararé</t>
  </si>
  <si>
    <t>SP - 270 - Alambari</t>
  </si>
  <si>
    <t>SP - 280 - Quadra</t>
  </si>
  <si>
    <t>SP - 280 - Itatinga</t>
  </si>
  <si>
    <t>SP - 280 - Iaras</t>
  </si>
  <si>
    <t>SP - 055 - Santos</t>
  </si>
  <si>
    <t>SP - 055 - São Vicente</t>
  </si>
  <si>
    <t>SP - 150 - Rancho Grande</t>
  </si>
  <si>
    <t>SP - 160 - Diadema (Bloqueio)</t>
  </si>
  <si>
    <t>SP - 160 - Eldorado (Bloqueio)</t>
  </si>
  <si>
    <t>SP - 160 - Batistini (Bloqueio)</t>
  </si>
  <si>
    <t>SP - 160 - Piratinga</t>
  </si>
  <si>
    <t xml:space="preserve">SP - 063 - Louveira </t>
  </si>
  <si>
    <t>SP - 065 - Igaratá</t>
  </si>
  <si>
    <t>SP - 065 - Atibaia</t>
  </si>
  <si>
    <t>SP - 065 - Itatiba</t>
  </si>
  <si>
    <t>SP - 332 - Paulina A</t>
  </si>
  <si>
    <t>SP - 332 - Paulina B</t>
  </si>
  <si>
    <t>SP - 332 - Engenheiro Coelho</t>
  </si>
  <si>
    <t>SP - 360 - Pórtico km 74 (PaP)</t>
  </si>
  <si>
    <t>SP - 360 - Jundiaí</t>
  </si>
  <si>
    <t>SP - 225 - Piratininga</t>
  </si>
  <si>
    <t>SP - 225 - Santa Cruz do Rio Padro</t>
  </si>
  <si>
    <t>SP - 300 -Avaí</t>
  </si>
  <si>
    <t>SP - 300 -Pirajuí</t>
  </si>
  <si>
    <t>SP - 300 -Promissão</t>
  </si>
  <si>
    <t>SP - 300 - Glicério</t>
  </si>
  <si>
    <t>SP - 300 - Lavínia</t>
  </si>
  <si>
    <t>SP - 300 - Rubiacéia</t>
  </si>
  <si>
    <t>SP - 300 - Guaraçaí</t>
  </si>
  <si>
    <t>SP - 300 - Castilho</t>
  </si>
  <si>
    <t>SP - 300 - Conchas</t>
  </si>
  <si>
    <t>SP - 300 - Anhembi</t>
  </si>
  <si>
    <t>SP - 300 - Botucatu</t>
  </si>
  <si>
    <t>SP - 300 - Arelópolis</t>
  </si>
  <si>
    <t>SP - 300 - Lençóis Paulista/Agudos</t>
  </si>
  <si>
    <t>SP - 101 - Monte Mor</t>
  </si>
  <si>
    <t>SP - 101 - Rafard</t>
  </si>
  <si>
    <t>SP - 398 - Rio das Pedras</t>
  </si>
  <si>
    <t>SP - 398 - Elias Fausto/Salto</t>
  </si>
  <si>
    <t>SP 070 - Itaquaquecetuba</t>
  </si>
  <si>
    <t>SP 070 - Guararema/São José dos Campos</t>
  </si>
  <si>
    <t>SP 070 - Caçapava</t>
  </si>
  <si>
    <t>RSC - 287</t>
  </si>
  <si>
    <t>ERS - 122</t>
  </si>
  <si>
    <t>BA - 099</t>
  </si>
  <si>
    <t>Quadro 6.1 - Rodovias Estaduais - Bahia</t>
  </si>
  <si>
    <t>Quadro 6.2 - Rodovias Estaduais - Minas Gerais</t>
  </si>
  <si>
    <t>Quadro 6.3 - Rodovias Estaduais - São Paulo</t>
  </si>
  <si>
    <t>Quadro 6.4 - Rodovias Estaduais - Pernambuco</t>
  </si>
  <si>
    <t>Quadro 6.5 - Rodovias Estaduais - Rio Grande do Sul</t>
  </si>
  <si>
    <t>Automóvel, caminhonete e furgão</t>
  </si>
  <si>
    <t>Caminhão leve, ônibus, caminhão-trator e furgão</t>
  </si>
  <si>
    <t>BR 101 - Itaguaí / Mangaratiba / Paraty</t>
  </si>
  <si>
    <t>BR 116 / PR / SC</t>
  </si>
  <si>
    <t>BR 116 / SP / PR - Campina Grande do Sul</t>
  </si>
  <si>
    <t>BR 381 / MG / SP</t>
  </si>
  <si>
    <t>BR 101 / RJ</t>
  </si>
  <si>
    <t xml:space="preserve">BR 163 / MT </t>
  </si>
  <si>
    <t>BR 163 / MT</t>
  </si>
  <si>
    <t>BR 101 / SC - Três Cachoeiras</t>
  </si>
  <si>
    <t>BR 101 / SC - (Laguna, Tubarão, Araranguá e São João do Sul)</t>
  </si>
  <si>
    <t>BR 101 / RJ - Divisa RJ / ES</t>
  </si>
  <si>
    <t>BR - 040 / MG - Paracatu</t>
  </si>
  <si>
    <t>BR - 040 / MG - João Pinheiro</t>
  </si>
  <si>
    <t>BR - 040 / MG - São Gonçalo do Abaté</t>
  </si>
  <si>
    <t>BR - 040 / MG - Felixlândia</t>
  </si>
  <si>
    <t>BR - 040 / MG - Curvelo</t>
  </si>
  <si>
    <t>BR - 040 / MG - Capim Branco</t>
  </si>
  <si>
    <t>BR 116 RJ - SP - Arujá e Guarecema do Norte</t>
  </si>
  <si>
    <t>BR 116 RJ - SP - Jacareí</t>
  </si>
  <si>
    <t>BR 116 RJ - SP - Moreira Cesar</t>
  </si>
  <si>
    <t>BR 116 RJ - Itatiaia</t>
  </si>
  <si>
    <t>BR 116 RJ - Magé</t>
  </si>
  <si>
    <t>BR - 116 / 293 / 392</t>
  </si>
  <si>
    <t>BR 116 / PR - BR 376 / PR - BR 101 / SC</t>
  </si>
  <si>
    <t>BR - 153</t>
  </si>
  <si>
    <t>BR - 393 / RJ</t>
  </si>
  <si>
    <t xml:space="preserve">BR - 116 </t>
  </si>
  <si>
    <t>BR 101 / ES / BA - Pedro Canário</t>
  </si>
  <si>
    <t>BR 101 / ES / BA - São Matheus</t>
  </si>
  <si>
    <t>BR 101 / ES / BA - Aracruz / Guarapari</t>
  </si>
  <si>
    <t>BR 101 / ES / BA - Serra</t>
  </si>
  <si>
    <t>BR 101 / ES / BA - Itapemirim</t>
  </si>
  <si>
    <t>BR 101 / ES / BA - Mimoso do Sul</t>
  </si>
  <si>
    <t>BR - 050 / GO / MG - Ipameri</t>
  </si>
  <si>
    <t xml:space="preserve">BR - 050 / GO / MG - Araguar1 </t>
  </si>
  <si>
    <t>BR - 050 / GO / MG - Araguar2</t>
  </si>
  <si>
    <t>BR - 050 / GO / MG - Uberaba</t>
  </si>
  <si>
    <t>BR - 050 / GO / MG - Delta</t>
  </si>
  <si>
    <t>BR - 101 / RJ</t>
  </si>
  <si>
    <t>BR - 364 / 365 / MG / GO</t>
  </si>
  <si>
    <t>São Paulo - 173.320,33 - 230,6 km</t>
  </si>
  <si>
    <t>Custos Operacional = Custo de serviço Prestados - Custo de Construção + Despesas Operacionais</t>
  </si>
  <si>
    <t>BR 116 RJ - Viúva Graça A / víuva Graça B</t>
  </si>
  <si>
    <t>Trecho 733 km</t>
  </si>
  <si>
    <t>BR - 493 - Itaguaí</t>
  </si>
  <si>
    <t>BR - 493 - Guapimirim</t>
  </si>
  <si>
    <t>BR - 060 / GO - Alexânia</t>
  </si>
  <si>
    <t>BR 153 / GO - Goianópolis</t>
  </si>
  <si>
    <t>BR 153 / GO - Piracanjuba / Professor Jamil</t>
  </si>
  <si>
    <t>BR - 153 / GO - Itumbiara</t>
  </si>
  <si>
    <t>BR - 153 - MG - Prata</t>
  </si>
  <si>
    <t>BR 262 / MG - Fronteira / Frutal</t>
  </si>
  <si>
    <t>BR 262 / MG - Florestal / Pará de Minas</t>
  </si>
  <si>
    <t>BR 262 / MG - Luz</t>
  </si>
  <si>
    <t>BR 262 / MG - Campos Altos</t>
  </si>
  <si>
    <t>BR 262 / MG - Perdizes</t>
  </si>
  <si>
    <t>BR 262 / MG - Campo florido / Conceição de Alagos / Veríssimo</t>
  </si>
  <si>
    <t>BR 163 / MS - Mundo Novo</t>
  </si>
  <si>
    <t>BR 163 / MS - Itaquiraí</t>
  </si>
  <si>
    <t>BR 163 / MS - Carapó</t>
  </si>
  <si>
    <t>BR 163 / MS - Rio Brilhante</t>
  </si>
  <si>
    <t>BR 163 / MS - Campo Grande</t>
  </si>
  <si>
    <t>BR 163 / MS - Jaraguaí</t>
  </si>
  <si>
    <t>BR 163 / MS - São Gabriel do Oeste</t>
  </si>
  <si>
    <t>BR 163 / MS - Rio Verde de MT</t>
  </si>
  <si>
    <t>BR 163 / MS - Pedro Gomes</t>
  </si>
  <si>
    <t>BR 163 / MT - Itiquira</t>
  </si>
  <si>
    <t>BR 163 / MT - Rondonóplis</t>
  </si>
  <si>
    <t>BR 163 / Mt - Campo Verde</t>
  </si>
  <si>
    <t>BR 163 / MT Santo Antônio de Leverger</t>
  </si>
  <si>
    <t>BR 163 / MT - Jangada</t>
  </si>
  <si>
    <t>BR 163 / MT - Diamantino</t>
  </si>
  <si>
    <t>BR 163 / MS - Nova Mutum</t>
  </si>
  <si>
    <t>BR 163 / MT - Lucas do Rio Verde</t>
  </si>
  <si>
    <t>BR 163 / MT - Sorriso</t>
  </si>
  <si>
    <t>BR 153 / TO - Alvorada</t>
  </si>
  <si>
    <t>BR 153 / GO - Porangatu</t>
  </si>
  <si>
    <t>BR 153 / GO - Estrela do Norte</t>
  </si>
  <si>
    <t>BR 153 / GO - Campinorte</t>
  </si>
  <si>
    <t>BR 153 / GO - Hidrolina</t>
  </si>
  <si>
    <t>BR 153 / GO - Jaranguá</t>
  </si>
  <si>
    <t>BR 414 / GO - Corumbá de Goás</t>
  </si>
  <si>
    <t>BR 040 / MG / RJ</t>
  </si>
  <si>
    <t>BR 386 - Fontura Xavier</t>
  </si>
  <si>
    <t>BR - 277 - Irati</t>
  </si>
  <si>
    <t>BR - 373 - Imbutiva</t>
  </si>
  <si>
    <t>BR - 476 - Lapa</t>
  </si>
  <si>
    <t>BR - 040 / MG - Lagoa Grande</t>
  </si>
  <si>
    <t>BR - 262 / MG - Florestal</t>
  </si>
  <si>
    <t>BR - 262 / MG - Luz</t>
  </si>
  <si>
    <t>BR - 262 / MG - Campos Altos</t>
  </si>
  <si>
    <t>BR - 262 / MG - Perdizes</t>
  </si>
  <si>
    <t>BR - 324</t>
  </si>
  <si>
    <t>Curitiba / SantaCatarina</t>
  </si>
  <si>
    <t>Curitiba / São Paulo</t>
  </si>
  <si>
    <t>Minas Gerais / São Paulo</t>
  </si>
  <si>
    <t>Rio de Janeiro / Minas Gerais</t>
  </si>
  <si>
    <t>Espírito Santo / Bahia</t>
  </si>
  <si>
    <t>Minas Gerais / Goias</t>
  </si>
  <si>
    <t>Minas Gerais / Goiás</t>
  </si>
  <si>
    <t>Rio de Janeiro / Espírito Santo</t>
  </si>
  <si>
    <t>BR - 050 / GO / MG - Campo alegre de Goiás</t>
  </si>
  <si>
    <t>BR 153 / TO - Aliança do Tocantins</t>
  </si>
  <si>
    <t>Coluna1</t>
  </si>
  <si>
    <t>Coluna2</t>
  </si>
  <si>
    <t>Coluna3</t>
  </si>
  <si>
    <t>Metrô - DF</t>
  </si>
  <si>
    <t>Caminhão, caminhão-trator, caminhão-trator com semi-reboque e ônibus</t>
  </si>
  <si>
    <t>Caminhão com reboque e caminhão-trator com semi-reboque</t>
  </si>
  <si>
    <t>Automóvel e caminhonete com semi-reboque</t>
  </si>
  <si>
    <t>Motocicletas, motonetas, bicicletas moto </t>
  </si>
  <si>
    <t>Veículos oficiais e do Corpo Diplomático</t>
  </si>
  <si>
    <t xml:space="preserve"> Veículos oficiais e do Corpo Diplomático</t>
  </si>
  <si>
    <t>BR-277- São José dos Pinhais</t>
  </si>
  <si>
    <t>https://viaappia.com.br/nascentes-tarifas/</t>
  </si>
  <si>
    <t>https://www.ecoviasnoroestepaulista.com.br/wp-content/uploads/sites/15/2025/04/2025-Tarifas-Site.pdf</t>
  </si>
  <si>
    <t>https://www.arteris.com.br/nossas-rodovias/intervias/tarifas/tarifa-por-trecho/mogi-mirim/</t>
  </si>
  <si>
    <t>https://www.arteris.com.br/nossas-rodovias/intervias/tarifas/tarifa-por-trecho/iracemapolis/</t>
  </si>
  <si>
    <t>https://www.arteris.com.br/nossas-rodovias/intervias/tarifas/tarifa-por-trecho/araras/</t>
  </si>
  <si>
    <t>https://www.arteris.com.br/nossas-rodovias/intervias/tarifas/tarifa-por-trecho/rio-claro/</t>
  </si>
  <si>
    <t>https://www.arteris.com.br/nossas-rodovias/intervias/tarifas/tarifa-por-trecho/santa-cruz-das-palmeiras/</t>
  </si>
  <si>
    <t>https://www.arteris.com.br/nossas-rodovias/intervias/tarifas/tarifa-por-trecho/descalvado/</t>
  </si>
  <si>
    <t>https://www.arteris.com.br/nossas-rodovias/intervias/tarifas/tarifa-por-trecho/leme/</t>
  </si>
  <si>
    <t>https://www.arteris.com.br/nossas-rodovias/intervias/tarifas/tarifa-por-trecho/pirassununga/</t>
  </si>
  <si>
    <t>https://renovias.com.br/novas-tarifas-em-vigor/</t>
  </si>
  <si>
    <t>CCR Sorocaba</t>
  </si>
  <si>
    <t>https://rodovias.motiva.com.br/sorocabana/noticias/2025/marco/tarifas-mais-baratas-nos-pedagios-da-ccr-sorocabana-a-partir-des/</t>
  </si>
  <si>
    <t>EcoVias Raposo Catello</t>
  </si>
  <si>
    <t>https://endpoint-site-erc.azureedge.net/media/documents/2154_5_Tabela-de-referencia-Precos-de-Tarifa.pdf</t>
  </si>
  <si>
    <t>https://viaappia.com.br/colinas-tarifas/</t>
  </si>
  <si>
    <t>file:///C:/Users/lbraz.AGETRANSP/Downloads/tarifas-2025-CCR-SPVias.pdf</t>
  </si>
  <si>
    <t>https://www.ecoviasimigrantes.com.br/servicos/tarifas-pedagio</t>
  </si>
  <si>
    <t>https://www.rotadasbandeiras.com.br/show.aspx?idCanal=+uKQ0e5BDOr40d8cNsvSrA==</t>
  </si>
  <si>
    <t>https://www.artesp.sp.gov.br/artesp/concessoes/rodovia/concessionarias/nova%20raposo</t>
  </si>
  <si>
    <t>https://viarondon.com.br/tarifas-via-rondon/</t>
  </si>
  <si>
    <t>https://www.rodoviasdotiete.com.br/tarifas-2025</t>
  </si>
  <si>
    <t>https://www.rodoviasdotiete.com.br/tarifas-2026</t>
  </si>
  <si>
    <t>https://www.rodoviasdotiete.com.br/tarifas-2027</t>
  </si>
  <si>
    <t>https://www.rodoviasdotiete.com.br/tarifas-2028</t>
  </si>
  <si>
    <t>https://www.rodoviasdotiete.com.br/tarifas-2029</t>
  </si>
  <si>
    <t>https://www.rodoviasdotiete.com.br/tarifas-2030</t>
  </si>
  <si>
    <t>https://www.rodoviasdotiete.com.br/tarifas-2031</t>
  </si>
  <si>
    <t>https://www.rodoviasdotiete.com.br/tarifas-2032</t>
  </si>
  <si>
    <t>https://www.rodoviasdotiete.com.br/tarifas-2033</t>
  </si>
  <si>
    <t>https://www.rodoviasdotiete.com.br/tarifas-2034</t>
  </si>
  <si>
    <t>https://www.rodoviasdotiete.com.br/tarifas-2035</t>
  </si>
  <si>
    <t>https://www.rodoviasdotiete.com.br/tarifas-2036</t>
  </si>
  <si>
    <t>https://www.rodoviasdotiete.com.br/tarifas-2037</t>
  </si>
  <si>
    <t>https://www.rodoviasdotiete.com.br/tarifas-2038</t>
  </si>
  <si>
    <t>https://www.rodoviasdotiete.com.br/tarifas-2039</t>
  </si>
  <si>
    <t>https://www.rodoviasdotiete.com.br/tarifas-2040</t>
  </si>
  <si>
    <t>https://www.rodoviasdotiete.com.br/tarifas-2041</t>
  </si>
  <si>
    <t>https://www.rodoviasdotiete.com.br/tarifas-2042</t>
  </si>
  <si>
    <t>https://www.rodoviasdotiete.com.br/tarifas-2043</t>
  </si>
  <si>
    <t>https://www.rodoviasdotiete.com.br/tarifas-2044</t>
  </si>
  <si>
    <t>https://www.rodoviasdotiete.com.br/tarifas-2045</t>
  </si>
  <si>
    <t>https://www.rodoviasdotiete.com.br/tarifas-2046</t>
  </si>
  <si>
    <t>https://www.rodoviasdotiete.com.br/tarifas-2047</t>
  </si>
  <si>
    <t>https://www.rodoviasdotiete.com.br/tarifas-2048</t>
  </si>
  <si>
    <t>https://www.rodoviasdotiete.com.br/tarifas-2049</t>
  </si>
  <si>
    <t>https://www.rodoviasdotiete.com.br/tarifas-2050</t>
  </si>
  <si>
    <t>https://www.rodoviasdotiete.com.br/tarifas-2051</t>
  </si>
  <si>
    <t>https://www.rodoviasdotiete.com.br/tarifas-2052</t>
  </si>
  <si>
    <t>https://www.rodoviasdotiete.com.br/tarifas-2053</t>
  </si>
  <si>
    <t>https://www.rodoviasdotiete.com.br/tarifas-2054</t>
  </si>
  <si>
    <t>https://www.rodoviasdotiete.com.br/tarifas-2055</t>
  </si>
  <si>
    <t>https://www.rodoviasdotiete.com.br/tarifas-2056</t>
  </si>
  <si>
    <t>https://www.rodoviasdotiete.com.br/tarifas-2057</t>
  </si>
  <si>
    <t>https://www.rodoviasdotiete.com.br/tarifas-2058</t>
  </si>
  <si>
    <t>https://www.rodoviasdotiete.com.br/tarifas-2059</t>
  </si>
  <si>
    <t>https://www.rodoviasdotiete.com.br/tarifas-2060</t>
  </si>
  <si>
    <t>https://www.rodoviasdotiete.com.br/tarifas-2061</t>
  </si>
  <si>
    <t>https://www.rodoviasdotiete.com.br/tarifas-2062</t>
  </si>
  <si>
    <t>https://www.rodoviasdotiete.com.br/tarifas-2063</t>
  </si>
  <si>
    <t>https://www.rodoviasdotiete.com.br/tarifas-2064</t>
  </si>
  <si>
    <t>https://www.rodoviasdotiete.com.br/tarifas-2065</t>
  </si>
  <si>
    <t>https://www.rodoviasdotiete.com.br/tarifas-2066</t>
  </si>
  <si>
    <t>https://www.rodoviasdotiete.com.br/tarifas-2067</t>
  </si>
  <si>
    <t>https://www.rodoviasdotiete.com.br/tarifas-2068</t>
  </si>
  <si>
    <t>https://www.rodoviasdotiete.com.br/tarifas-2069</t>
  </si>
  <si>
    <t>https://www.rodoviasdotiete.com.br/tarifas-2070</t>
  </si>
  <si>
    <t>https://www.rodoviasdotiete.com.br/tarifas-2071</t>
  </si>
  <si>
    <t>https://www.rodoviasdotiete.com.br/tarifas-2072</t>
  </si>
  <si>
    <t>https://www.rodoviasdotiete.com.br/tarifas-2073</t>
  </si>
  <si>
    <t>https://www.rodoviasdotiete.com.br/tarifas-2074</t>
  </si>
  <si>
    <t>https://www.rodoviasdotiete.com.br/tarifas-2075</t>
  </si>
  <si>
    <t>https://www.rodoviasdotiete.com.br/tarifas-2076</t>
  </si>
  <si>
    <t>https://www.rodoviasdotiete.com.br/tarifas-2077</t>
  </si>
  <si>
    <t>https://www.rodoviasdotiete.com.br/tarifas-2078</t>
  </si>
  <si>
    <t>https://www.rodoviasdotiete.com.br/tarifas-2079</t>
  </si>
  <si>
    <t>https://www.rodoviasdotiete.com.br/tarifas-2080</t>
  </si>
  <si>
    <t>https://www.rodoviasdotiete.com.br/tarifas-2081</t>
  </si>
  <si>
    <t>https://www.rodoviasdotiete.com.br/tarifas-2082</t>
  </si>
  <si>
    <t>https://www.rodoviasdotiete.com.br/tarifas-2083</t>
  </si>
  <si>
    <t>https://www.rodoviasdotiete.com.br/tarifas-2084</t>
  </si>
  <si>
    <t>https://www.rodoviasdotiete.com.br/tarifas-2085</t>
  </si>
  <si>
    <t>https://www.rodoviasdotiete.com.br/tarifas-2086</t>
  </si>
  <si>
    <t>https://www.rodoviasdotiete.com.br/tarifas-2087</t>
  </si>
  <si>
    <t>https://www.rodoviasdotiete.com.br/tarifas-2088</t>
  </si>
  <si>
    <t>https://www.rodoviasdotiete.com.br/tarifas-2089</t>
  </si>
  <si>
    <t>https://www.rodoviasdotiete.com.br/tarifas-2090</t>
  </si>
  <si>
    <t>https://www.rodoviasdotiete.com.br/tarifas-2091</t>
  </si>
  <si>
    <t>https://www.rodoviasdotiete.com.br/tarifas-2092</t>
  </si>
  <si>
    <t>https://www.rodoviasdotiete.com.br/tarifas-2093</t>
  </si>
  <si>
    <t>https://www.rodoviasdotiete.com.br/tarifas-2094</t>
  </si>
  <si>
    <t>https://www.rodoviasdotiete.com.br/tarifas-2095</t>
  </si>
  <si>
    <t>https://www.rodoviasdotiete.com.br/tarifas-2096</t>
  </si>
  <si>
    <t>https://www.rodoviasdotiete.com.br/tarifas-2097</t>
  </si>
  <si>
    <t>https://www.rodoviasdotiete.com.br/tarifas-2098</t>
  </si>
  <si>
    <t>https://www.rodoviasdotiete.com.br/tarifas-2099</t>
  </si>
  <si>
    <t>https://www.rodoviasdotiete.com.br/tarifas-2100</t>
  </si>
  <si>
    <t>https://www.rodoviasdotiete.com.br/tarifas-2101</t>
  </si>
  <si>
    <t>https://www.rodoviasdotiete.com.br/tarifas-2102</t>
  </si>
  <si>
    <t>https://www.rodoviasdotiete.com.br/tarifas-2103</t>
  </si>
  <si>
    <t>https://www.rodoviasdotiete.com.br/tarifas-2104</t>
  </si>
  <si>
    <t>https://www.rodoviasdotiete.com.br/tarifas-2105</t>
  </si>
  <si>
    <t>https://www.ecoviaslestepaulista.com.br/servicos/tarifas-pedagio</t>
  </si>
  <si>
    <t>https://www23.concessionariatamoios.com.br/para-voce/pedagio</t>
  </si>
  <si>
    <t>Subsídio</t>
  </si>
  <si>
    <t>https://www.gov.br/antt/pt-br/assuntos/rodovias/concessionarias/lista-de-concessoes/autopista-fernao-dias/tarifas-de-pedagio</t>
  </si>
  <si>
    <t>VIABRASIL</t>
  </si>
  <si>
    <t>https://www.gov.br/antt/pt-br/assuntos/rodovias/concessionarias/lista-de-concessoes/ecovias-araguaia/tarifas-de-pedagio</t>
  </si>
  <si>
    <t>BR 080 / GO - Santa Rita do Novo Destino</t>
  </si>
  <si>
    <t>https://www.gov.br/antt/pt-br/assuntos/rodovias/concessionarias/lista-de-concessoes/ecoponte/tarifas-de-pedagio</t>
  </si>
  <si>
    <t>BR 386 - Victor Graeff</t>
  </si>
  <si>
    <t>https://www.gov.br/antt/pt-br/assuntos/rodovias/concessionarias/lista-de-concessoes/autopista-fluminense/tarifas-de-pedagio</t>
  </si>
  <si>
    <t>https://www.gov.br/antt/pt-br/assuntos/rodovias/concessionarias/lista-de-concessoes/litoral-pioneiro/tarifas-de-pedagio</t>
  </si>
  <si>
    <t>BR - 040 / MG ( Itabirito, Lafaiete, Barbacena)</t>
  </si>
  <si>
    <t>Motiva</t>
  </si>
  <si>
    <t xml:space="preserve"> Pantanal</t>
  </si>
  <si>
    <t>https://www.gov.br/antt/pt-br/assuntos/rodovias/concessionarias/lista-de-concessoes/pantanal/tarifas-de-pedagio</t>
  </si>
  <si>
    <t>MOTIVA</t>
  </si>
  <si>
    <t>Ecovias Rio Minas</t>
  </si>
  <si>
    <t>https://www.gov.br/antt/pt-br/assuntos/rodovias/concessionarias/lista-de-concessoes/autopista-litoral-sul/tarifas-de-pedagios</t>
  </si>
  <si>
    <t>https://www.metrobh.com.br/va-de-metro/#tarifa</t>
  </si>
  <si>
    <t>https://www.gov.br/trensurb/pt-br/servicos/tarifas-e-bilhetagem/tarifas</t>
  </si>
  <si>
    <t>https://www.sptrans.com.br/tarifas/#:~:text=Table_title:%20TARIFAS%20Table_content:%20header:%20%7C%20PARA%20PAGAMENTO,%7C%20VALOR%20DA%20TARIFA::%20R$%205%2C49%20%7C</t>
  </si>
  <si>
    <t>https://www.gov.br/antt/pt-br/assuntos/rodovias/concessionarias/lista-de-concessoes/rodovia-do-aco-caducidade-declarada/tarifas-de-pedagio</t>
  </si>
  <si>
    <t>https://www.gov.br/antt/pt-br/assuntos/rodovias/concessionarias/lista-de-concessoes/via-bahia/tarifas-de-pedagio</t>
  </si>
  <si>
    <t>Ecovias Capixaba</t>
  </si>
  <si>
    <t>https://www.gov.br/antt/pt-br/assuntos/rodovias/concessionarias/lista-de-concessoes/ecovias-capixaba/tarifas-de-pedagio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</si>
</sst>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&quot;R$&quot;\ #,##0.00;[Red]\-&quot;R$&quot;\ #,##0.00"/>
    <numFmt numFmtId="164" formatCode="&quot;R$&quot;\ #,##0.00"/>
    <numFmt numFmtId="165" formatCode="&quot;Custo operacional&quot;\ &quot;R$&quot;\ #,##0.00"/>
    <numFmt numFmtId="166" formatCode="&quot;Custo operacional para 218,2 km&quot;\ &quot;R$&quot;\ #,##0.00"/>
    <numFmt numFmtId="167" formatCode="&quot;Custo por ano por quilômetro&quot;\ &quot;R$&quot;\ #,##0.00"/>
    <numFmt numFmtId="168" formatCode="&quot;Custo  por dia por quilômetro&quot;\ &quot;R$&quot;\ #,##0.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333333"/>
      <name val="Arial"/>
      <family val="2"/>
    </font>
    <font>
      <sz val="11"/>
      <color rgb="FF141415"/>
      <name val="Arial"/>
      <family val="2"/>
    </font>
    <font>
      <i/>
      <sz val="11"/>
      <color theme="10"/>
      <name val="Arial"/>
      <family val="2"/>
    </font>
    <font>
      <sz val="11"/>
      <color theme="1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u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-0.49998474074526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5">
    <xf numFmtId="0" fontId="0" fillId="0" borderId="0" xfId="0"/>
    <xf numFmtId="0" fontId="0" fillId="2" borderId="0" xfId="0" applyFill="1"/>
    <xf numFmtId="0" fontId="0" fillId="2" borderId="0" xfId="0" applyFill="1" applyBorder="1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2" borderId="9" xfId="0" applyFill="1" applyBorder="1"/>
    <xf numFmtId="0" fontId="4" fillId="2" borderId="0" xfId="0" applyFont="1" applyFill="1" applyBorder="1" applyAlignment="1">
      <alignment horizontal="center" vertical="center"/>
    </xf>
    <xf numFmtId="0" fontId="10" fillId="0" borderId="13" xfId="0" applyFont="1" applyFill="1" applyBorder="1"/>
    <xf numFmtId="0" fontId="10" fillId="0" borderId="13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/>
    <xf numFmtId="8" fontId="7" fillId="3" borderId="0" xfId="0" applyNumberFormat="1" applyFont="1" applyFill="1" applyBorder="1" applyAlignment="1">
      <alignment horizontal="center" vertical="center" wrapText="1"/>
    </xf>
    <xf numFmtId="8" fontId="7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8" fontId="4" fillId="0" borderId="0" xfId="0" applyNumberFormat="1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16" fontId="4" fillId="0" borderId="0" xfId="0" applyNumberFormat="1" applyFont="1" applyFill="1" applyBorder="1" applyAlignment="1">
      <alignment horizontal="center" vertical="center"/>
    </xf>
    <xf numFmtId="8" fontId="7" fillId="0" borderId="0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 wrapText="1"/>
    </xf>
    <xf numFmtId="0" fontId="11" fillId="0" borderId="0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8" fontId="4" fillId="0" borderId="15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8" fontId="4" fillId="0" borderId="16" xfId="0" applyNumberFormat="1" applyFont="1" applyFill="1" applyBorder="1" applyAlignment="1">
      <alignment horizontal="center" vertical="center" wrapText="1"/>
    </xf>
    <xf numFmtId="14" fontId="4" fillId="0" borderId="16" xfId="0" applyNumberFormat="1" applyFont="1" applyFill="1" applyBorder="1" applyAlignment="1">
      <alignment horizontal="center" vertical="center"/>
    </xf>
    <xf numFmtId="16" fontId="4" fillId="0" borderId="16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8" fontId="6" fillId="0" borderId="13" xfId="0" applyNumberFormat="1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/>
    </xf>
    <xf numFmtId="16" fontId="4" fillId="0" borderId="13" xfId="0" applyNumberFormat="1" applyFont="1" applyFill="1" applyBorder="1" applyAlignment="1">
      <alignment horizontal="center" vertical="center"/>
    </xf>
    <xf numFmtId="8" fontId="6" fillId="0" borderId="0" xfId="0" applyNumberFormat="1" applyFont="1" applyFill="1" applyBorder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center"/>
    </xf>
    <xf numFmtId="8" fontId="6" fillId="0" borderId="16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Continuous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14" fontId="4" fillId="0" borderId="12" xfId="0" applyNumberFormat="1" applyFont="1" applyFill="1" applyBorder="1" applyAlignment="1">
      <alignment horizontal="center" vertical="center"/>
    </xf>
    <xf numFmtId="8" fontId="4" fillId="0" borderId="12" xfId="0" applyNumberFormat="1" applyFont="1" applyFill="1" applyBorder="1" applyAlignment="1">
      <alignment horizontal="center" vertical="center"/>
    </xf>
    <xf numFmtId="16" fontId="4" fillId="0" borderId="12" xfId="0" applyNumberFormat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4" fontId="4" fillId="0" borderId="9" xfId="0" applyNumberFormat="1" applyFont="1" applyFill="1" applyBorder="1" applyAlignment="1">
      <alignment horizontal="center" vertical="center"/>
    </xf>
    <xf numFmtId="8" fontId="4" fillId="0" borderId="9" xfId="0" applyNumberFormat="1" applyFont="1" applyFill="1" applyBorder="1" applyAlignment="1">
      <alignment horizontal="center" vertical="center"/>
    </xf>
    <xf numFmtId="16" fontId="4" fillId="0" borderId="9" xfId="0" applyNumberFormat="1" applyFont="1" applyFill="1" applyBorder="1" applyAlignment="1">
      <alignment horizontal="center" vertical="center"/>
    </xf>
    <xf numFmtId="0" fontId="2" fillId="0" borderId="14" xfId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8" fontId="4" fillId="0" borderId="10" xfId="0" applyNumberFormat="1" applyFont="1" applyFill="1" applyBorder="1" applyAlignment="1">
      <alignment horizontal="center" vertical="center"/>
    </xf>
    <xf numFmtId="16" fontId="4" fillId="0" borderId="10" xfId="0" applyNumberFormat="1" applyFont="1" applyFill="1" applyBorder="1" applyAlignment="1">
      <alignment horizontal="center" vertical="center"/>
    </xf>
    <xf numFmtId="0" fontId="2" fillId="0" borderId="15" xfId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8" fontId="4" fillId="0" borderId="14" xfId="0" applyNumberFormat="1" applyFont="1" applyFill="1" applyBorder="1" applyAlignment="1">
      <alignment horizontal="center" vertical="center"/>
    </xf>
    <xf numFmtId="8" fontId="4" fillId="0" borderId="8" xfId="0" applyNumberFormat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11" fillId="0" borderId="0" xfId="0" applyFont="1" applyFill="1" applyBorder="1" applyAlignment="1">
      <alignment horizontal="centerContinuous" vertical="center" wrapText="1"/>
    </xf>
    <xf numFmtId="0" fontId="4" fillId="0" borderId="0" xfId="0" applyFont="1" applyAlignment="1">
      <alignment horizontal="left" wrapText="1"/>
    </xf>
    <xf numFmtId="0" fontId="11" fillId="5" borderId="0" xfId="0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5" fillId="0" borderId="18" xfId="1" applyFont="1" applyFill="1" applyBorder="1" applyAlignment="1">
      <alignment horizontal="left" vertical="center" wrapText="1"/>
    </xf>
    <xf numFmtId="0" fontId="12" fillId="0" borderId="17" xfId="1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16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left" vertical="center" wrapText="1"/>
    </xf>
    <xf numFmtId="0" fontId="5" fillId="0" borderId="19" xfId="1" applyFont="1" applyFill="1" applyBorder="1" applyAlignment="1">
      <alignment horizontal="left" vertical="center" wrapText="1"/>
    </xf>
    <xf numFmtId="0" fontId="2" fillId="0" borderId="5" xfId="1" applyFill="1" applyBorder="1" applyAlignment="1">
      <alignment horizontal="left" vertical="center" wrapText="1"/>
    </xf>
    <xf numFmtId="0" fontId="2" fillId="2" borderId="5" xfId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5" fillId="0" borderId="6" xfId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8" fontId="4" fillId="0" borderId="18" xfId="0" applyNumberFormat="1" applyFont="1" applyFill="1" applyBorder="1" applyAlignment="1">
      <alignment horizontal="center" vertical="center" wrapText="1"/>
    </xf>
    <xf numFmtId="8" fontId="10" fillId="0" borderId="0" xfId="0" applyNumberFormat="1" applyFont="1" applyBorder="1" applyAlignment="1">
      <alignment horizontal="center" vertical="center" wrapText="1"/>
    </xf>
    <xf numFmtId="8" fontId="4" fillId="2" borderId="0" xfId="0" applyNumberFormat="1" applyFont="1" applyFill="1" applyBorder="1" applyAlignment="1">
      <alignment horizontal="center" vertical="center" wrapText="1"/>
    </xf>
    <xf numFmtId="8" fontId="10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4" fillId="0" borderId="18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14" fontId="4" fillId="0" borderId="16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16" fontId="4" fillId="0" borderId="0" xfId="0" applyNumberFormat="1" applyFont="1" applyFill="1" applyBorder="1" applyAlignment="1">
      <alignment horizontal="center" vertical="center" wrapText="1"/>
    </xf>
    <xf numFmtId="16" fontId="4" fillId="0" borderId="18" xfId="0" applyNumberFormat="1" applyFont="1" applyFill="1" applyBorder="1" applyAlignment="1">
      <alignment horizontal="center" vertical="center" wrapText="1"/>
    </xf>
    <xf numFmtId="16" fontId="10" fillId="0" borderId="0" xfId="0" applyNumberFormat="1" applyFont="1" applyBorder="1" applyAlignment="1">
      <alignment horizontal="center" vertical="center" wrapText="1"/>
    </xf>
    <xf numFmtId="16" fontId="4" fillId="0" borderId="16" xfId="0" applyNumberFormat="1" applyFont="1" applyFill="1" applyBorder="1" applyAlignment="1">
      <alignment horizontal="center" vertical="center" wrapText="1"/>
    </xf>
    <xf numFmtId="8" fontId="7" fillId="0" borderId="0" xfId="0" applyNumberFormat="1" applyFont="1" applyBorder="1" applyAlignment="1">
      <alignment horizontal="center" vertical="center" wrapText="1"/>
    </xf>
    <xf numFmtId="16" fontId="4" fillId="2" borderId="0" xfId="0" applyNumberFormat="1" applyFont="1" applyFill="1" applyBorder="1" applyAlignment="1">
      <alignment horizontal="center" vertical="center" wrapText="1"/>
    </xf>
    <xf numFmtId="16" fontId="10" fillId="0" borderId="0" xfId="0" applyNumberFormat="1" applyFont="1" applyFill="1" applyBorder="1" applyAlignment="1">
      <alignment horizontal="center" vertical="center" wrapText="1"/>
    </xf>
    <xf numFmtId="8" fontId="4" fillId="4" borderId="13" xfId="0" applyNumberFormat="1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/>
    <xf numFmtId="164" fontId="4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Border="1" applyAlignment="1">
      <alignment horizontal="center" vertical="center"/>
    </xf>
    <xf numFmtId="168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8" fontId="10" fillId="0" borderId="13" xfId="0" applyNumberFormat="1" applyFont="1" applyFill="1" applyBorder="1" applyAlignment="1">
      <alignment horizontal="center" vertical="center" wrapText="1"/>
    </xf>
    <xf numFmtId="14" fontId="10" fillId="0" borderId="13" xfId="0" applyNumberFormat="1" applyFont="1" applyFill="1" applyBorder="1" applyAlignment="1">
      <alignment horizontal="center" vertical="center" wrapText="1"/>
    </xf>
    <xf numFmtId="16" fontId="10" fillId="0" borderId="13" xfId="0" applyNumberFormat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Continuous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left" vertical="center" wrapText="1"/>
    </xf>
    <xf numFmtId="0" fontId="2" fillId="0" borderId="4" xfId="1" applyFill="1" applyBorder="1" applyAlignment="1">
      <alignment horizontal="left" vertical="center" wrapText="1"/>
    </xf>
    <xf numFmtId="0" fontId="2" fillId="0" borderId="0" xfId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150">
    <dxf>
      <font>
        <strike val="0"/>
        <outline val="0"/>
        <shadow val="0"/>
        <vertAlign val="baseline"/>
        <sz val="1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1" formatCode="dd/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1" formatCode="dd/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Arial"/>
        <scheme val="none"/>
      </font>
      <numFmt numFmtId="12" formatCode="&quot;R$&quot;\ #,##0.00;[Red]\-&quot;R$&quot;\ 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Arial"/>
        <scheme val="none"/>
      </font>
      <numFmt numFmtId="12" formatCode="&quot;R$&quot;\ #,##0.00;[Red]\-&quot;R$&quot;\ 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Arial"/>
        <scheme val="none"/>
      </font>
      <numFmt numFmtId="12" formatCode="&quot;R$&quot;\ #,##0.00;[Red]\-&quot;R$&quot;\ 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Arial"/>
        <scheme val="none"/>
      </font>
      <numFmt numFmtId="12" formatCode="&quot;R$&quot;\ #,##0.00;[Red]\-&quot;R$&quot;\ 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/>
        <vertAlign val="baseline"/>
        <sz val="11"/>
        <color theme="1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1" formatCode="dd/mmm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1" formatCode="dd/mmm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R$&quot;\ #,##0.00;[Red]\-&quot;R$&quot;\ #,##0.00"/>
      <fill>
        <patternFill patternType="solid">
          <fgColor theme="4" tint="0.79998168889431442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R$&quot;\ #,##0.00;[Red]\-&quot;R$&quot;\ #,##0.00"/>
      <fill>
        <patternFill patternType="solid">
          <fgColor theme="4" tint="0.79998168889431442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R$&quot;\ #,##0.00;[Red]\-&quot;R$&quot;\ #,##0.00"/>
      <fill>
        <patternFill patternType="solid">
          <fgColor theme="4" tint="0.79998168889431442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R$&quot;\ #,##0.00;[Red]\-&quot;R$&quot;\ #,##0.00"/>
      <fill>
        <patternFill patternType="solid">
          <fgColor theme="4" tint="0.79998168889431442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border outline="0">
        <left style="thin">
          <color indexed="64"/>
        </left>
        <right style="thin">
          <color indexed="64"/>
        </right>
      </border>
    </dxf>
    <dxf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/>
        <vertAlign val="baseline"/>
        <sz val="11"/>
        <color theme="1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1" formatCode="dd/mmm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1" formatCode="dd/mmm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R$&quot;\ #,##0.00;[Red]\-&quot;R$&quot;\ 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R$&quot;\ #,##0.00;[Red]\-&quot;R$&quot;\ 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R$&quot;\ #,##0.00;[Red]\-&quot;R$&quot;\ 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R$&quot;\ #,##0.00;[Red]\-&quot;R$&quot;\ 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R$&quot;\ #,##0.00;[Red]\-&quot;R$&quot;\ 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R$&quot;\ #,##0.00;[Red]\-&quot;R$&quot;\ 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R$&quot;\ #,##0.00;[Red]\-&quot;R$&quot;\ 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1" formatCode="dd/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21" formatCode="dd/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R$&quot;\ #,##0.00;[Red]\-&quot;R$&quot;\ 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2" formatCode="&quot;R$&quot;\ #,##0.00;[Red]\-&quot;R$&quot;\ 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>
          <bgColor theme="3" tint="0.59996337778862885"/>
        </patternFill>
      </fill>
    </dxf>
    <dxf>
      <border>
        <right style="thin">
          <color auto="1"/>
        </right>
      </border>
    </dxf>
    <dxf>
      <border>
        <left style="thin">
          <color auto="1"/>
        </left>
      </border>
    </dxf>
    <dxf>
      <border>
        <bottom style="thick">
          <color auto="1"/>
        </bottom>
      </border>
    </dxf>
    <dxf>
      <font>
        <color theme="0"/>
      </font>
      <fill>
        <patternFill>
          <bgColor theme="3" tint="-0.499984740745262"/>
        </patternFill>
      </fill>
    </dxf>
  </dxfs>
  <tableStyles count="1" defaultTableStyle="TableStyleMedium2" defaultPivotStyle="PivotStyleLight16">
    <tableStyle name="Estilo de Tabela 1" pivot="0" count="5">
      <tableStyleElement type="headerRow" dxfId="149"/>
      <tableStyleElement type="totalRow" dxfId="148"/>
      <tableStyleElement type="firstColumn" dxfId="147"/>
      <tableStyleElement type="lastColumn" dxfId="146"/>
      <tableStyleElement type="secondRowStripe" dxfId="14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8" name="Tabela18" displayName="Tabela18" ref="B5:M20" totalsRowShown="0" headerRowDxfId="144" dataDxfId="143" tableBorderDxfId="142">
  <autoFilter ref="B5:M2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Sistema" dataDxfId="141"/>
    <tableColumn id="2" name="Estado" dataDxfId="140"/>
    <tableColumn id="3" name="Município / Região" dataDxfId="139"/>
    <tableColumn id="4" name="Concessionária" dataDxfId="138"/>
    <tableColumn id="5" name="Data último reajuste" dataDxfId="137"/>
    <tableColumn id="6" name="Tarifa (R$)" dataDxfId="136"/>
    <tableColumn id="7" name="Tarifa anterior (R$)" dataDxfId="135"/>
    <tableColumn id="8" name="Reajustes DATA (DD/MM)" dataDxfId="134"/>
    <tableColumn id="9" name="Índice" dataDxfId="133"/>
    <tableColumn id="10" name="Agência Reguladora" dataDxfId="132"/>
    <tableColumn id="11" name="Fonte" dataDxfId="131"/>
    <tableColumn id="12" name="Link" dataDxfId="130"/>
  </tableColumns>
  <tableStyleInfo name="Estilo de Tabela 1" showFirstColumn="0" showLastColumn="0" showRowStripes="1" showColumnStripes="0"/>
</table>
</file>

<file path=xl/tables/table2.xml><?xml version="1.0" encoding="utf-8"?>
<table xmlns="http://schemas.openxmlformats.org/spreadsheetml/2006/main" id="19" name="Tabela19" displayName="Tabela19" ref="B32:M48" totalsRowShown="0" headerRowDxfId="129" dataDxfId="128" tableBorderDxfId="127">
  <autoFilter ref="B32:M4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Sistema" dataDxfId="126"/>
    <tableColumn id="2" name="Estado" dataDxfId="125"/>
    <tableColumn id="3" name="Município / Região" dataDxfId="124"/>
    <tableColumn id="4" name="Concessionária" dataDxfId="123"/>
    <tableColumn id="5" name="Data último reajuste" dataDxfId="122"/>
    <tableColumn id="6" name="Tarifa (R$)" dataDxfId="121"/>
    <tableColumn id="7" name="Tarifa anterior (R$)" dataDxfId="120"/>
    <tableColumn id="8" name="Subsídio" dataDxfId="119"/>
    <tableColumn id="9" name="Coluna1" dataDxfId="118"/>
    <tableColumn id="10" name="Coluna2" dataDxfId="117"/>
    <tableColumn id="11" name="Coluna3" dataDxfId="116"/>
    <tableColumn id="12" name="LINK" dataDxfId="115" dataCellStyle="Hiperlink"/>
  </tableColumns>
  <tableStyleInfo name="Estilo de Tabela 1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C5:R26" totalsRowShown="0" headerRowDxfId="114" tableBorderDxfId="113">
  <autoFilter ref="C5:R2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Concessionária" dataDxfId="112"/>
    <tableColumn id="2" name="Rodovia" dataDxfId="111"/>
    <tableColumn id="3" name="Siglas" dataDxfId="110"/>
    <tableColumn id="4" name="Categoria" dataDxfId="109"/>
    <tableColumn id="5" name="Tipo de Veículo" dataDxfId="108"/>
    <tableColumn id="6" name="Eixos" dataDxfId="107"/>
    <tableColumn id="7" name="Tarifa de Pedágio" dataDxfId="106"/>
    <tableColumn id="8" name="Tarifa de Pedagio Adicional" dataDxfId="105"/>
    <tableColumn id="9" name="Data do último reajuste reajuste" dataDxfId="104"/>
    <tableColumn id="10" name="Tarifa pedágio anteiror (R$)" dataDxfId="103"/>
    <tableColumn id="11" name="Tarifa anterior de Pedagio Adicional" dataDxfId="102"/>
    <tableColumn id="12" name="Reajustes DATA (DD/MM)" dataDxfId="101"/>
    <tableColumn id="13" name="Índice de Reajuste" dataDxfId="100"/>
    <tableColumn id="14" name="Agência Reguladora" dataDxfId="99"/>
    <tableColumn id="15" name="Fonte" dataDxfId="98"/>
    <tableColumn id="16" name="Link" dataDxfId="97" dataCellStyle="Hiperlink"/>
  </tableColumns>
  <tableStyleInfo name="Estilo de Tabela 1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C30:R48" totalsRowShown="0" headerRowDxfId="96" dataDxfId="95" tableBorderDxfId="94">
  <autoFilter ref="C30:R4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Concessionária" dataDxfId="93"/>
    <tableColumn id="2" name="Rodovia" dataDxfId="92"/>
    <tableColumn id="3" name="Siglas" dataDxfId="91"/>
    <tableColumn id="4" name="Categoria" dataDxfId="90"/>
    <tableColumn id="5" name="Tipo de Veículo" dataDxfId="89"/>
    <tableColumn id="6" name="Eixos" dataDxfId="88"/>
    <tableColumn id="7" name="Tarifa de Pedágio" dataDxfId="87"/>
    <tableColumn id="8" name="Tarifa de Pedagio Adicional" dataDxfId="86"/>
    <tableColumn id="9" name="Data do último reajuste reajuste" dataDxfId="85"/>
    <tableColumn id="10" name="Tarifa pedágio anteiror (R$)" dataDxfId="84"/>
    <tableColumn id="11" name="Tarifa anterior de Pedagio Adicional" dataDxfId="83"/>
    <tableColumn id="12" name="Reajustes DATA (DD/MM)" dataDxfId="82"/>
    <tableColumn id="13" name="Índice de Reajuste" dataDxfId="81"/>
    <tableColumn id="14" name="Agência Reguladora" dataDxfId="80"/>
    <tableColumn id="15" name="Fonte" dataDxfId="79"/>
    <tableColumn id="16" name="Link" dataDxfId="78" dataCellStyle="Hiperlink"/>
  </tableColumns>
  <tableStyleInfo name="Estilo de Tabela 1" showFirstColumn="0" showLastColumn="0" showRowStripes="1" showColumnStripes="0"/>
</table>
</file>

<file path=xl/tables/table5.xml><?xml version="1.0" encoding="utf-8"?>
<table xmlns="http://schemas.openxmlformats.org/spreadsheetml/2006/main" id="1" name="Tabela1" displayName="Tabela1" ref="C53:R1016" totalsRowShown="0" headerRowDxfId="77" dataDxfId="76">
  <autoFilter ref="C53:R10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Concessionária" dataDxfId="75"/>
    <tableColumn id="2" name="Rodovia" dataDxfId="74"/>
    <tableColumn id="3" name="Siglas" dataDxfId="73"/>
    <tableColumn id="4" name="Categoria" dataDxfId="72"/>
    <tableColumn id="5" name="Tipo de Veículo" dataDxfId="71"/>
    <tableColumn id="6" name="Eixos" dataDxfId="70"/>
    <tableColumn id="7" name="Tarifa de Pedágio" dataDxfId="69"/>
    <tableColumn id="8" name="Tarifa de Pedagio Adicional" dataDxfId="68"/>
    <tableColumn id="9" name="Data do último reajuste reajuste" dataDxfId="67"/>
    <tableColumn id="10" name="Tarifa pedágio anteiror (R$)" dataDxfId="66"/>
    <tableColumn id="11" name="Tarifa anterior de Pedagio Adicional" dataDxfId="65"/>
    <tableColumn id="12" name="Reajustes DATA (DD/MM)" dataDxfId="64"/>
    <tableColumn id="13" name="Índice de Reajuste" dataDxfId="63"/>
    <tableColumn id="14" name="Agência Reguladora" dataDxfId="62"/>
    <tableColumn id="15" name="Fonte" dataDxfId="61"/>
    <tableColumn id="16" name="Link" dataDxfId="60" dataCellStyle="Hiperlink"/>
  </tableColumns>
  <tableStyleInfo name="Estilo de Tabela 1" showFirstColumn="0" showLastColumn="0" showRowStripes="1" showColumnStripes="0"/>
</table>
</file>

<file path=xl/tables/table6.xml><?xml version="1.0" encoding="utf-8"?>
<table xmlns="http://schemas.openxmlformats.org/spreadsheetml/2006/main" id="7" name="Tabela7" displayName="Tabela7" ref="C1020:R1032" totalsRowShown="0" headerRowDxfId="59" dataDxfId="58" tableBorderDxfId="57">
  <autoFilter ref="C1020:R10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Concessionária" dataDxfId="56"/>
    <tableColumn id="2" name="Rodovia" dataDxfId="55"/>
    <tableColumn id="3" name="Siglas" dataDxfId="54"/>
    <tableColumn id="4" name="Categoria" dataDxfId="53"/>
    <tableColumn id="5" name="Tipo de Veículo" dataDxfId="52"/>
    <tableColumn id="6" name="Eixos" dataDxfId="51"/>
    <tableColumn id="7" name="Tarifa de Pedágio" dataDxfId="50"/>
    <tableColumn id="8" name="Tarifa de Pedagio Adicional" dataDxfId="49"/>
    <tableColumn id="9" name="Data do último reajuste reajuste" dataDxfId="48"/>
    <tableColumn id="10" name="Tarifa pedágio anteiror (R$)" dataDxfId="47"/>
    <tableColumn id="11" name="Tarifa anterior de Pedagio Adicional" dataDxfId="46"/>
    <tableColumn id="12" name="Reajustes DATA (DD/MM)" dataDxfId="45"/>
    <tableColumn id="13" name="Índice de Reajuste" dataDxfId="44"/>
    <tableColumn id="14" name="Agência Reguladora" dataDxfId="43"/>
    <tableColumn id="15" name="Fonte" dataDxfId="42"/>
    <tableColumn id="16" name="Link" dataDxfId="41" dataCellStyle="Hiperlink"/>
  </tableColumns>
  <tableStyleInfo name="Estilo de Tabela 1" showFirstColumn="0" showLastColumn="0" showRowStripes="1" showColumnStripes="0"/>
</table>
</file>

<file path=xl/tables/table7.xml><?xml version="1.0" encoding="utf-8"?>
<table xmlns="http://schemas.openxmlformats.org/spreadsheetml/2006/main" id="8" name="Tabela8" displayName="Tabela8" ref="C1036:R1123" totalsRowShown="0" headerRowDxfId="40" dataDxfId="39">
  <autoFilter ref="C1036:R112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Concessionária" dataDxfId="38"/>
    <tableColumn id="2" name="Rodovia" dataDxfId="37"/>
    <tableColumn id="3" name="Siglas" dataDxfId="36"/>
    <tableColumn id="4" name="Categoria" dataDxfId="35"/>
    <tableColumn id="5" name="Tipo de Veículo" dataDxfId="34"/>
    <tableColumn id="6" name="Eixos" dataDxfId="33"/>
    <tableColumn id="7" name="Tarifa de Pedágio" dataDxfId="32"/>
    <tableColumn id="8" name="Tarifa de Pedagio Adicional" dataDxfId="31"/>
    <tableColumn id="9" name="Data do último reajuste reajuste" dataDxfId="30"/>
    <tableColumn id="10" name="Tarifa pedágio anteiror (R$)" dataDxfId="29"/>
    <tableColumn id="11" name="Tarifa anterior de Pedagio Adicional" dataDxfId="28"/>
    <tableColumn id="12" name="Reajustes DATA (DD/MM)" dataDxfId="27"/>
    <tableColumn id="13" name="Índice de Reajuste" dataDxfId="26"/>
    <tableColumn id="14" name="Agência Reguladora" dataDxfId="25"/>
    <tableColumn id="15" name="Fonte" dataDxfId="24"/>
    <tableColumn id="16" name="Link" dataDxfId="23" dataCellStyle="Hiperlink"/>
  </tableColumns>
  <tableStyleInfo name="Estilo de Tabela 1" showFirstColumn="0" showLastColumn="0" showRowStripes="1" showColumnStripes="0"/>
</table>
</file>

<file path=xl/tables/table8.xml><?xml version="1.0" encoding="utf-8"?>
<table xmlns="http://schemas.openxmlformats.org/spreadsheetml/2006/main" id="6" name="Tabela6" displayName="Tabela6" ref="B5:U1341" totalsRowShown="0" headerRowDxfId="22" dataDxfId="21" tableBorderDxfId="20">
  <autoFilter ref="B5:U134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Estado" dataDxfId="19"/>
    <tableColumn id="2" name="Concessionária" dataDxfId="18"/>
    <tableColumn id="3" name="Rodovia" dataDxfId="17"/>
    <tableColumn id="4" name="Siglas" dataDxfId="16"/>
    <tableColumn id="5" name="Custos" dataDxfId="15"/>
    <tableColumn id="6" name="Número de praças " dataDxfId="14"/>
    <tableColumn id="7" name="Extensão Total da Concessão (Km)" dataDxfId="13"/>
    <tableColumn id="8" name="Categoria " dataDxfId="12"/>
    <tableColumn id="9" name="Tipo de Veículo" dataDxfId="11"/>
    <tableColumn id="10" name="Eixos" dataDxfId="10"/>
    <tableColumn id="11" name="Tarifa de Pedágio" dataDxfId="9"/>
    <tableColumn id="12" name="Tarifa de Pedágio Adicional" dataDxfId="8"/>
    <tableColumn id="13" name="Data do último reajuste" dataDxfId="7"/>
    <tableColumn id="14" name="Tarifa pedágio anterior (R$)" dataDxfId="6"/>
    <tableColumn id="15" name="Tarifa anterior de Pedágio Adicional" dataDxfId="5"/>
    <tableColumn id="16" name="Reajustes DATA (DD/MM)" dataDxfId="4"/>
    <tableColumn id="17" name="Índice de Reajuste" dataDxfId="3"/>
    <tableColumn id="18" name="Agência Reguladora" dataDxfId="2"/>
    <tableColumn id="19" name="Fonte" dataDxfId="1"/>
    <tableColumn id="20" name="Link" dataDxfId="0" dataCellStyle="Hiperlink"/>
  </tableColumns>
  <tableStyleInfo name="Estilo de Tabela 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tranet.cbtu.gov.br/index.php/pt/tarifa-natal" TargetMode="External"/><Relationship Id="rId13" Type="http://schemas.openxmlformats.org/officeDocument/2006/relationships/hyperlink" Target="https://www.gov.br/trensurb/pt-br/servicos/tarifas-e-bilhetagem/tarifas" TargetMode="External"/><Relationship Id="rId18" Type="http://schemas.openxmlformats.org/officeDocument/2006/relationships/table" Target="../tables/table1.xml"/><Relationship Id="rId3" Type="http://schemas.openxmlformats.org/officeDocument/2006/relationships/hyperlink" Target="https://www.metrofor.ce.gov.br/" TargetMode="External"/><Relationship Id="rId7" Type="http://schemas.openxmlformats.org/officeDocument/2006/relationships/hyperlink" Target="https://www.cptm.sp.gov.br/" TargetMode="External"/><Relationship Id="rId12" Type="http://schemas.openxmlformats.org/officeDocument/2006/relationships/hyperlink" Target="https://www.metrobh.com.br/va-de-metro/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metro.df.gov.br/?page_id=8764" TargetMode="External"/><Relationship Id="rId16" Type="http://schemas.openxmlformats.org/officeDocument/2006/relationships/hyperlink" Target="https://www.pi.gov.br/metro-de-teresina-tera-tarifa-zero-novos-trens-e-mais-tres-estacoes-de-passageiros/" TargetMode="External"/><Relationship Id="rId1" Type="http://schemas.openxmlformats.org/officeDocument/2006/relationships/hyperlink" Target="https://www.ccrmetrobahia.com.br/" TargetMode="External"/><Relationship Id="rId6" Type="http://schemas.openxmlformats.org/officeDocument/2006/relationships/hyperlink" Target="https://www.cbtu.gov.br/index.php/pt/tarifa-jp" TargetMode="External"/><Relationship Id="rId11" Type="http://schemas.openxmlformats.org/officeDocument/2006/relationships/hyperlink" Target="https://www.ba.gov.br/casacivil/noticias/2025-02/2602/jeronimo-rodrigues-anuncia-reajuste-zero-na-tarifa-do-metro-e-do-transporte" TargetMode="External"/><Relationship Id="rId5" Type="http://schemas.openxmlformats.org/officeDocument/2006/relationships/hyperlink" Target="http://www.agetransp.rj.gov.br/concessionaria/supervia" TargetMode="External"/><Relationship Id="rId15" Type="http://schemas.openxmlformats.org/officeDocument/2006/relationships/hyperlink" Target="https://www.granderecife.pe.gov.br/transporte/tarifas/" TargetMode="External"/><Relationship Id="rId10" Type="http://schemas.openxmlformats.org/officeDocument/2006/relationships/hyperlink" Target="https://www.legisweb.com.br/legislacao/?id=469927" TargetMode="External"/><Relationship Id="rId19" Type="http://schemas.openxmlformats.org/officeDocument/2006/relationships/table" Target="../tables/table2.xml"/><Relationship Id="rId4" Type="http://schemas.openxmlformats.org/officeDocument/2006/relationships/hyperlink" Target="https://www.trensurb.gov.br/" TargetMode="External"/><Relationship Id="rId9" Type="http://schemas.openxmlformats.org/officeDocument/2006/relationships/hyperlink" Target="https://www.granderecife.pe.gov.br/transporte/tarifas/" TargetMode="External"/><Relationship Id="rId14" Type="http://schemas.openxmlformats.org/officeDocument/2006/relationships/hyperlink" Target="https://www.sptrans.com.br/tarifas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rteris.com.br/nossas-rodovias/intervias/tarifas/tarifa-por-trecho/descalvado/" TargetMode="External"/><Relationship Id="rId299" Type="http://schemas.openxmlformats.org/officeDocument/2006/relationships/hyperlink" Target="file:///C:\Users\lbraz.AGETRANSP\Downloads\tarifas-2025-CCR-SPVias.pdf" TargetMode="External"/><Relationship Id="rId21" Type="http://schemas.openxmlformats.org/officeDocument/2006/relationships/hyperlink" Target="http://www.artesp.sp.gov.br/" TargetMode="External"/><Relationship Id="rId63" Type="http://schemas.openxmlformats.org/officeDocument/2006/relationships/hyperlink" Target="http://www.artesp.sp.gov.br/" TargetMode="External"/><Relationship Id="rId159" Type="http://schemas.openxmlformats.org/officeDocument/2006/relationships/hyperlink" Target="https://endpoint-site-erc.azureedge.net/media/documents/2154_5_Tabela-de-referencia-Precos-de-Tarifa.pdf" TargetMode="External"/><Relationship Id="rId324" Type="http://schemas.openxmlformats.org/officeDocument/2006/relationships/hyperlink" Target="file:///C:\Users\lbraz.AGETRANSP\Downloads\tarifas-2025-CCR-SPVias.pdf" TargetMode="External"/><Relationship Id="rId366" Type="http://schemas.openxmlformats.org/officeDocument/2006/relationships/hyperlink" Target="https://www.ecoviasimigrantes.com.br/servicos/tarifas-pedagio" TargetMode="External"/><Relationship Id="rId170" Type="http://schemas.openxmlformats.org/officeDocument/2006/relationships/hyperlink" Target="https://endpoint-site-erc.azureedge.net/media/documents/2154_5_Tabela-de-referencia-Precos-de-Tarifa.pdf" TargetMode="External"/><Relationship Id="rId226" Type="http://schemas.openxmlformats.org/officeDocument/2006/relationships/hyperlink" Target="https://viaappia.com.br/colinas-tarifas/" TargetMode="External"/><Relationship Id="rId433" Type="http://schemas.openxmlformats.org/officeDocument/2006/relationships/hyperlink" Target="https://viarondon.com.br/tarifas-via-rondon/" TargetMode="External"/><Relationship Id="rId268" Type="http://schemas.openxmlformats.org/officeDocument/2006/relationships/hyperlink" Target="file:///C:\Users\lbraz.AGETRANSP\Downloads\tarifas-2025-CCR-SPVias.pdf" TargetMode="External"/><Relationship Id="rId32" Type="http://schemas.openxmlformats.org/officeDocument/2006/relationships/hyperlink" Target="http://www.artesp.sp.gov.br/" TargetMode="External"/><Relationship Id="rId74" Type="http://schemas.openxmlformats.org/officeDocument/2006/relationships/hyperlink" Target="http://www.artesp.sp.gov.br/" TargetMode="External"/><Relationship Id="rId128" Type="http://schemas.openxmlformats.org/officeDocument/2006/relationships/hyperlink" Target="https://renovias.com.br/novas-tarifas-em-vigor/" TargetMode="External"/><Relationship Id="rId335" Type="http://schemas.openxmlformats.org/officeDocument/2006/relationships/hyperlink" Target="file:///C:\Users\lbraz.AGETRANSP\Downloads\tarifas-2025-CCR-SPVias.pdf" TargetMode="External"/><Relationship Id="rId377" Type="http://schemas.openxmlformats.org/officeDocument/2006/relationships/hyperlink" Target="https://www.ecoviasimigrantes.com.br/servicos/tarifas-pedagio" TargetMode="External"/><Relationship Id="rId5" Type="http://schemas.openxmlformats.org/officeDocument/2006/relationships/hyperlink" Target="http://www.artesp.sp.gov.br/" TargetMode="External"/><Relationship Id="rId181" Type="http://schemas.openxmlformats.org/officeDocument/2006/relationships/hyperlink" Target="https://endpoint-site-erc.azureedge.net/media/documents/2154_5_Tabela-de-referencia-Precos-de-Tarifa.pdf" TargetMode="External"/><Relationship Id="rId237" Type="http://schemas.openxmlformats.org/officeDocument/2006/relationships/hyperlink" Target="https://viaappia.com.br/colinas-tarifas/" TargetMode="External"/><Relationship Id="rId402" Type="http://schemas.openxmlformats.org/officeDocument/2006/relationships/hyperlink" Target="https://www.ecoviasimigrantes.com.br/servicos/tarifas-pedagio" TargetMode="External"/><Relationship Id="rId279" Type="http://schemas.openxmlformats.org/officeDocument/2006/relationships/hyperlink" Target="file:///C:\Users\lbraz.AGETRANSP\Downloads\tarifas-2025-CCR-SPVias.pdf" TargetMode="External"/><Relationship Id="rId444" Type="http://schemas.openxmlformats.org/officeDocument/2006/relationships/table" Target="../tables/table4.xml"/><Relationship Id="rId43" Type="http://schemas.openxmlformats.org/officeDocument/2006/relationships/hyperlink" Target="http://www.artesp.sp.gov.br/" TargetMode="External"/><Relationship Id="rId139" Type="http://schemas.openxmlformats.org/officeDocument/2006/relationships/hyperlink" Target="https://endpoint-site-erc.azureedge.net/media/documents/2154_5_Tabela-de-referencia-Precos-de-Tarifa.pdf" TargetMode="External"/><Relationship Id="rId290" Type="http://schemas.openxmlformats.org/officeDocument/2006/relationships/hyperlink" Target="file:///C:\Users\lbraz.AGETRANSP\Downloads\tarifas-2025-CCR-SPVias.pdf" TargetMode="External"/><Relationship Id="rId304" Type="http://schemas.openxmlformats.org/officeDocument/2006/relationships/hyperlink" Target="file:///C:\Users\lbraz.AGETRANSP\Downloads\tarifas-2025-CCR-SPVias.pdf" TargetMode="External"/><Relationship Id="rId346" Type="http://schemas.openxmlformats.org/officeDocument/2006/relationships/hyperlink" Target="file:///C:\Users\lbraz.AGETRANSP\Downloads\tarifas-2025-CCR-SPVias.pdf" TargetMode="External"/><Relationship Id="rId388" Type="http://schemas.openxmlformats.org/officeDocument/2006/relationships/hyperlink" Target="https://www.ecoviasimigrantes.com.br/servicos/tarifas-pedagio" TargetMode="External"/><Relationship Id="rId85" Type="http://schemas.openxmlformats.org/officeDocument/2006/relationships/hyperlink" Target="https://www.rotadesantamaria.com.br/pracas-de-pedagio" TargetMode="External"/><Relationship Id="rId150" Type="http://schemas.openxmlformats.org/officeDocument/2006/relationships/hyperlink" Target="https://endpoint-site-erc.azureedge.net/media/documents/2154_5_Tabela-de-referencia-Precos-de-Tarifa.pdf" TargetMode="External"/><Relationship Id="rId192" Type="http://schemas.openxmlformats.org/officeDocument/2006/relationships/hyperlink" Target="https://endpoint-site-erc.azureedge.net/media/documents/2154_5_Tabela-de-referencia-Precos-de-Tarifa.pdf" TargetMode="External"/><Relationship Id="rId206" Type="http://schemas.openxmlformats.org/officeDocument/2006/relationships/hyperlink" Target="https://viaappia.com.br/colinas-tarifas/" TargetMode="External"/><Relationship Id="rId413" Type="http://schemas.openxmlformats.org/officeDocument/2006/relationships/hyperlink" Target="https://www.artesp.sp.gov.br/artesp/concessoes/rodovia/concessionarias/nova%20raposo" TargetMode="External"/><Relationship Id="rId248" Type="http://schemas.openxmlformats.org/officeDocument/2006/relationships/hyperlink" Target="https://viaappia.com.br/colinas-tarifas/" TargetMode="External"/><Relationship Id="rId12" Type="http://schemas.openxmlformats.org/officeDocument/2006/relationships/hyperlink" Target="http://www.artesp.sp.gov.br/" TargetMode="External"/><Relationship Id="rId108" Type="http://schemas.openxmlformats.org/officeDocument/2006/relationships/hyperlink" Target="https://www.arteris.com.br/nossas-rodovias/intervias/tarifas/tarifa-por-trecho/mogi-mirim/" TargetMode="External"/><Relationship Id="rId315" Type="http://schemas.openxmlformats.org/officeDocument/2006/relationships/hyperlink" Target="file:///C:\Users\lbraz.AGETRANSP\Downloads\tarifas-2025-CCR-SPVias.pdf" TargetMode="External"/><Relationship Id="rId357" Type="http://schemas.openxmlformats.org/officeDocument/2006/relationships/hyperlink" Target="https://www.ecoviasimigrantes.com.br/servicos/tarifas-pedagio" TargetMode="External"/><Relationship Id="rId54" Type="http://schemas.openxmlformats.org/officeDocument/2006/relationships/hyperlink" Target="http://www.artesp.sp.gov.br/" TargetMode="External"/><Relationship Id="rId96" Type="http://schemas.openxmlformats.org/officeDocument/2006/relationships/hyperlink" Target="http://www.artesp.sp.gov.br/" TargetMode="External"/><Relationship Id="rId161" Type="http://schemas.openxmlformats.org/officeDocument/2006/relationships/hyperlink" Target="https://endpoint-site-erc.azureedge.net/media/documents/2154_5_Tabela-de-referencia-Precos-de-Tarifa.pdf" TargetMode="External"/><Relationship Id="rId217" Type="http://schemas.openxmlformats.org/officeDocument/2006/relationships/hyperlink" Target="https://viaappia.com.br/colinas-tarifas/" TargetMode="External"/><Relationship Id="rId399" Type="http://schemas.openxmlformats.org/officeDocument/2006/relationships/hyperlink" Target="https://www.ecoviasimigrantes.com.br/servicos/tarifas-pedagio" TargetMode="External"/><Relationship Id="rId259" Type="http://schemas.openxmlformats.org/officeDocument/2006/relationships/hyperlink" Target="file:///C:\Users\lbraz.AGETRANSP\Downloads\tarifas-2025-CCR-SPVias.pdf" TargetMode="External"/><Relationship Id="rId424" Type="http://schemas.openxmlformats.org/officeDocument/2006/relationships/hyperlink" Target="https://www.artesp.sp.gov.br/artesp/concessoes/rodovia/concessionarias/nova%20raposo" TargetMode="External"/><Relationship Id="rId23" Type="http://schemas.openxmlformats.org/officeDocument/2006/relationships/hyperlink" Target="http://www.artesp.sp.gov.br/" TargetMode="External"/><Relationship Id="rId119" Type="http://schemas.openxmlformats.org/officeDocument/2006/relationships/hyperlink" Target="https://www.arteris.com.br/nossas-rodovias/intervias/tarifas/tarifa-por-trecho/leme/" TargetMode="External"/><Relationship Id="rId270" Type="http://schemas.openxmlformats.org/officeDocument/2006/relationships/hyperlink" Target="file:///C:\Users\lbraz.AGETRANSP\Downloads\tarifas-2025-CCR-SPVias.pdf" TargetMode="External"/><Relationship Id="rId326" Type="http://schemas.openxmlformats.org/officeDocument/2006/relationships/hyperlink" Target="file:///C:\Users\lbraz.AGETRANSP\Downloads\tarifas-2025-CCR-SPVias.pdf" TargetMode="External"/><Relationship Id="rId65" Type="http://schemas.openxmlformats.org/officeDocument/2006/relationships/hyperlink" Target="http://www.artesp.sp.gov.br/" TargetMode="External"/><Relationship Id="rId130" Type="http://schemas.openxmlformats.org/officeDocument/2006/relationships/hyperlink" Target="https://renovias.com.br/novas-tarifas-em-vigor/" TargetMode="External"/><Relationship Id="rId368" Type="http://schemas.openxmlformats.org/officeDocument/2006/relationships/hyperlink" Target="https://www.ecoviasimigrantes.com.br/servicos/tarifas-pedagio" TargetMode="External"/><Relationship Id="rId172" Type="http://schemas.openxmlformats.org/officeDocument/2006/relationships/hyperlink" Target="https://endpoint-site-erc.azureedge.net/media/documents/2154_5_Tabela-de-referencia-Precos-de-Tarifa.pdf" TargetMode="External"/><Relationship Id="rId228" Type="http://schemas.openxmlformats.org/officeDocument/2006/relationships/hyperlink" Target="https://viaappia.com.br/colinas-tarifas/" TargetMode="External"/><Relationship Id="rId435" Type="http://schemas.openxmlformats.org/officeDocument/2006/relationships/hyperlink" Target="https://www.rodoviasdotiete.com.br/tarifas-2025" TargetMode="External"/><Relationship Id="rId281" Type="http://schemas.openxmlformats.org/officeDocument/2006/relationships/hyperlink" Target="file:///C:\Users\lbraz.AGETRANSP\Downloads\tarifas-2025-CCR-SPVias.pdf" TargetMode="External"/><Relationship Id="rId337" Type="http://schemas.openxmlformats.org/officeDocument/2006/relationships/hyperlink" Target="file:///C:\Users\lbraz.AGETRANSP\Downloads\tarifas-2025-CCR-SPVias.pdf" TargetMode="External"/><Relationship Id="rId34" Type="http://schemas.openxmlformats.org/officeDocument/2006/relationships/hyperlink" Target="http://www.artesp.sp.gov.br/" TargetMode="External"/><Relationship Id="rId76" Type="http://schemas.openxmlformats.org/officeDocument/2006/relationships/hyperlink" Target="http://www.artesp.sp.gov.br/" TargetMode="External"/><Relationship Id="rId141" Type="http://schemas.openxmlformats.org/officeDocument/2006/relationships/hyperlink" Target="https://endpoint-site-erc.azureedge.net/media/documents/2154_5_Tabela-de-referencia-Precos-de-Tarifa.pdf" TargetMode="External"/><Relationship Id="rId379" Type="http://schemas.openxmlformats.org/officeDocument/2006/relationships/hyperlink" Target="https://www.ecoviasimigrantes.com.br/servicos/tarifas-pedagio" TargetMode="External"/><Relationship Id="rId7" Type="http://schemas.openxmlformats.org/officeDocument/2006/relationships/hyperlink" Target="http://www.artesp.sp.gov.br/" TargetMode="External"/><Relationship Id="rId183" Type="http://schemas.openxmlformats.org/officeDocument/2006/relationships/hyperlink" Target="https://endpoint-site-erc.azureedge.net/media/documents/2154_5_Tabela-de-referencia-Precos-de-Tarifa.pdf" TargetMode="External"/><Relationship Id="rId239" Type="http://schemas.openxmlformats.org/officeDocument/2006/relationships/hyperlink" Target="https://viaappia.com.br/colinas-tarifas/" TargetMode="External"/><Relationship Id="rId390" Type="http://schemas.openxmlformats.org/officeDocument/2006/relationships/hyperlink" Target="https://www.ecoviasimigrantes.com.br/servicos/tarifas-pedagio" TargetMode="External"/><Relationship Id="rId404" Type="http://schemas.openxmlformats.org/officeDocument/2006/relationships/hyperlink" Target="https://www.ecoviasimigrantes.com.br/servicos/tarifas-pedagio" TargetMode="External"/><Relationship Id="rId446" Type="http://schemas.openxmlformats.org/officeDocument/2006/relationships/table" Target="../tables/table6.xml"/><Relationship Id="rId250" Type="http://schemas.openxmlformats.org/officeDocument/2006/relationships/hyperlink" Target="https://viaappia.com.br/colinas-tarifas/" TargetMode="External"/><Relationship Id="rId292" Type="http://schemas.openxmlformats.org/officeDocument/2006/relationships/hyperlink" Target="file:///C:\Users\lbraz.AGETRANSP\Downloads\tarifas-2025-CCR-SPVias.pdf" TargetMode="External"/><Relationship Id="rId306" Type="http://schemas.openxmlformats.org/officeDocument/2006/relationships/hyperlink" Target="file:///C:\Users\lbraz.AGETRANSP\Downloads\tarifas-2025-CCR-SPVias.pdf" TargetMode="External"/><Relationship Id="rId45" Type="http://schemas.openxmlformats.org/officeDocument/2006/relationships/hyperlink" Target="http://www.artesp.sp.gov.br/" TargetMode="External"/><Relationship Id="rId87" Type="http://schemas.openxmlformats.org/officeDocument/2006/relationships/hyperlink" Target="https://www.rotadesantamaria.com.br/pracas-de-pedagio" TargetMode="External"/><Relationship Id="rId110" Type="http://schemas.openxmlformats.org/officeDocument/2006/relationships/hyperlink" Target="https://www.arteris.com.br/nossas-rodovias/intervias/tarifas/tarifa-por-trecho/iracemapolis/" TargetMode="External"/><Relationship Id="rId348" Type="http://schemas.openxmlformats.org/officeDocument/2006/relationships/hyperlink" Target="https://www.ecoviasimigrantes.com.br/servicos/tarifas-pedagio" TargetMode="External"/><Relationship Id="rId152" Type="http://schemas.openxmlformats.org/officeDocument/2006/relationships/hyperlink" Target="https://endpoint-site-erc.azureedge.net/media/documents/2154_5_Tabela-de-referencia-Precos-de-Tarifa.pdf" TargetMode="External"/><Relationship Id="rId194" Type="http://schemas.openxmlformats.org/officeDocument/2006/relationships/hyperlink" Target="https://endpoint-site-erc.azureedge.net/media/documents/2154_5_Tabela-de-referencia-Precos-de-Tarifa.pdf" TargetMode="External"/><Relationship Id="rId208" Type="http://schemas.openxmlformats.org/officeDocument/2006/relationships/hyperlink" Target="https://viaappia.com.br/colinas-tarifas/" TargetMode="External"/><Relationship Id="rId415" Type="http://schemas.openxmlformats.org/officeDocument/2006/relationships/hyperlink" Target="https://www.artesp.sp.gov.br/artesp/concessoes/rodovia/concessionarias/nova%20raposo" TargetMode="External"/><Relationship Id="rId261" Type="http://schemas.openxmlformats.org/officeDocument/2006/relationships/hyperlink" Target="file:///C:\Users\lbraz.AGETRANSP\Downloads\tarifas-2025-CCR-SPVias.pdf" TargetMode="External"/><Relationship Id="rId14" Type="http://schemas.openxmlformats.org/officeDocument/2006/relationships/hyperlink" Target="http://www.artesp.sp.gov.br/" TargetMode="External"/><Relationship Id="rId56" Type="http://schemas.openxmlformats.org/officeDocument/2006/relationships/hyperlink" Target="http://www.artesp.sp.gov.br/" TargetMode="External"/><Relationship Id="rId317" Type="http://schemas.openxmlformats.org/officeDocument/2006/relationships/hyperlink" Target="file:///C:\Users\lbraz.AGETRANSP\Downloads\tarifas-2025-CCR-SPVias.pdf" TargetMode="External"/><Relationship Id="rId359" Type="http://schemas.openxmlformats.org/officeDocument/2006/relationships/hyperlink" Target="https://www.ecoviasimigrantes.com.br/servicos/tarifas-pedagio" TargetMode="External"/><Relationship Id="rId98" Type="http://schemas.openxmlformats.org/officeDocument/2006/relationships/hyperlink" Target="http://www.artesp.sp.gov.br/" TargetMode="External"/><Relationship Id="rId121" Type="http://schemas.openxmlformats.org/officeDocument/2006/relationships/hyperlink" Target="https://www.arteris.com.br/nossas-rodovias/intervias/tarifas/tarifa-por-trecho/pirassununga/" TargetMode="External"/><Relationship Id="rId163" Type="http://schemas.openxmlformats.org/officeDocument/2006/relationships/hyperlink" Target="https://endpoint-site-erc.azureedge.net/media/documents/2154_5_Tabela-de-referencia-Precos-de-Tarifa.pdf" TargetMode="External"/><Relationship Id="rId219" Type="http://schemas.openxmlformats.org/officeDocument/2006/relationships/hyperlink" Target="https://viaappia.com.br/colinas-tarifas/" TargetMode="External"/><Relationship Id="rId370" Type="http://schemas.openxmlformats.org/officeDocument/2006/relationships/hyperlink" Target="https://www.ecoviasimigrantes.com.br/servicos/tarifas-pedagio" TargetMode="External"/><Relationship Id="rId426" Type="http://schemas.openxmlformats.org/officeDocument/2006/relationships/hyperlink" Target="https://www.artesp.sp.gov.br/artesp/concessoes/rodovia/concessionarias/nova%20raposo" TargetMode="External"/><Relationship Id="rId230" Type="http://schemas.openxmlformats.org/officeDocument/2006/relationships/hyperlink" Target="https://viaappia.com.br/colinas-tarifas/" TargetMode="External"/><Relationship Id="rId25" Type="http://schemas.openxmlformats.org/officeDocument/2006/relationships/hyperlink" Target="http://www.artesp.sp.gov.br/" TargetMode="External"/><Relationship Id="rId67" Type="http://schemas.openxmlformats.org/officeDocument/2006/relationships/hyperlink" Target="http://www.artesp.sp.gov.br/" TargetMode="External"/><Relationship Id="rId272" Type="http://schemas.openxmlformats.org/officeDocument/2006/relationships/hyperlink" Target="file:///C:\Users\lbraz.AGETRANSP\Downloads\tarifas-2025-CCR-SPVias.pdf" TargetMode="External"/><Relationship Id="rId328" Type="http://schemas.openxmlformats.org/officeDocument/2006/relationships/hyperlink" Target="file:///C:\Users\lbraz.AGETRANSP\Downloads\tarifas-2025-CCR-SPVias.pdf" TargetMode="External"/><Relationship Id="rId132" Type="http://schemas.openxmlformats.org/officeDocument/2006/relationships/hyperlink" Target="https://renovias.com.br/novas-tarifas-em-vigor/" TargetMode="External"/><Relationship Id="rId174" Type="http://schemas.openxmlformats.org/officeDocument/2006/relationships/hyperlink" Target="https://endpoint-site-erc.azureedge.net/media/documents/2154_5_Tabela-de-referencia-Precos-de-Tarifa.pdf" TargetMode="External"/><Relationship Id="rId381" Type="http://schemas.openxmlformats.org/officeDocument/2006/relationships/hyperlink" Target="https://www.ecoviasimigrantes.com.br/servicos/tarifas-pedagio" TargetMode="External"/><Relationship Id="rId241" Type="http://schemas.openxmlformats.org/officeDocument/2006/relationships/hyperlink" Target="https://viaappia.com.br/colinas-tarifas/" TargetMode="External"/><Relationship Id="rId437" Type="http://schemas.openxmlformats.org/officeDocument/2006/relationships/hyperlink" Target="https://www.ecoviaslestepaulista.com.br/servicos/tarifas-pedagio" TargetMode="External"/><Relationship Id="rId36" Type="http://schemas.openxmlformats.org/officeDocument/2006/relationships/hyperlink" Target="http://www.artesp.sp.gov.br/" TargetMode="External"/><Relationship Id="rId283" Type="http://schemas.openxmlformats.org/officeDocument/2006/relationships/hyperlink" Target="file:///C:\Users\lbraz.AGETRANSP\Downloads\tarifas-2025-CCR-SPVias.pdf" TargetMode="External"/><Relationship Id="rId339" Type="http://schemas.openxmlformats.org/officeDocument/2006/relationships/hyperlink" Target="file:///C:\Users\lbraz.AGETRANSP\Downloads\tarifas-2025-CCR-SPVias.pdf" TargetMode="External"/><Relationship Id="rId78" Type="http://schemas.openxmlformats.org/officeDocument/2006/relationships/hyperlink" Target="http://www.artesp.sp.gov.br/" TargetMode="External"/><Relationship Id="rId101" Type="http://schemas.openxmlformats.org/officeDocument/2006/relationships/hyperlink" Target="https://www.rotadesantamaria.com.br/pracas-de-pedagio" TargetMode="External"/><Relationship Id="rId143" Type="http://schemas.openxmlformats.org/officeDocument/2006/relationships/hyperlink" Target="https://endpoint-site-erc.azureedge.net/media/documents/2154_5_Tabela-de-referencia-Precos-de-Tarifa.pdf" TargetMode="External"/><Relationship Id="rId185" Type="http://schemas.openxmlformats.org/officeDocument/2006/relationships/hyperlink" Target="https://endpoint-site-erc.azureedge.net/media/documents/2154_5_Tabela-de-referencia-Precos-de-Tarifa.pdf" TargetMode="External"/><Relationship Id="rId350" Type="http://schemas.openxmlformats.org/officeDocument/2006/relationships/hyperlink" Target="https://www.ecoviasimigrantes.com.br/servicos/tarifas-pedagio" TargetMode="External"/><Relationship Id="rId406" Type="http://schemas.openxmlformats.org/officeDocument/2006/relationships/hyperlink" Target="https://www.ecoviasimigrantes.com.br/servicos/tarifas-pedagio" TargetMode="External"/><Relationship Id="rId9" Type="http://schemas.openxmlformats.org/officeDocument/2006/relationships/hyperlink" Target="http://www.artesp.sp.gov.br/" TargetMode="External"/><Relationship Id="rId210" Type="http://schemas.openxmlformats.org/officeDocument/2006/relationships/hyperlink" Target="https://viaappia.com.br/colinas-tarifas/" TargetMode="External"/><Relationship Id="rId392" Type="http://schemas.openxmlformats.org/officeDocument/2006/relationships/hyperlink" Target="https://www.ecoviasimigrantes.com.br/servicos/tarifas-pedagio" TargetMode="External"/><Relationship Id="rId252" Type="http://schemas.openxmlformats.org/officeDocument/2006/relationships/hyperlink" Target="https://viaappia.com.br/colinas-tarifas/" TargetMode="External"/><Relationship Id="rId294" Type="http://schemas.openxmlformats.org/officeDocument/2006/relationships/hyperlink" Target="file:///C:\Users\lbraz.AGETRANSP\Downloads\tarifas-2025-CCR-SPVias.pdf" TargetMode="External"/><Relationship Id="rId308" Type="http://schemas.openxmlformats.org/officeDocument/2006/relationships/hyperlink" Target="file:///C:\Users\lbraz.AGETRANSP\Downloads\tarifas-2025-CCR-SPVias.pdf" TargetMode="External"/><Relationship Id="rId47" Type="http://schemas.openxmlformats.org/officeDocument/2006/relationships/hyperlink" Target="http://www.artesp.sp.gov.br/" TargetMode="External"/><Relationship Id="rId89" Type="http://schemas.openxmlformats.org/officeDocument/2006/relationships/hyperlink" Target="https://www.rotadesantamaria.com.br/pracas-de-pedagio" TargetMode="External"/><Relationship Id="rId112" Type="http://schemas.openxmlformats.org/officeDocument/2006/relationships/hyperlink" Target="https://www.arteris.com.br/nossas-rodovias/intervias/tarifas/tarifa-por-trecho/rio-claro/" TargetMode="External"/><Relationship Id="rId154" Type="http://schemas.openxmlformats.org/officeDocument/2006/relationships/hyperlink" Target="https://endpoint-site-erc.azureedge.net/media/documents/2154_5_Tabela-de-referencia-Precos-de-Tarifa.pdf" TargetMode="External"/><Relationship Id="rId361" Type="http://schemas.openxmlformats.org/officeDocument/2006/relationships/hyperlink" Target="https://www.ecoviasimigrantes.com.br/servicos/tarifas-pedagio" TargetMode="External"/><Relationship Id="rId196" Type="http://schemas.openxmlformats.org/officeDocument/2006/relationships/hyperlink" Target="https://endpoint-site-erc.azureedge.net/media/documents/2154_5_Tabela-de-referencia-Precos-de-Tarifa.pdf" TargetMode="External"/><Relationship Id="rId417" Type="http://schemas.openxmlformats.org/officeDocument/2006/relationships/hyperlink" Target="https://www.artesp.sp.gov.br/artesp/concessoes/rodovia/concessionarias/nova%20raposo" TargetMode="External"/><Relationship Id="rId16" Type="http://schemas.openxmlformats.org/officeDocument/2006/relationships/hyperlink" Target="http://www.artesp.sp.gov.br/" TargetMode="External"/><Relationship Id="rId221" Type="http://schemas.openxmlformats.org/officeDocument/2006/relationships/hyperlink" Target="https://viaappia.com.br/colinas-tarifas/" TargetMode="External"/><Relationship Id="rId263" Type="http://schemas.openxmlformats.org/officeDocument/2006/relationships/hyperlink" Target="file:///C:\Users\lbraz.AGETRANSP\Downloads\tarifas-2025-CCR-SPVias.pdf" TargetMode="External"/><Relationship Id="rId319" Type="http://schemas.openxmlformats.org/officeDocument/2006/relationships/hyperlink" Target="file:///C:\Users\lbraz.AGETRANSP\Downloads\tarifas-2025-CCR-SPVias.pdf" TargetMode="External"/><Relationship Id="rId58" Type="http://schemas.openxmlformats.org/officeDocument/2006/relationships/hyperlink" Target="http://www.artesp.sp.gov.br/" TargetMode="External"/><Relationship Id="rId123" Type="http://schemas.openxmlformats.org/officeDocument/2006/relationships/hyperlink" Target="https://renovias.com.br/novas-tarifas-em-vigor/" TargetMode="External"/><Relationship Id="rId330" Type="http://schemas.openxmlformats.org/officeDocument/2006/relationships/hyperlink" Target="file:///C:\Users\lbraz.AGETRANSP\Downloads\tarifas-2025-CCR-SPVias.pdf" TargetMode="External"/><Relationship Id="rId165" Type="http://schemas.openxmlformats.org/officeDocument/2006/relationships/hyperlink" Target="https://endpoint-site-erc.azureedge.net/media/documents/2154_5_Tabela-de-referencia-Precos-de-Tarifa.pdf" TargetMode="External"/><Relationship Id="rId372" Type="http://schemas.openxmlformats.org/officeDocument/2006/relationships/hyperlink" Target="https://www.ecoviasimigrantes.com.br/servicos/tarifas-pedagio" TargetMode="External"/><Relationship Id="rId428" Type="http://schemas.openxmlformats.org/officeDocument/2006/relationships/hyperlink" Target="https://www.artesp.sp.gov.br/artesp/concessoes/rodovia/concessionarias/nova%20raposo" TargetMode="External"/><Relationship Id="rId232" Type="http://schemas.openxmlformats.org/officeDocument/2006/relationships/hyperlink" Target="https://viaappia.com.br/colinas-tarifas/" TargetMode="External"/><Relationship Id="rId274" Type="http://schemas.openxmlformats.org/officeDocument/2006/relationships/hyperlink" Target="file:///C:\Users\lbraz.AGETRANSP\Downloads\tarifas-2025-CCR-SPVias.pdf" TargetMode="External"/><Relationship Id="rId27" Type="http://schemas.openxmlformats.org/officeDocument/2006/relationships/hyperlink" Target="http://www.artesp.sp.gov.br/" TargetMode="External"/><Relationship Id="rId69" Type="http://schemas.openxmlformats.org/officeDocument/2006/relationships/hyperlink" Target="http://www.artesp.sp.gov.br/" TargetMode="External"/><Relationship Id="rId134" Type="http://schemas.openxmlformats.org/officeDocument/2006/relationships/hyperlink" Target="https://renovias.com.br/novas-tarifas-em-vigor/" TargetMode="External"/><Relationship Id="rId80" Type="http://schemas.openxmlformats.org/officeDocument/2006/relationships/hyperlink" Target="http://www.artesp.sp.gov.br/" TargetMode="External"/><Relationship Id="rId176" Type="http://schemas.openxmlformats.org/officeDocument/2006/relationships/hyperlink" Target="https://endpoint-site-erc.azureedge.net/media/documents/2154_5_Tabela-de-referencia-Precos-de-Tarifa.pdf" TargetMode="External"/><Relationship Id="rId341" Type="http://schemas.openxmlformats.org/officeDocument/2006/relationships/hyperlink" Target="file:///C:\Users\lbraz.AGETRANSP\Downloads\tarifas-2025-CCR-SPVias.pdf" TargetMode="External"/><Relationship Id="rId383" Type="http://schemas.openxmlformats.org/officeDocument/2006/relationships/hyperlink" Target="https://www.ecoviasimigrantes.com.br/servicos/tarifas-pedagio" TargetMode="External"/><Relationship Id="rId439" Type="http://schemas.openxmlformats.org/officeDocument/2006/relationships/hyperlink" Target="https://www.ecoviaslestepaulista.com.br/servicos/tarifas-pedagio" TargetMode="External"/><Relationship Id="rId201" Type="http://schemas.openxmlformats.org/officeDocument/2006/relationships/hyperlink" Target="https://endpoint-site-erc.azureedge.net/media/documents/2154_5_Tabela-de-referencia-Precos-de-Tarifa.pdf" TargetMode="External"/><Relationship Id="rId243" Type="http://schemas.openxmlformats.org/officeDocument/2006/relationships/hyperlink" Target="https://viaappia.com.br/colinas-tarifas/" TargetMode="External"/><Relationship Id="rId285" Type="http://schemas.openxmlformats.org/officeDocument/2006/relationships/hyperlink" Target="file:///C:\Users\lbraz.AGETRANSP\Downloads\tarifas-2025-CCR-SPVias.pdf" TargetMode="External"/><Relationship Id="rId38" Type="http://schemas.openxmlformats.org/officeDocument/2006/relationships/hyperlink" Target="http://www.artesp.sp.gov.br/" TargetMode="External"/><Relationship Id="rId103" Type="http://schemas.openxmlformats.org/officeDocument/2006/relationships/hyperlink" Target="https://www.rotadesantamaria.com.br/pracas-de-pedagio" TargetMode="External"/><Relationship Id="rId310" Type="http://schemas.openxmlformats.org/officeDocument/2006/relationships/hyperlink" Target="file:///C:\Users\lbraz.AGETRANSP\Downloads\tarifas-2025-CCR-SPVias.pdf" TargetMode="External"/><Relationship Id="rId91" Type="http://schemas.openxmlformats.org/officeDocument/2006/relationships/hyperlink" Target="http://www.artesp.sp.gov.br/" TargetMode="External"/><Relationship Id="rId145" Type="http://schemas.openxmlformats.org/officeDocument/2006/relationships/hyperlink" Target="https://endpoint-site-erc.azureedge.net/media/documents/2154_5_Tabela-de-referencia-Precos-de-Tarifa.pdf" TargetMode="External"/><Relationship Id="rId187" Type="http://schemas.openxmlformats.org/officeDocument/2006/relationships/hyperlink" Target="https://endpoint-site-erc.azureedge.net/media/documents/2154_5_Tabela-de-referencia-Precos-de-Tarifa.pdf" TargetMode="External"/><Relationship Id="rId352" Type="http://schemas.openxmlformats.org/officeDocument/2006/relationships/hyperlink" Target="https://www.ecoviasimigrantes.com.br/servicos/tarifas-pedagio" TargetMode="External"/><Relationship Id="rId394" Type="http://schemas.openxmlformats.org/officeDocument/2006/relationships/hyperlink" Target="https://www.ecoviasimigrantes.com.br/servicos/tarifas-pedagio" TargetMode="External"/><Relationship Id="rId408" Type="http://schemas.openxmlformats.org/officeDocument/2006/relationships/hyperlink" Target="https://www.ecoviasimigrantes.com.br/servicos/tarifas-pedagio" TargetMode="External"/><Relationship Id="rId212" Type="http://schemas.openxmlformats.org/officeDocument/2006/relationships/hyperlink" Target="https://viaappia.com.br/colinas-tarifas/" TargetMode="External"/><Relationship Id="rId254" Type="http://schemas.openxmlformats.org/officeDocument/2006/relationships/hyperlink" Target="https://viaappia.com.br/colinas-tarifas/" TargetMode="External"/><Relationship Id="rId49" Type="http://schemas.openxmlformats.org/officeDocument/2006/relationships/hyperlink" Target="http://www.artesp.sp.gov.br/" TargetMode="External"/><Relationship Id="rId114" Type="http://schemas.openxmlformats.org/officeDocument/2006/relationships/hyperlink" Target="https://www.arteris.com.br/nossas-rodovias/intervias/tarifas/tarifa-por-trecho/santa-cruz-das-palmeiras/" TargetMode="External"/><Relationship Id="rId296" Type="http://schemas.openxmlformats.org/officeDocument/2006/relationships/hyperlink" Target="file:///C:\Users\lbraz.AGETRANSP\Downloads\tarifas-2025-CCR-SPVias.pdf" TargetMode="External"/><Relationship Id="rId60" Type="http://schemas.openxmlformats.org/officeDocument/2006/relationships/hyperlink" Target="http://www.artesp.sp.gov.br/" TargetMode="External"/><Relationship Id="rId156" Type="http://schemas.openxmlformats.org/officeDocument/2006/relationships/hyperlink" Target="https://endpoint-site-erc.azureedge.net/media/documents/2154_5_Tabela-de-referencia-Precos-de-Tarifa.pdf" TargetMode="External"/><Relationship Id="rId198" Type="http://schemas.openxmlformats.org/officeDocument/2006/relationships/hyperlink" Target="https://endpoint-site-erc.azureedge.net/media/documents/2154_5_Tabela-de-referencia-Precos-de-Tarifa.pdf" TargetMode="External"/><Relationship Id="rId321" Type="http://schemas.openxmlformats.org/officeDocument/2006/relationships/hyperlink" Target="file:///C:\Users\lbraz.AGETRANSP\Downloads\tarifas-2025-CCR-SPVias.pdf" TargetMode="External"/><Relationship Id="rId363" Type="http://schemas.openxmlformats.org/officeDocument/2006/relationships/hyperlink" Target="https://www.ecoviasimigrantes.com.br/servicos/tarifas-pedagio" TargetMode="External"/><Relationship Id="rId419" Type="http://schemas.openxmlformats.org/officeDocument/2006/relationships/hyperlink" Target="https://www.artesp.sp.gov.br/artesp/concessoes/rodovia/concessionarias/nova%20raposo" TargetMode="External"/><Relationship Id="rId223" Type="http://schemas.openxmlformats.org/officeDocument/2006/relationships/hyperlink" Target="https://viaappia.com.br/colinas-tarifas/" TargetMode="External"/><Relationship Id="rId430" Type="http://schemas.openxmlformats.org/officeDocument/2006/relationships/hyperlink" Target="https://www.artesp.sp.gov.br/artesp/concessoes/rodovia/concessionarias/nova%20raposo" TargetMode="External"/><Relationship Id="rId18" Type="http://schemas.openxmlformats.org/officeDocument/2006/relationships/hyperlink" Target="http://www.artesp.sp.gov.br/" TargetMode="External"/><Relationship Id="rId39" Type="http://schemas.openxmlformats.org/officeDocument/2006/relationships/hyperlink" Target="http://www.artesp.sp.gov.br/" TargetMode="External"/><Relationship Id="rId265" Type="http://schemas.openxmlformats.org/officeDocument/2006/relationships/hyperlink" Target="file:///C:\Users\lbraz.AGETRANSP\Downloads\tarifas-2025-CCR-SPVias.pdf" TargetMode="External"/><Relationship Id="rId286" Type="http://schemas.openxmlformats.org/officeDocument/2006/relationships/hyperlink" Target="file:///C:\Users\lbraz.AGETRANSP\Downloads\tarifas-2025-CCR-SPVias.pdf" TargetMode="External"/><Relationship Id="rId50" Type="http://schemas.openxmlformats.org/officeDocument/2006/relationships/hyperlink" Target="http://www.artesp.sp.gov.br/" TargetMode="External"/><Relationship Id="rId104" Type="http://schemas.openxmlformats.org/officeDocument/2006/relationships/hyperlink" Target="https://www.clnorte.com.br/" TargetMode="External"/><Relationship Id="rId125" Type="http://schemas.openxmlformats.org/officeDocument/2006/relationships/hyperlink" Target="https://renovias.com.br/novas-tarifas-em-vigor/" TargetMode="External"/><Relationship Id="rId146" Type="http://schemas.openxmlformats.org/officeDocument/2006/relationships/hyperlink" Target="https://endpoint-site-erc.azureedge.net/media/documents/2154_5_Tabela-de-referencia-Precos-de-Tarifa.pdf" TargetMode="External"/><Relationship Id="rId167" Type="http://schemas.openxmlformats.org/officeDocument/2006/relationships/hyperlink" Target="https://endpoint-site-erc.azureedge.net/media/documents/2154_5_Tabela-de-referencia-Precos-de-Tarifa.pdf" TargetMode="External"/><Relationship Id="rId188" Type="http://schemas.openxmlformats.org/officeDocument/2006/relationships/hyperlink" Target="https://endpoint-site-erc.azureedge.net/media/documents/2154_5_Tabela-de-referencia-Precos-de-Tarifa.pdf" TargetMode="External"/><Relationship Id="rId311" Type="http://schemas.openxmlformats.org/officeDocument/2006/relationships/hyperlink" Target="file:///C:\Users\lbraz.AGETRANSP\Downloads\tarifas-2025-CCR-SPVias.pdf" TargetMode="External"/><Relationship Id="rId332" Type="http://schemas.openxmlformats.org/officeDocument/2006/relationships/hyperlink" Target="file:///C:\Users\lbraz.AGETRANSP\Downloads\tarifas-2025-CCR-SPVias.pdf" TargetMode="External"/><Relationship Id="rId353" Type="http://schemas.openxmlformats.org/officeDocument/2006/relationships/hyperlink" Target="https://www.ecoviasimigrantes.com.br/servicos/tarifas-pedagio" TargetMode="External"/><Relationship Id="rId374" Type="http://schemas.openxmlformats.org/officeDocument/2006/relationships/hyperlink" Target="https://www.ecoviasimigrantes.com.br/servicos/tarifas-pedagio" TargetMode="External"/><Relationship Id="rId395" Type="http://schemas.openxmlformats.org/officeDocument/2006/relationships/hyperlink" Target="https://www.ecoviasimigrantes.com.br/servicos/tarifas-pedagio" TargetMode="External"/><Relationship Id="rId409" Type="http://schemas.openxmlformats.org/officeDocument/2006/relationships/hyperlink" Target="https://www.ecoviasimigrantes.com.br/servicos/tarifas-pedagio" TargetMode="External"/><Relationship Id="rId71" Type="http://schemas.openxmlformats.org/officeDocument/2006/relationships/hyperlink" Target="http://www.artesp.sp.gov.br/" TargetMode="External"/><Relationship Id="rId92" Type="http://schemas.openxmlformats.org/officeDocument/2006/relationships/hyperlink" Target="http://www.artesp.sp.gov.br/" TargetMode="External"/><Relationship Id="rId213" Type="http://schemas.openxmlformats.org/officeDocument/2006/relationships/hyperlink" Target="https://viaappia.com.br/colinas-tarifas/" TargetMode="External"/><Relationship Id="rId234" Type="http://schemas.openxmlformats.org/officeDocument/2006/relationships/hyperlink" Target="https://viaappia.com.br/colinas-tarifas/" TargetMode="External"/><Relationship Id="rId420" Type="http://schemas.openxmlformats.org/officeDocument/2006/relationships/hyperlink" Target="https://www.artesp.sp.gov.br/artesp/concessoes/rodovia/concessionarias/nova%20raposo" TargetMode="External"/><Relationship Id="rId2" Type="http://schemas.openxmlformats.org/officeDocument/2006/relationships/hyperlink" Target="http://www.artesp.sp.gov.br/" TargetMode="External"/><Relationship Id="rId29" Type="http://schemas.openxmlformats.org/officeDocument/2006/relationships/hyperlink" Target="http://www.artesp.sp.gov.br/" TargetMode="External"/><Relationship Id="rId255" Type="http://schemas.openxmlformats.org/officeDocument/2006/relationships/hyperlink" Target="https://viaappia.com.br/colinas-tarifas/" TargetMode="External"/><Relationship Id="rId276" Type="http://schemas.openxmlformats.org/officeDocument/2006/relationships/hyperlink" Target="file:///C:\Users\lbraz.AGETRANSP\Downloads\tarifas-2025-CCR-SPVias.pdf" TargetMode="External"/><Relationship Id="rId297" Type="http://schemas.openxmlformats.org/officeDocument/2006/relationships/hyperlink" Target="file:///C:\Users\lbraz.AGETRANSP\Downloads\tarifas-2025-CCR-SPVias.pdf" TargetMode="External"/><Relationship Id="rId441" Type="http://schemas.openxmlformats.org/officeDocument/2006/relationships/hyperlink" Target="https://www23.concessionariatamoios.com.br/para-voce/pedagio" TargetMode="External"/><Relationship Id="rId40" Type="http://schemas.openxmlformats.org/officeDocument/2006/relationships/hyperlink" Target="http://www.artesp.sp.gov.br/" TargetMode="External"/><Relationship Id="rId115" Type="http://schemas.openxmlformats.org/officeDocument/2006/relationships/hyperlink" Target="https://www.arteris.com.br/nossas-rodovias/intervias/tarifas/tarifa-por-trecho/santa-cruz-das-palmeiras/" TargetMode="External"/><Relationship Id="rId136" Type="http://schemas.openxmlformats.org/officeDocument/2006/relationships/hyperlink" Target="https://renovias.com.br/novas-tarifas-em-vigor/" TargetMode="External"/><Relationship Id="rId157" Type="http://schemas.openxmlformats.org/officeDocument/2006/relationships/hyperlink" Target="https://endpoint-site-erc.azureedge.net/media/documents/2154_5_Tabela-de-referencia-Precos-de-Tarifa.pdf" TargetMode="External"/><Relationship Id="rId178" Type="http://schemas.openxmlformats.org/officeDocument/2006/relationships/hyperlink" Target="https://endpoint-site-erc.azureedge.net/media/documents/2154_5_Tabela-de-referencia-Precos-de-Tarifa.pdf" TargetMode="External"/><Relationship Id="rId301" Type="http://schemas.openxmlformats.org/officeDocument/2006/relationships/hyperlink" Target="file:///C:\Users\lbraz.AGETRANSP\Downloads\tarifas-2025-CCR-SPVias.pdf" TargetMode="External"/><Relationship Id="rId322" Type="http://schemas.openxmlformats.org/officeDocument/2006/relationships/hyperlink" Target="file:///C:\Users\lbraz.AGETRANSP\Downloads\tarifas-2025-CCR-SPVias.pdf" TargetMode="External"/><Relationship Id="rId343" Type="http://schemas.openxmlformats.org/officeDocument/2006/relationships/hyperlink" Target="file:///C:\Users\lbraz.AGETRANSP\Downloads\tarifas-2025-CCR-SPVias.pdf" TargetMode="External"/><Relationship Id="rId364" Type="http://schemas.openxmlformats.org/officeDocument/2006/relationships/hyperlink" Target="https://www.ecoviasimigrantes.com.br/servicos/tarifas-pedagio" TargetMode="External"/><Relationship Id="rId61" Type="http://schemas.openxmlformats.org/officeDocument/2006/relationships/hyperlink" Target="http://www.artesp.sp.gov.br/" TargetMode="External"/><Relationship Id="rId82" Type="http://schemas.openxmlformats.org/officeDocument/2006/relationships/hyperlink" Target="https://www.rotadesantamaria.com.br/pracas-de-pedagio" TargetMode="External"/><Relationship Id="rId199" Type="http://schemas.openxmlformats.org/officeDocument/2006/relationships/hyperlink" Target="https://endpoint-site-erc.azureedge.net/media/documents/2154_5_Tabela-de-referencia-Precos-de-Tarifa.pdf" TargetMode="External"/><Relationship Id="rId203" Type="http://schemas.openxmlformats.org/officeDocument/2006/relationships/hyperlink" Target="https://viaappia.com.br/colinas-tarifas/" TargetMode="External"/><Relationship Id="rId385" Type="http://schemas.openxmlformats.org/officeDocument/2006/relationships/hyperlink" Target="https://www.ecoviasimigrantes.com.br/servicos/tarifas-pedagio" TargetMode="External"/><Relationship Id="rId19" Type="http://schemas.openxmlformats.org/officeDocument/2006/relationships/hyperlink" Target="http://www.artesp.sp.gov.br/" TargetMode="External"/><Relationship Id="rId224" Type="http://schemas.openxmlformats.org/officeDocument/2006/relationships/hyperlink" Target="https://viaappia.com.br/colinas-tarifas/" TargetMode="External"/><Relationship Id="rId245" Type="http://schemas.openxmlformats.org/officeDocument/2006/relationships/hyperlink" Target="https://viaappia.com.br/colinas-tarifas/" TargetMode="External"/><Relationship Id="rId266" Type="http://schemas.openxmlformats.org/officeDocument/2006/relationships/hyperlink" Target="file:///C:\Users\lbraz.AGETRANSP\Downloads\tarifas-2025-CCR-SPVias.pdf" TargetMode="External"/><Relationship Id="rId287" Type="http://schemas.openxmlformats.org/officeDocument/2006/relationships/hyperlink" Target="file:///C:\Users\lbraz.AGETRANSP\Downloads\tarifas-2025-CCR-SPVias.pdf" TargetMode="External"/><Relationship Id="rId410" Type="http://schemas.openxmlformats.org/officeDocument/2006/relationships/hyperlink" Target="https://www.rotadasbandeiras.com.br/show.aspx?idCanal=+uKQ0e5BDOr40d8cNsvSrA==" TargetMode="External"/><Relationship Id="rId431" Type="http://schemas.openxmlformats.org/officeDocument/2006/relationships/hyperlink" Target="https://www.artesp.sp.gov.br/artesp/concessoes/rodovia/concessionarias/nova%20raposo" TargetMode="External"/><Relationship Id="rId30" Type="http://schemas.openxmlformats.org/officeDocument/2006/relationships/hyperlink" Target="http://www.artesp.sp.gov.br/" TargetMode="External"/><Relationship Id="rId105" Type="http://schemas.openxmlformats.org/officeDocument/2006/relationships/hyperlink" Target="https://www.ecoviasnoroestepaulista.com.br/wp-content/uploads/sites/15/2025/04/2025-Tarifas-Site.pdf" TargetMode="External"/><Relationship Id="rId126" Type="http://schemas.openxmlformats.org/officeDocument/2006/relationships/hyperlink" Target="https://renovias.com.br/novas-tarifas-em-vigor/" TargetMode="External"/><Relationship Id="rId147" Type="http://schemas.openxmlformats.org/officeDocument/2006/relationships/hyperlink" Target="https://endpoint-site-erc.azureedge.net/media/documents/2154_5_Tabela-de-referencia-Precos-de-Tarifa.pdf" TargetMode="External"/><Relationship Id="rId168" Type="http://schemas.openxmlformats.org/officeDocument/2006/relationships/hyperlink" Target="https://endpoint-site-erc.azureedge.net/media/documents/2154_5_Tabela-de-referencia-Precos-de-Tarifa.pdf" TargetMode="External"/><Relationship Id="rId312" Type="http://schemas.openxmlformats.org/officeDocument/2006/relationships/hyperlink" Target="file:///C:\Users\lbraz.AGETRANSP\Downloads\tarifas-2025-CCR-SPVias.pdf" TargetMode="External"/><Relationship Id="rId333" Type="http://schemas.openxmlformats.org/officeDocument/2006/relationships/hyperlink" Target="file:///C:\Users\lbraz.AGETRANSP\Downloads\tarifas-2025-CCR-SPVias.pdf" TargetMode="External"/><Relationship Id="rId354" Type="http://schemas.openxmlformats.org/officeDocument/2006/relationships/hyperlink" Target="https://www.ecoviasimigrantes.com.br/servicos/tarifas-pedagio" TargetMode="External"/><Relationship Id="rId51" Type="http://schemas.openxmlformats.org/officeDocument/2006/relationships/hyperlink" Target="http://www.artesp.sp.gov.br/" TargetMode="External"/><Relationship Id="rId72" Type="http://schemas.openxmlformats.org/officeDocument/2006/relationships/hyperlink" Target="http://www.artesp.sp.gov.br/" TargetMode="External"/><Relationship Id="rId93" Type="http://schemas.openxmlformats.org/officeDocument/2006/relationships/hyperlink" Target="http://www.artesp.sp.gov.br/" TargetMode="External"/><Relationship Id="rId189" Type="http://schemas.openxmlformats.org/officeDocument/2006/relationships/hyperlink" Target="https://endpoint-site-erc.azureedge.net/media/documents/2154_5_Tabela-de-referencia-Precos-de-Tarifa.pdf" TargetMode="External"/><Relationship Id="rId375" Type="http://schemas.openxmlformats.org/officeDocument/2006/relationships/hyperlink" Target="https://www.ecoviasimigrantes.com.br/servicos/tarifas-pedagio" TargetMode="External"/><Relationship Id="rId396" Type="http://schemas.openxmlformats.org/officeDocument/2006/relationships/hyperlink" Target="https://www.ecoviasimigrantes.com.br/servicos/tarifas-pedagio" TargetMode="External"/><Relationship Id="rId3" Type="http://schemas.openxmlformats.org/officeDocument/2006/relationships/hyperlink" Target="http://www.artesp.sp.gov.br/" TargetMode="External"/><Relationship Id="rId214" Type="http://schemas.openxmlformats.org/officeDocument/2006/relationships/hyperlink" Target="https://viaappia.com.br/colinas-tarifas/" TargetMode="External"/><Relationship Id="rId235" Type="http://schemas.openxmlformats.org/officeDocument/2006/relationships/hyperlink" Target="https://viaappia.com.br/colinas-tarifas/" TargetMode="External"/><Relationship Id="rId256" Type="http://schemas.openxmlformats.org/officeDocument/2006/relationships/hyperlink" Target="https://viaappia.com.br/colinas-tarifas/" TargetMode="External"/><Relationship Id="rId277" Type="http://schemas.openxmlformats.org/officeDocument/2006/relationships/hyperlink" Target="file:///C:\Users\lbraz.AGETRANSP\Downloads\tarifas-2025-CCR-SPVias.pdf" TargetMode="External"/><Relationship Id="rId298" Type="http://schemas.openxmlformats.org/officeDocument/2006/relationships/hyperlink" Target="file:///C:\Users\lbraz.AGETRANSP\Downloads\tarifas-2025-CCR-SPVias.pdf" TargetMode="External"/><Relationship Id="rId400" Type="http://schemas.openxmlformats.org/officeDocument/2006/relationships/hyperlink" Target="https://www.ecoviasimigrantes.com.br/servicos/tarifas-pedagio" TargetMode="External"/><Relationship Id="rId421" Type="http://schemas.openxmlformats.org/officeDocument/2006/relationships/hyperlink" Target="https://www.artesp.sp.gov.br/artesp/concessoes/rodovia/concessionarias/nova%20raposo" TargetMode="External"/><Relationship Id="rId442" Type="http://schemas.openxmlformats.org/officeDocument/2006/relationships/printerSettings" Target="../printerSettings/printerSettings2.bin"/><Relationship Id="rId116" Type="http://schemas.openxmlformats.org/officeDocument/2006/relationships/hyperlink" Target="https://www.arteris.com.br/nossas-rodovias/intervias/tarifas/tarifa-por-trecho/descalvado/" TargetMode="External"/><Relationship Id="rId137" Type="http://schemas.openxmlformats.org/officeDocument/2006/relationships/hyperlink" Target="https://rodovias.motiva.com.br/sorocabana/noticias/2025/marco/tarifas-mais-baratas-nos-pedagios-da-ccr-sorocabana-a-partir-des/" TargetMode="External"/><Relationship Id="rId158" Type="http://schemas.openxmlformats.org/officeDocument/2006/relationships/hyperlink" Target="https://endpoint-site-erc.azureedge.net/media/documents/2154_5_Tabela-de-referencia-Precos-de-Tarifa.pdf" TargetMode="External"/><Relationship Id="rId302" Type="http://schemas.openxmlformats.org/officeDocument/2006/relationships/hyperlink" Target="file:///C:\Users\lbraz.AGETRANSP\Downloads\tarifas-2025-CCR-SPVias.pdf" TargetMode="External"/><Relationship Id="rId323" Type="http://schemas.openxmlformats.org/officeDocument/2006/relationships/hyperlink" Target="file:///C:\Users\lbraz.AGETRANSP\Downloads\tarifas-2025-CCR-SPVias.pdf" TargetMode="External"/><Relationship Id="rId344" Type="http://schemas.openxmlformats.org/officeDocument/2006/relationships/hyperlink" Target="file:///C:\Users\lbraz.AGETRANSP\Downloads\tarifas-2025-CCR-SPVias.pdf" TargetMode="External"/><Relationship Id="rId20" Type="http://schemas.openxmlformats.org/officeDocument/2006/relationships/hyperlink" Target="http://www.artesp.sp.gov.br/" TargetMode="External"/><Relationship Id="rId41" Type="http://schemas.openxmlformats.org/officeDocument/2006/relationships/hyperlink" Target="http://www.artesp.sp.gov.br/" TargetMode="External"/><Relationship Id="rId62" Type="http://schemas.openxmlformats.org/officeDocument/2006/relationships/hyperlink" Target="http://www.artesp.sp.gov.br/" TargetMode="External"/><Relationship Id="rId83" Type="http://schemas.openxmlformats.org/officeDocument/2006/relationships/hyperlink" Target="https://www.clnorte.com.br/" TargetMode="External"/><Relationship Id="rId179" Type="http://schemas.openxmlformats.org/officeDocument/2006/relationships/hyperlink" Target="https://endpoint-site-erc.azureedge.net/media/documents/2154_5_Tabela-de-referencia-Precos-de-Tarifa.pdf" TargetMode="External"/><Relationship Id="rId365" Type="http://schemas.openxmlformats.org/officeDocument/2006/relationships/hyperlink" Target="https://www.ecoviasimigrantes.com.br/servicos/tarifas-pedagio" TargetMode="External"/><Relationship Id="rId386" Type="http://schemas.openxmlformats.org/officeDocument/2006/relationships/hyperlink" Target="https://www.ecoviasimigrantes.com.br/servicos/tarifas-pedagio" TargetMode="External"/><Relationship Id="rId190" Type="http://schemas.openxmlformats.org/officeDocument/2006/relationships/hyperlink" Target="https://endpoint-site-erc.azureedge.net/media/documents/2154_5_Tabela-de-referencia-Precos-de-Tarifa.pdf" TargetMode="External"/><Relationship Id="rId204" Type="http://schemas.openxmlformats.org/officeDocument/2006/relationships/hyperlink" Target="https://viaappia.com.br/colinas-tarifas/" TargetMode="External"/><Relationship Id="rId225" Type="http://schemas.openxmlformats.org/officeDocument/2006/relationships/hyperlink" Target="https://viaappia.com.br/colinas-tarifas/" TargetMode="External"/><Relationship Id="rId246" Type="http://schemas.openxmlformats.org/officeDocument/2006/relationships/hyperlink" Target="https://viaappia.com.br/colinas-tarifas/" TargetMode="External"/><Relationship Id="rId267" Type="http://schemas.openxmlformats.org/officeDocument/2006/relationships/hyperlink" Target="file:///C:\Users\lbraz.AGETRANSP\Downloads\tarifas-2025-CCR-SPVias.pdf" TargetMode="External"/><Relationship Id="rId288" Type="http://schemas.openxmlformats.org/officeDocument/2006/relationships/hyperlink" Target="file:///C:\Users\lbraz.AGETRANSP\Downloads\tarifas-2025-CCR-SPVias.pdf" TargetMode="External"/><Relationship Id="rId411" Type="http://schemas.openxmlformats.org/officeDocument/2006/relationships/hyperlink" Target="https://www.rotadasbandeiras.com.br/show.aspx?idCanal=+uKQ0e5BDOr40d8cNsvSrA==" TargetMode="External"/><Relationship Id="rId432" Type="http://schemas.openxmlformats.org/officeDocument/2006/relationships/hyperlink" Target="https://www.artesp.sp.gov.br/artesp/concessoes/rodovia/concessionarias/nova%20raposo" TargetMode="External"/><Relationship Id="rId106" Type="http://schemas.openxmlformats.org/officeDocument/2006/relationships/hyperlink" Target="https://www.ecoviasnoroestepaulista.com.br/wp-content/uploads/sites/15/2025/04/2025-Tarifas-Site.pdf" TargetMode="External"/><Relationship Id="rId127" Type="http://schemas.openxmlformats.org/officeDocument/2006/relationships/hyperlink" Target="https://renovias.com.br/novas-tarifas-em-vigor/" TargetMode="External"/><Relationship Id="rId313" Type="http://schemas.openxmlformats.org/officeDocument/2006/relationships/hyperlink" Target="file:///C:\Users\lbraz.AGETRANSP\Downloads\tarifas-2025-CCR-SPVias.pdf" TargetMode="External"/><Relationship Id="rId10" Type="http://schemas.openxmlformats.org/officeDocument/2006/relationships/hyperlink" Target="http://www.artesp.sp.gov.br/" TargetMode="External"/><Relationship Id="rId31" Type="http://schemas.openxmlformats.org/officeDocument/2006/relationships/hyperlink" Target="http://www.artesp.sp.gov.br/" TargetMode="External"/><Relationship Id="rId52" Type="http://schemas.openxmlformats.org/officeDocument/2006/relationships/hyperlink" Target="http://www.artesp.sp.gov.br/" TargetMode="External"/><Relationship Id="rId73" Type="http://schemas.openxmlformats.org/officeDocument/2006/relationships/hyperlink" Target="http://www.artesp.sp.gov.br/" TargetMode="External"/><Relationship Id="rId94" Type="http://schemas.openxmlformats.org/officeDocument/2006/relationships/hyperlink" Target="http://www.artesp.sp.gov.br/" TargetMode="External"/><Relationship Id="rId148" Type="http://schemas.openxmlformats.org/officeDocument/2006/relationships/hyperlink" Target="https://endpoint-site-erc.azureedge.net/media/documents/2154_5_Tabela-de-referencia-Precos-de-Tarifa.pdf" TargetMode="External"/><Relationship Id="rId169" Type="http://schemas.openxmlformats.org/officeDocument/2006/relationships/hyperlink" Target="https://endpoint-site-erc.azureedge.net/media/documents/2154_5_Tabela-de-referencia-Precos-de-Tarifa.pdf" TargetMode="External"/><Relationship Id="rId334" Type="http://schemas.openxmlformats.org/officeDocument/2006/relationships/hyperlink" Target="file:///C:\Users\lbraz.AGETRANSP\Downloads\tarifas-2025-CCR-SPVias.pdf" TargetMode="External"/><Relationship Id="rId355" Type="http://schemas.openxmlformats.org/officeDocument/2006/relationships/hyperlink" Target="https://www.ecoviasimigrantes.com.br/servicos/tarifas-pedagio" TargetMode="External"/><Relationship Id="rId376" Type="http://schemas.openxmlformats.org/officeDocument/2006/relationships/hyperlink" Target="https://www.ecoviasimigrantes.com.br/servicos/tarifas-pedagio" TargetMode="External"/><Relationship Id="rId397" Type="http://schemas.openxmlformats.org/officeDocument/2006/relationships/hyperlink" Target="https://www.ecoviasimigrantes.com.br/servicos/tarifas-pedagio" TargetMode="External"/><Relationship Id="rId4" Type="http://schemas.openxmlformats.org/officeDocument/2006/relationships/hyperlink" Target="http://www.artesp.sp.gov.br/" TargetMode="External"/><Relationship Id="rId180" Type="http://schemas.openxmlformats.org/officeDocument/2006/relationships/hyperlink" Target="https://endpoint-site-erc.azureedge.net/media/documents/2154_5_Tabela-de-referencia-Precos-de-Tarifa.pdf" TargetMode="External"/><Relationship Id="rId215" Type="http://schemas.openxmlformats.org/officeDocument/2006/relationships/hyperlink" Target="https://viaappia.com.br/colinas-tarifas/" TargetMode="External"/><Relationship Id="rId236" Type="http://schemas.openxmlformats.org/officeDocument/2006/relationships/hyperlink" Target="https://viaappia.com.br/colinas-tarifas/" TargetMode="External"/><Relationship Id="rId257" Type="http://schemas.openxmlformats.org/officeDocument/2006/relationships/hyperlink" Target="file:///C:\Users\lbraz.AGETRANSP\Downloads\tarifas-2025-CCR-SPVias.pdf" TargetMode="External"/><Relationship Id="rId278" Type="http://schemas.openxmlformats.org/officeDocument/2006/relationships/hyperlink" Target="file:///C:\Users\lbraz.AGETRANSP\Downloads\tarifas-2025-CCR-SPVias.pdf" TargetMode="External"/><Relationship Id="rId401" Type="http://schemas.openxmlformats.org/officeDocument/2006/relationships/hyperlink" Target="https://www.ecoviasimigrantes.com.br/servicos/tarifas-pedagio" TargetMode="External"/><Relationship Id="rId422" Type="http://schemas.openxmlformats.org/officeDocument/2006/relationships/hyperlink" Target="https://www.artesp.sp.gov.br/artesp/concessoes/rodovia/concessionarias/nova%20raposo" TargetMode="External"/><Relationship Id="rId443" Type="http://schemas.openxmlformats.org/officeDocument/2006/relationships/table" Target="../tables/table3.xml"/><Relationship Id="rId303" Type="http://schemas.openxmlformats.org/officeDocument/2006/relationships/hyperlink" Target="file:///C:\Users\lbraz.AGETRANSP\Downloads\tarifas-2025-CCR-SPVias.pdf" TargetMode="External"/><Relationship Id="rId42" Type="http://schemas.openxmlformats.org/officeDocument/2006/relationships/hyperlink" Target="http://www.artesp.sp.gov.br/" TargetMode="External"/><Relationship Id="rId84" Type="http://schemas.openxmlformats.org/officeDocument/2006/relationships/hyperlink" Target="https://www.csg.com.br/pagina/tarifas" TargetMode="External"/><Relationship Id="rId138" Type="http://schemas.openxmlformats.org/officeDocument/2006/relationships/hyperlink" Target="https://rodovias.motiva.com.br/sorocabana/noticias/2025/marco/tarifas-mais-baratas-nos-pedagios-da-ccr-sorocabana-a-partir-des/" TargetMode="External"/><Relationship Id="rId345" Type="http://schemas.openxmlformats.org/officeDocument/2006/relationships/hyperlink" Target="file:///C:\Users\lbraz.AGETRANSP\Downloads\tarifas-2025-CCR-SPVias.pdf" TargetMode="External"/><Relationship Id="rId387" Type="http://schemas.openxmlformats.org/officeDocument/2006/relationships/hyperlink" Target="https://www.ecoviasimigrantes.com.br/servicos/tarifas-pedagio" TargetMode="External"/><Relationship Id="rId191" Type="http://schemas.openxmlformats.org/officeDocument/2006/relationships/hyperlink" Target="https://endpoint-site-erc.azureedge.net/media/documents/2154_5_Tabela-de-referencia-Precos-de-Tarifa.pdf" TargetMode="External"/><Relationship Id="rId205" Type="http://schemas.openxmlformats.org/officeDocument/2006/relationships/hyperlink" Target="https://viaappia.com.br/colinas-tarifas/" TargetMode="External"/><Relationship Id="rId247" Type="http://schemas.openxmlformats.org/officeDocument/2006/relationships/hyperlink" Target="https://viaappia.com.br/colinas-tarifas/" TargetMode="External"/><Relationship Id="rId412" Type="http://schemas.openxmlformats.org/officeDocument/2006/relationships/hyperlink" Target="https://www.artesp.sp.gov.br/artesp/concessoes/rodovia/concessionarias/nova%20raposo" TargetMode="External"/><Relationship Id="rId107" Type="http://schemas.openxmlformats.org/officeDocument/2006/relationships/hyperlink" Target="https://www.arteris.com.br/nossas-rodovias/intervias/tarifas/tarifa-por-trecho/mogi-mirim/" TargetMode="External"/><Relationship Id="rId289" Type="http://schemas.openxmlformats.org/officeDocument/2006/relationships/hyperlink" Target="file:///C:\Users\lbraz.AGETRANSP\Downloads\tarifas-2025-CCR-SPVias.pdf" TargetMode="External"/><Relationship Id="rId11" Type="http://schemas.openxmlformats.org/officeDocument/2006/relationships/hyperlink" Target="http://www.artesp.sp.gov.br/" TargetMode="External"/><Relationship Id="rId53" Type="http://schemas.openxmlformats.org/officeDocument/2006/relationships/hyperlink" Target="http://www.artesp.sp.gov.br/" TargetMode="External"/><Relationship Id="rId149" Type="http://schemas.openxmlformats.org/officeDocument/2006/relationships/hyperlink" Target="https://endpoint-site-erc.azureedge.net/media/documents/2154_5_Tabela-de-referencia-Precos-de-Tarifa.pdf" TargetMode="External"/><Relationship Id="rId314" Type="http://schemas.openxmlformats.org/officeDocument/2006/relationships/hyperlink" Target="file:///C:\Users\lbraz.AGETRANSP\Downloads\tarifas-2025-CCR-SPVias.pdf" TargetMode="External"/><Relationship Id="rId356" Type="http://schemas.openxmlformats.org/officeDocument/2006/relationships/hyperlink" Target="https://www.ecoviasimigrantes.com.br/servicos/tarifas-pedagio" TargetMode="External"/><Relationship Id="rId398" Type="http://schemas.openxmlformats.org/officeDocument/2006/relationships/hyperlink" Target="https://www.ecoviasimigrantes.com.br/servicos/tarifas-pedagio" TargetMode="External"/><Relationship Id="rId95" Type="http://schemas.openxmlformats.org/officeDocument/2006/relationships/hyperlink" Target="http://www.artesp.sp.gov.br/" TargetMode="External"/><Relationship Id="rId160" Type="http://schemas.openxmlformats.org/officeDocument/2006/relationships/hyperlink" Target="https://endpoint-site-erc.azureedge.net/media/documents/2154_5_Tabela-de-referencia-Precos-de-Tarifa.pdf" TargetMode="External"/><Relationship Id="rId216" Type="http://schemas.openxmlformats.org/officeDocument/2006/relationships/hyperlink" Target="https://viaappia.com.br/colinas-tarifas/" TargetMode="External"/><Relationship Id="rId423" Type="http://schemas.openxmlformats.org/officeDocument/2006/relationships/hyperlink" Target="https://www.artesp.sp.gov.br/artesp/concessoes/rodovia/concessionarias/nova%20raposo" TargetMode="External"/><Relationship Id="rId258" Type="http://schemas.openxmlformats.org/officeDocument/2006/relationships/hyperlink" Target="file:///C:\Users\lbraz.AGETRANSP\Downloads\tarifas-2025-CCR-SPVias.pdf" TargetMode="External"/><Relationship Id="rId22" Type="http://schemas.openxmlformats.org/officeDocument/2006/relationships/hyperlink" Target="http://www.artesp.sp.gov.br/" TargetMode="External"/><Relationship Id="rId64" Type="http://schemas.openxmlformats.org/officeDocument/2006/relationships/hyperlink" Target="http://www.artesp.sp.gov.br/" TargetMode="External"/><Relationship Id="rId118" Type="http://schemas.openxmlformats.org/officeDocument/2006/relationships/hyperlink" Target="https://www.arteris.com.br/nossas-rodovias/intervias/tarifas/tarifa-por-trecho/leme/" TargetMode="External"/><Relationship Id="rId325" Type="http://schemas.openxmlformats.org/officeDocument/2006/relationships/hyperlink" Target="file:///C:\Users\lbraz.AGETRANSP\Downloads\tarifas-2025-CCR-SPVias.pdf" TargetMode="External"/><Relationship Id="rId367" Type="http://schemas.openxmlformats.org/officeDocument/2006/relationships/hyperlink" Target="https://www.ecoviasimigrantes.com.br/servicos/tarifas-pedagio" TargetMode="External"/><Relationship Id="rId171" Type="http://schemas.openxmlformats.org/officeDocument/2006/relationships/hyperlink" Target="https://endpoint-site-erc.azureedge.net/media/documents/2154_5_Tabela-de-referencia-Precos-de-Tarifa.pdf" TargetMode="External"/><Relationship Id="rId227" Type="http://schemas.openxmlformats.org/officeDocument/2006/relationships/hyperlink" Target="https://viaappia.com.br/colinas-tarifas/" TargetMode="External"/><Relationship Id="rId269" Type="http://schemas.openxmlformats.org/officeDocument/2006/relationships/hyperlink" Target="file:///C:\Users\lbraz.AGETRANSP\Downloads\tarifas-2025-CCR-SPVias.pdf" TargetMode="External"/><Relationship Id="rId434" Type="http://schemas.openxmlformats.org/officeDocument/2006/relationships/hyperlink" Target="https://viarondon.com.br/tarifas-via-rondon/" TargetMode="External"/><Relationship Id="rId33" Type="http://schemas.openxmlformats.org/officeDocument/2006/relationships/hyperlink" Target="http://www.artesp.sp.gov.br/" TargetMode="External"/><Relationship Id="rId129" Type="http://schemas.openxmlformats.org/officeDocument/2006/relationships/hyperlink" Target="https://renovias.com.br/novas-tarifas-em-vigor/" TargetMode="External"/><Relationship Id="rId280" Type="http://schemas.openxmlformats.org/officeDocument/2006/relationships/hyperlink" Target="file:///C:\Users\lbraz.AGETRANSP\Downloads\tarifas-2025-CCR-SPVias.pdf" TargetMode="External"/><Relationship Id="rId336" Type="http://schemas.openxmlformats.org/officeDocument/2006/relationships/hyperlink" Target="file:///C:\Users\lbraz.AGETRANSP\Downloads\tarifas-2025-CCR-SPVias.pdf" TargetMode="External"/><Relationship Id="rId75" Type="http://schemas.openxmlformats.org/officeDocument/2006/relationships/hyperlink" Target="http://www.artesp.sp.gov.br/" TargetMode="External"/><Relationship Id="rId140" Type="http://schemas.openxmlformats.org/officeDocument/2006/relationships/hyperlink" Target="https://endpoint-site-erc.azureedge.net/media/documents/2154_5_Tabela-de-referencia-Precos-de-Tarifa.pdf" TargetMode="External"/><Relationship Id="rId182" Type="http://schemas.openxmlformats.org/officeDocument/2006/relationships/hyperlink" Target="https://endpoint-site-erc.azureedge.net/media/documents/2154_5_Tabela-de-referencia-Precos-de-Tarifa.pdf" TargetMode="External"/><Relationship Id="rId378" Type="http://schemas.openxmlformats.org/officeDocument/2006/relationships/hyperlink" Target="https://www.ecoviasimigrantes.com.br/servicos/tarifas-pedagio" TargetMode="External"/><Relationship Id="rId403" Type="http://schemas.openxmlformats.org/officeDocument/2006/relationships/hyperlink" Target="https://www.ecoviasimigrantes.com.br/servicos/tarifas-pedagio" TargetMode="External"/><Relationship Id="rId6" Type="http://schemas.openxmlformats.org/officeDocument/2006/relationships/hyperlink" Target="http://www.artesp.sp.gov.br/" TargetMode="External"/><Relationship Id="rId238" Type="http://schemas.openxmlformats.org/officeDocument/2006/relationships/hyperlink" Target="https://viaappia.com.br/colinas-tarifas/" TargetMode="External"/><Relationship Id="rId445" Type="http://schemas.openxmlformats.org/officeDocument/2006/relationships/table" Target="../tables/table5.xml"/><Relationship Id="rId291" Type="http://schemas.openxmlformats.org/officeDocument/2006/relationships/hyperlink" Target="file:///C:\Users\lbraz.AGETRANSP\Downloads\tarifas-2025-CCR-SPVias.pdf" TargetMode="External"/><Relationship Id="rId305" Type="http://schemas.openxmlformats.org/officeDocument/2006/relationships/hyperlink" Target="file:///C:\Users\lbraz.AGETRANSP\Downloads\tarifas-2025-CCR-SPVias.pdf" TargetMode="External"/><Relationship Id="rId347" Type="http://schemas.openxmlformats.org/officeDocument/2006/relationships/hyperlink" Target="https://www.ecoviasimigrantes.com.br/servicos/tarifas-pedagio" TargetMode="External"/><Relationship Id="rId44" Type="http://schemas.openxmlformats.org/officeDocument/2006/relationships/hyperlink" Target="http://www.artesp.sp.gov.br/" TargetMode="External"/><Relationship Id="rId86" Type="http://schemas.openxmlformats.org/officeDocument/2006/relationships/hyperlink" Target="https://www.rotadesantamaria.com.br/pracas-de-pedagio" TargetMode="External"/><Relationship Id="rId151" Type="http://schemas.openxmlformats.org/officeDocument/2006/relationships/hyperlink" Target="https://endpoint-site-erc.azureedge.net/media/documents/2154_5_Tabela-de-referencia-Precos-de-Tarifa.pdf" TargetMode="External"/><Relationship Id="rId389" Type="http://schemas.openxmlformats.org/officeDocument/2006/relationships/hyperlink" Target="https://www.ecoviasimigrantes.com.br/servicos/tarifas-pedagio" TargetMode="External"/><Relationship Id="rId193" Type="http://schemas.openxmlformats.org/officeDocument/2006/relationships/hyperlink" Target="https://endpoint-site-erc.azureedge.net/media/documents/2154_5_Tabela-de-referencia-Precos-de-Tarifa.pdf" TargetMode="External"/><Relationship Id="rId207" Type="http://schemas.openxmlformats.org/officeDocument/2006/relationships/hyperlink" Target="https://viaappia.com.br/colinas-tarifas/" TargetMode="External"/><Relationship Id="rId249" Type="http://schemas.openxmlformats.org/officeDocument/2006/relationships/hyperlink" Target="https://viaappia.com.br/colinas-tarifas/" TargetMode="External"/><Relationship Id="rId414" Type="http://schemas.openxmlformats.org/officeDocument/2006/relationships/hyperlink" Target="https://www.artesp.sp.gov.br/artesp/concessoes/rodovia/concessionarias/nova%20raposo" TargetMode="External"/><Relationship Id="rId13" Type="http://schemas.openxmlformats.org/officeDocument/2006/relationships/hyperlink" Target="http://www.artesp.sp.gov.br/" TargetMode="External"/><Relationship Id="rId109" Type="http://schemas.openxmlformats.org/officeDocument/2006/relationships/hyperlink" Target="https://www.arteris.com.br/nossas-rodovias/intervias/tarifas/tarifa-por-trecho/iracemapolis/" TargetMode="External"/><Relationship Id="rId260" Type="http://schemas.openxmlformats.org/officeDocument/2006/relationships/hyperlink" Target="file:///C:\Users\lbraz.AGETRANSP\Downloads\tarifas-2025-CCR-SPVias.pdf" TargetMode="External"/><Relationship Id="rId316" Type="http://schemas.openxmlformats.org/officeDocument/2006/relationships/hyperlink" Target="file:///C:\Users\lbraz.AGETRANSP\Downloads\tarifas-2025-CCR-SPVias.pdf" TargetMode="External"/><Relationship Id="rId55" Type="http://schemas.openxmlformats.org/officeDocument/2006/relationships/hyperlink" Target="http://www.artesp.sp.gov.br/" TargetMode="External"/><Relationship Id="rId97" Type="http://schemas.openxmlformats.org/officeDocument/2006/relationships/hyperlink" Target="http://www.artesp.sp.gov.br/" TargetMode="External"/><Relationship Id="rId120" Type="http://schemas.openxmlformats.org/officeDocument/2006/relationships/hyperlink" Target="https://www.arteris.com.br/nossas-rodovias/intervias/tarifas/tarifa-por-trecho/pirassununga/" TargetMode="External"/><Relationship Id="rId358" Type="http://schemas.openxmlformats.org/officeDocument/2006/relationships/hyperlink" Target="https://www.ecoviasimigrantes.com.br/servicos/tarifas-pedagio" TargetMode="External"/><Relationship Id="rId162" Type="http://schemas.openxmlformats.org/officeDocument/2006/relationships/hyperlink" Target="https://endpoint-site-erc.azureedge.net/media/documents/2154_5_Tabela-de-referencia-Precos-de-Tarifa.pdf" TargetMode="External"/><Relationship Id="rId218" Type="http://schemas.openxmlformats.org/officeDocument/2006/relationships/hyperlink" Target="https://viaappia.com.br/colinas-tarifas/" TargetMode="External"/><Relationship Id="rId425" Type="http://schemas.openxmlformats.org/officeDocument/2006/relationships/hyperlink" Target="https://www.artesp.sp.gov.br/artesp/concessoes/rodovia/concessionarias/nova%20raposo" TargetMode="External"/><Relationship Id="rId271" Type="http://schemas.openxmlformats.org/officeDocument/2006/relationships/hyperlink" Target="file:///C:\Users\lbraz.AGETRANSP\Downloads\tarifas-2025-CCR-SPVias.pdf" TargetMode="External"/><Relationship Id="rId24" Type="http://schemas.openxmlformats.org/officeDocument/2006/relationships/hyperlink" Target="http://www.artesp.sp.gov.br/" TargetMode="External"/><Relationship Id="rId66" Type="http://schemas.openxmlformats.org/officeDocument/2006/relationships/hyperlink" Target="http://www.artesp.sp.gov.br/" TargetMode="External"/><Relationship Id="rId131" Type="http://schemas.openxmlformats.org/officeDocument/2006/relationships/hyperlink" Target="https://renovias.com.br/novas-tarifas-em-vigor/" TargetMode="External"/><Relationship Id="rId327" Type="http://schemas.openxmlformats.org/officeDocument/2006/relationships/hyperlink" Target="file:///C:\Users\lbraz.AGETRANSP\Downloads\tarifas-2025-CCR-SPVias.pdf" TargetMode="External"/><Relationship Id="rId369" Type="http://schemas.openxmlformats.org/officeDocument/2006/relationships/hyperlink" Target="https://www.ecoviasimigrantes.com.br/servicos/tarifas-pedagio" TargetMode="External"/><Relationship Id="rId173" Type="http://schemas.openxmlformats.org/officeDocument/2006/relationships/hyperlink" Target="https://endpoint-site-erc.azureedge.net/media/documents/2154_5_Tabela-de-referencia-Precos-de-Tarifa.pdf" TargetMode="External"/><Relationship Id="rId229" Type="http://schemas.openxmlformats.org/officeDocument/2006/relationships/hyperlink" Target="https://viaappia.com.br/colinas-tarifas/" TargetMode="External"/><Relationship Id="rId380" Type="http://schemas.openxmlformats.org/officeDocument/2006/relationships/hyperlink" Target="https://www.ecoviasimigrantes.com.br/servicos/tarifas-pedagio" TargetMode="External"/><Relationship Id="rId436" Type="http://schemas.openxmlformats.org/officeDocument/2006/relationships/hyperlink" Target="https://www.rodoviasdotiete.com.br/tarifas-2025" TargetMode="External"/><Relationship Id="rId240" Type="http://schemas.openxmlformats.org/officeDocument/2006/relationships/hyperlink" Target="https://viaappia.com.br/colinas-tarifas/" TargetMode="External"/><Relationship Id="rId35" Type="http://schemas.openxmlformats.org/officeDocument/2006/relationships/hyperlink" Target="http://www.artesp.sp.gov.br/" TargetMode="External"/><Relationship Id="rId77" Type="http://schemas.openxmlformats.org/officeDocument/2006/relationships/hyperlink" Target="http://www.artesp.sp.gov.br/" TargetMode="External"/><Relationship Id="rId100" Type="http://schemas.openxmlformats.org/officeDocument/2006/relationships/hyperlink" Target="https://www.eco135.com.br/" TargetMode="External"/><Relationship Id="rId282" Type="http://schemas.openxmlformats.org/officeDocument/2006/relationships/hyperlink" Target="file:///C:\Users\lbraz.AGETRANSP\Downloads\tarifas-2025-CCR-SPVias.pdf" TargetMode="External"/><Relationship Id="rId338" Type="http://schemas.openxmlformats.org/officeDocument/2006/relationships/hyperlink" Target="file:///C:\Users\lbraz.AGETRANSP\Downloads\tarifas-2025-CCR-SPVias.pdf" TargetMode="External"/><Relationship Id="rId8" Type="http://schemas.openxmlformats.org/officeDocument/2006/relationships/hyperlink" Target="http://www.artesp.sp.gov.br/" TargetMode="External"/><Relationship Id="rId142" Type="http://schemas.openxmlformats.org/officeDocument/2006/relationships/hyperlink" Target="https://endpoint-site-erc.azureedge.net/media/documents/2154_5_Tabela-de-referencia-Precos-de-Tarifa.pdf" TargetMode="External"/><Relationship Id="rId184" Type="http://schemas.openxmlformats.org/officeDocument/2006/relationships/hyperlink" Target="https://endpoint-site-erc.azureedge.net/media/documents/2154_5_Tabela-de-referencia-Precos-de-Tarifa.pdf" TargetMode="External"/><Relationship Id="rId391" Type="http://schemas.openxmlformats.org/officeDocument/2006/relationships/hyperlink" Target="https://www.ecoviasimigrantes.com.br/servicos/tarifas-pedagio" TargetMode="External"/><Relationship Id="rId405" Type="http://schemas.openxmlformats.org/officeDocument/2006/relationships/hyperlink" Target="https://www.ecoviasimigrantes.com.br/servicos/tarifas-pedagio" TargetMode="External"/><Relationship Id="rId447" Type="http://schemas.openxmlformats.org/officeDocument/2006/relationships/table" Target="../tables/table7.xml"/><Relationship Id="rId251" Type="http://schemas.openxmlformats.org/officeDocument/2006/relationships/hyperlink" Target="https://viaappia.com.br/colinas-tarifas/" TargetMode="External"/><Relationship Id="rId46" Type="http://schemas.openxmlformats.org/officeDocument/2006/relationships/hyperlink" Target="http://www.artesp.sp.gov.br/" TargetMode="External"/><Relationship Id="rId293" Type="http://schemas.openxmlformats.org/officeDocument/2006/relationships/hyperlink" Target="file:///C:\Users\lbraz.AGETRANSP\Downloads\tarifas-2025-CCR-SPVias.pdf" TargetMode="External"/><Relationship Id="rId307" Type="http://schemas.openxmlformats.org/officeDocument/2006/relationships/hyperlink" Target="file:///C:\Users\lbraz.AGETRANSP\Downloads\tarifas-2025-CCR-SPVias.pdf" TargetMode="External"/><Relationship Id="rId349" Type="http://schemas.openxmlformats.org/officeDocument/2006/relationships/hyperlink" Target="https://www.ecoviasimigrantes.com.br/servicos/tarifas-pedagio" TargetMode="External"/><Relationship Id="rId88" Type="http://schemas.openxmlformats.org/officeDocument/2006/relationships/hyperlink" Target="https://www.rotadesantamaria.com.br/pracas-de-pedagio" TargetMode="External"/><Relationship Id="rId111" Type="http://schemas.openxmlformats.org/officeDocument/2006/relationships/hyperlink" Target="https://www.arteris.com.br/nossas-rodovias/intervias/tarifas/tarifa-por-trecho/araras/" TargetMode="External"/><Relationship Id="rId153" Type="http://schemas.openxmlformats.org/officeDocument/2006/relationships/hyperlink" Target="https://endpoint-site-erc.azureedge.net/media/documents/2154_5_Tabela-de-referencia-Precos-de-Tarifa.pdf" TargetMode="External"/><Relationship Id="rId195" Type="http://schemas.openxmlformats.org/officeDocument/2006/relationships/hyperlink" Target="https://endpoint-site-erc.azureedge.net/media/documents/2154_5_Tabela-de-referencia-Precos-de-Tarifa.pdf" TargetMode="External"/><Relationship Id="rId209" Type="http://schemas.openxmlformats.org/officeDocument/2006/relationships/hyperlink" Target="https://viaappia.com.br/colinas-tarifas/" TargetMode="External"/><Relationship Id="rId360" Type="http://schemas.openxmlformats.org/officeDocument/2006/relationships/hyperlink" Target="https://www.ecoviasimigrantes.com.br/servicos/tarifas-pedagio" TargetMode="External"/><Relationship Id="rId416" Type="http://schemas.openxmlformats.org/officeDocument/2006/relationships/hyperlink" Target="https://www.artesp.sp.gov.br/artesp/concessoes/rodovia/concessionarias/nova%20raposo" TargetMode="External"/><Relationship Id="rId220" Type="http://schemas.openxmlformats.org/officeDocument/2006/relationships/hyperlink" Target="https://viaappia.com.br/colinas-tarifas/" TargetMode="External"/><Relationship Id="rId15" Type="http://schemas.openxmlformats.org/officeDocument/2006/relationships/hyperlink" Target="http://www.artesp.sp.gov.br/" TargetMode="External"/><Relationship Id="rId57" Type="http://schemas.openxmlformats.org/officeDocument/2006/relationships/hyperlink" Target="http://www.artesp.sp.gov.br/" TargetMode="External"/><Relationship Id="rId262" Type="http://schemas.openxmlformats.org/officeDocument/2006/relationships/hyperlink" Target="file:///C:\Users\lbraz.AGETRANSP\Downloads\tarifas-2025-CCR-SPVias.pdf" TargetMode="External"/><Relationship Id="rId318" Type="http://schemas.openxmlformats.org/officeDocument/2006/relationships/hyperlink" Target="file:///C:\Users\lbraz.AGETRANSP\Downloads\tarifas-2025-CCR-SPVias.pdf" TargetMode="External"/><Relationship Id="rId99" Type="http://schemas.openxmlformats.org/officeDocument/2006/relationships/hyperlink" Target="https://www.cbnorte.com.br/tarifas" TargetMode="External"/><Relationship Id="rId122" Type="http://schemas.openxmlformats.org/officeDocument/2006/relationships/hyperlink" Target="https://renovias.com.br/novas-tarifas-em-vigor/" TargetMode="External"/><Relationship Id="rId164" Type="http://schemas.openxmlformats.org/officeDocument/2006/relationships/hyperlink" Target="https://endpoint-site-erc.azureedge.net/media/documents/2154_5_Tabela-de-referencia-Precos-de-Tarifa.pdf" TargetMode="External"/><Relationship Id="rId371" Type="http://schemas.openxmlformats.org/officeDocument/2006/relationships/hyperlink" Target="https://www.ecoviasimigrantes.com.br/servicos/tarifas-pedagio" TargetMode="External"/><Relationship Id="rId427" Type="http://schemas.openxmlformats.org/officeDocument/2006/relationships/hyperlink" Target="https://www.artesp.sp.gov.br/artesp/concessoes/rodovia/concessionarias/nova%20raposo" TargetMode="External"/><Relationship Id="rId26" Type="http://schemas.openxmlformats.org/officeDocument/2006/relationships/hyperlink" Target="http://www.artesp.sp.gov.br/" TargetMode="External"/><Relationship Id="rId231" Type="http://schemas.openxmlformats.org/officeDocument/2006/relationships/hyperlink" Target="https://viaappia.com.br/colinas-tarifas/" TargetMode="External"/><Relationship Id="rId273" Type="http://schemas.openxmlformats.org/officeDocument/2006/relationships/hyperlink" Target="file:///C:\Users\lbraz.AGETRANSP\Downloads\tarifas-2025-CCR-SPVias.pdf" TargetMode="External"/><Relationship Id="rId329" Type="http://schemas.openxmlformats.org/officeDocument/2006/relationships/hyperlink" Target="file:///C:\Users\lbraz.AGETRANSP\Downloads\tarifas-2025-CCR-SPVias.pdf" TargetMode="External"/><Relationship Id="rId68" Type="http://schemas.openxmlformats.org/officeDocument/2006/relationships/hyperlink" Target="http://www.artesp.sp.gov.br/" TargetMode="External"/><Relationship Id="rId133" Type="http://schemas.openxmlformats.org/officeDocument/2006/relationships/hyperlink" Target="https://renovias.com.br/novas-tarifas-em-vigor/" TargetMode="External"/><Relationship Id="rId175" Type="http://schemas.openxmlformats.org/officeDocument/2006/relationships/hyperlink" Target="https://endpoint-site-erc.azureedge.net/media/documents/2154_5_Tabela-de-referencia-Precos-de-Tarifa.pdf" TargetMode="External"/><Relationship Id="rId340" Type="http://schemas.openxmlformats.org/officeDocument/2006/relationships/hyperlink" Target="file:///C:\Users\lbraz.AGETRANSP\Downloads\tarifas-2025-CCR-SPVias.pdf" TargetMode="External"/><Relationship Id="rId200" Type="http://schemas.openxmlformats.org/officeDocument/2006/relationships/hyperlink" Target="https://endpoint-site-erc.azureedge.net/media/documents/2154_5_Tabela-de-referencia-Precos-de-Tarifa.pdf" TargetMode="External"/><Relationship Id="rId382" Type="http://schemas.openxmlformats.org/officeDocument/2006/relationships/hyperlink" Target="https://www.ecoviasimigrantes.com.br/servicos/tarifas-pedagio" TargetMode="External"/><Relationship Id="rId438" Type="http://schemas.openxmlformats.org/officeDocument/2006/relationships/hyperlink" Target="https://www.ecoviaslestepaulista.com.br/servicos/tarifas-pedagio" TargetMode="External"/><Relationship Id="rId242" Type="http://schemas.openxmlformats.org/officeDocument/2006/relationships/hyperlink" Target="https://viaappia.com.br/colinas-tarifas/" TargetMode="External"/><Relationship Id="rId284" Type="http://schemas.openxmlformats.org/officeDocument/2006/relationships/hyperlink" Target="file:///C:\Users\lbraz.AGETRANSP\Downloads\tarifas-2025-CCR-SPVias.pdf" TargetMode="External"/><Relationship Id="rId37" Type="http://schemas.openxmlformats.org/officeDocument/2006/relationships/hyperlink" Target="http://www.artesp.sp.gov.br/" TargetMode="External"/><Relationship Id="rId79" Type="http://schemas.openxmlformats.org/officeDocument/2006/relationships/hyperlink" Target="http://www.artesp.sp.gov.br/" TargetMode="External"/><Relationship Id="rId102" Type="http://schemas.openxmlformats.org/officeDocument/2006/relationships/hyperlink" Target="https://www.rotadoatlantico.com.br/historicotarifas" TargetMode="External"/><Relationship Id="rId144" Type="http://schemas.openxmlformats.org/officeDocument/2006/relationships/hyperlink" Target="https://endpoint-site-erc.azureedge.net/media/documents/2154_5_Tabela-de-referencia-Precos-de-Tarifa.pdf" TargetMode="External"/><Relationship Id="rId90" Type="http://schemas.openxmlformats.org/officeDocument/2006/relationships/hyperlink" Target="http://www.artesp.sp.gov.br/" TargetMode="External"/><Relationship Id="rId186" Type="http://schemas.openxmlformats.org/officeDocument/2006/relationships/hyperlink" Target="https://endpoint-site-erc.azureedge.net/media/documents/2154_5_Tabela-de-referencia-Precos-de-Tarifa.pdf" TargetMode="External"/><Relationship Id="rId351" Type="http://schemas.openxmlformats.org/officeDocument/2006/relationships/hyperlink" Target="https://www.ecoviasimigrantes.com.br/servicos/tarifas-pedagio" TargetMode="External"/><Relationship Id="rId393" Type="http://schemas.openxmlformats.org/officeDocument/2006/relationships/hyperlink" Target="https://www.ecoviasimigrantes.com.br/servicos/tarifas-pedagio" TargetMode="External"/><Relationship Id="rId407" Type="http://schemas.openxmlformats.org/officeDocument/2006/relationships/hyperlink" Target="https://www.ecoviasimigrantes.com.br/servicos/tarifas-pedagio" TargetMode="External"/><Relationship Id="rId211" Type="http://schemas.openxmlformats.org/officeDocument/2006/relationships/hyperlink" Target="https://viaappia.com.br/colinas-tarifas/" TargetMode="External"/><Relationship Id="rId253" Type="http://schemas.openxmlformats.org/officeDocument/2006/relationships/hyperlink" Target="https://viaappia.com.br/colinas-tarifas/" TargetMode="External"/><Relationship Id="rId295" Type="http://schemas.openxmlformats.org/officeDocument/2006/relationships/hyperlink" Target="file:///C:\Users\lbraz.AGETRANSP\Downloads\tarifas-2025-CCR-SPVias.pdf" TargetMode="External"/><Relationship Id="rId309" Type="http://schemas.openxmlformats.org/officeDocument/2006/relationships/hyperlink" Target="file:///C:\Users\lbraz.AGETRANSP\Downloads\tarifas-2025-CCR-SPVias.pdf" TargetMode="External"/><Relationship Id="rId48" Type="http://schemas.openxmlformats.org/officeDocument/2006/relationships/hyperlink" Target="http://www.artesp.sp.gov.br/" TargetMode="External"/><Relationship Id="rId113" Type="http://schemas.openxmlformats.org/officeDocument/2006/relationships/hyperlink" Target="https://www.arteris.com.br/nossas-rodovias/intervias/tarifas/tarifa-por-trecho/rio-claro/" TargetMode="External"/><Relationship Id="rId320" Type="http://schemas.openxmlformats.org/officeDocument/2006/relationships/hyperlink" Target="file:///C:\Users\lbraz.AGETRANSP\Downloads\tarifas-2025-CCR-SPVias.pdf" TargetMode="External"/><Relationship Id="rId155" Type="http://schemas.openxmlformats.org/officeDocument/2006/relationships/hyperlink" Target="https://endpoint-site-erc.azureedge.net/media/documents/2154_5_Tabela-de-referencia-Precos-de-Tarifa.pdf" TargetMode="External"/><Relationship Id="rId197" Type="http://schemas.openxmlformats.org/officeDocument/2006/relationships/hyperlink" Target="https://endpoint-site-erc.azureedge.net/media/documents/2154_5_Tabela-de-referencia-Precos-de-Tarifa.pdf" TargetMode="External"/><Relationship Id="rId362" Type="http://schemas.openxmlformats.org/officeDocument/2006/relationships/hyperlink" Target="https://www.ecoviasimigrantes.com.br/servicos/tarifas-pedagio" TargetMode="External"/><Relationship Id="rId418" Type="http://schemas.openxmlformats.org/officeDocument/2006/relationships/hyperlink" Target="https://www.artesp.sp.gov.br/artesp/concessoes/rodovia/concessionarias/nova%20raposo" TargetMode="External"/><Relationship Id="rId222" Type="http://schemas.openxmlformats.org/officeDocument/2006/relationships/hyperlink" Target="https://viaappia.com.br/colinas-tarifas/" TargetMode="External"/><Relationship Id="rId264" Type="http://schemas.openxmlformats.org/officeDocument/2006/relationships/hyperlink" Target="file:///C:\Users\lbraz.AGETRANSP\Downloads\tarifas-2025-CCR-SPVias.pdf" TargetMode="External"/><Relationship Id="rId17" Type="http://schemas.openxmlformats.org/officeDocument/2006/relationships/hyperlink" Target="http://www.artesp.sp.gov.br/" TargetMode="External"/><Relationship Id="rId59" Type="http://schemas.openxmlformats.org/officeDocument/2006/relationships/hyperlink" Target="http://www.artesp.sp.gov.br/" TargetMode="External"/><Relationship Id="rId124" Type="http://schemas.openxmlformats.org/officeDocument/2006/relationships/hyperlink" Target="https://renovias.com.br/novas-tarifas-em-vigor/" TargetMode="External"/><Relationship Id="rId70" Type="http://schemas.openxmlformats.org/officeDocument/2006/relationships/hyperlink" Target="http://www.artesp.sp.gov.br/" TargetMode="External"/><Relationship Id="rId166" Type="http://schemas.openxmlformats.org/officeDocument/2006/relationships/hyperlink" Target="https://endpoint-site-erc.azureedge.net/media/documents/2154_5_Tabela-de-referencia-Precos-de-Tarifa.pdf" TargetMode="External"/><Relationship Id="rId331" Type="http://schemas.openxmlformats.org/officeDocument/2006/relationships/hyperlink" Target="file:///C:\Users\lbraz.AGETRANSP\Downloads\tarifas-2025-CCR-SPVias.pdf" TargetMode="External"/><Relationship Id="rId373" Type="http://schemas.openxmlformats.org/officeDocument/2006/relationships/hyperlink" Target="https://www.ecoviasimigrantes.com.br/servicos/tarifas-pedagio" TargetMode="External"/><Relationship Id="rId429" Type="http://schemas.openxmlformats.org/officeDocument/2006/relationships/hyperlink" Target="https://www.artesp.sp.gov.br/artesp/concessoes/rodovia/concessionarias/nova%20raposo" TargetMode="External"/><Relationship Id="rId1" Type="http://schemas.openxmlformats.org/officeDocument/2006/relationships/hyperlink" Target="http://www.artesp.sp.gov.br/" TargetMode="External"/><Relationship Id="rId233" Type="http://schemas.openxmlformats.org/officeDocument/2006/relationships/hyperlink" Target="https://viaappia.com.br/colinas-tarifas/" TargetMode="External"/><Relationship Id="rId440" Type="http://schemas.openxmlformats.org/officeDocument/2006/relationships/hyperlink" Target="https://www23.concessionariatamoios.com.br/para-voce/pedagio" TargetMode="External"/><Relationship Id="rId28" Type="http://schemas.openxmlformats.org/officeDocument/2006/relationships/hyperlink" Target="http://www.artesp.sp.gov.br/" TargetMode="External"/><Relationship Id="rId275" Type="http://schemas.openxmlformats.org/officeDocument/2006/relationships/hyperlink" Target="file:///C:\Users\lbraz.AGETRANSP\Downloads\tarifas-2025-CCR-SPVias.pdf" TargetMode="External"/><Relationship Id="rId300" Type="http://schemas.openxmlformats.org/officeDocument/2006/relationships/hyperlink" Target="file:///C:\Users\lbraz.AGETRANSP\Downloads\tarifas-2025-CCR-SPVias.pdf" TargetMode="External"/><Relationship Id="rId81" Type="http://schemas.openxmlformats.org/officeDocument/2006/relationships/hyperlink" Target="http://www.artesp.sp.gov.br/" TargetMode="External"/><Relationship Id="rId135" Type="http://schemas.openxmlformats.org/officeDocument/2006/relationships/hyperlink" Target="https://renovias.com.br/novas-tarifas-em-vigor/" TargetMode="External"/><Relationship Id="rId177" Type="http://schemas.openxmlformats.org/officeDocument/2006/relationships/hyperlink" Target="https://endpoint-site-erc.azureedge.net/media/documents/2154_5_Tabela-de-referencia-Precos-de-Tarifa.pdf" TargetMode="External"/><Relationship Id="rId342" Type="http://schemas.openxmlformats.org/officeDocument/2006/relationships/hyperlink" Target="file:///C:\Users\lbraz.AGETRANSP\Downloads\tarifas-2025-CCR-SPVias.pdf" TargetMode="External"/><Relationship Id="rId384" Type="http://schemas.openxmlformats.org/officeDocument/2006/relationships/hyperlink" Target="https://www.ecoviasimigrantes.com.br/servicos/tarifas-pedagio" TargetMode="External"/><Relationship Id="rId202" Type="http://schemas.openxmlformats.org/officeDocument/2006/relationships/hyperlink" Target="https://endpoint-site-erc.azureedge.net/media/documents/2154_5_Tabela-de-referencia-Precos-de-Tarifa.pdf" TargetMode="External"/><Relationship Id="rId244" Type="http://schemas.openxmlformats.org/officeDocument/2006/relationships/hyperlink" Target="https://viaappia.com.br/colinas-tarifas/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v.br/antt/pt-br/assuntos/rodovias/concessionarias/lista-de-concessoes/ccr-rio-sp/tarifas-de-pedagio" TargetMode="External"/><Relationship Id="rId671" Type="http://schemas.openxmlformats.org/officeDocument/2006/relationships/hyperlink" Target="https://www.gov.br/antt/pt-br/assuntos/rodovias/concessionarias/lista-de-concessoes/via-araucaria/tarifas-de-pedagio" TargetMode="External"/><Relationship Id="rId769" Type="http://schemas.openxmlformats.org/officeDocument/2006/relationships/hyperlink" Target="https://www.gov.br/antt/pt-br/assuntos/rodovias/concessionarias/lista-de-concessoes/via-cristais/revisoes-e-reajustes/tarifas-de-pedagio" TargetMode="External"/><Relationship Id="rId21" Type="http://schemas.openxmlformats.org/officeDocument/2006/relationships/hyperlink" Target="https://www.rotadesantamaria.com.br/pracas-de-pedagio" TargetMode="External"/><Relationship Id="rId324" Type="http://schemas.openxmlformats.org/officeDocument/2006/relationships/hyperlink" Target="https://www.gov.br/antt/pt-br/assuntos/rodovias/concessionarias/lista-de-concessoes/eco050/tarifas-de-pedagio" TargetMode="External"/><Relationship Id="rId531" Type="http://schemas.openxmlformats.org/officeDocument/2006/relationships/hyperlink" Target="https://www.gov.br/antt/pt-br/assuntos/rodovias/concessionarias/lista-de-concessoes/rota-do-oeste/tarifas-de-pedagio" TargetMode="External"/><Relationship Id="rId629" Type="http://schemas.openxmlformats.org/officeDocument/2006/relationships/hyperlink" Target="https://www.gov.br/antt/pt-br/assuntos/rodovias/concessionarias/lista-de-concessoes/viasul/tarifas-de-pedagio" TargetMode="External"/><Relationship Id="rId170" Type="http://schemas.openxmlformats.org/officeDocument/2006/relationships/hyperlink" Target="https://www.ecoriominas.com.br/servicos/tarifas-de-pedagio" TargetMode="External"/><Relationship Id="rId836" Type="http://schemas.openxmlformats.org/officeDocument/2006/relationships/hyperlink" Target="https://www.gov.br/antt/pt-br/assuntos/rodovias/concessionarias/lista-de-concessoes/way-262/tarifas-de-pedagio/tarifas-de-pedagio" TargetMode="External"/><Relationship Id="rId268" Type="http://schemas.openxmlformats.org/officeDocument/2006/relationships/hyperlink" Target="https://www.gov.br/antt/pt-br/assuntos/rodovias/concessionarias/lista-de-concessoes/eco050/tarifas-de-pedagio" TargetMode="External"/><Relationship Id="rId475" Type="http://schemas.openxmlformats.org/officeDocument/2006/relationships/hyperlink" Target="https://www.gov.br/antt/pt-br/assuntos/rodovias/concessionarias/lista-de-concessoes/via-brasil/tarifas-de-pedagio" TargetMode="External"/><Relationship Id="rId682" Type="http://schemas.openxmlformats.org/officeDocument/2006/relationships/hyperlink" Target="https://www.gov.br/antt/pt-br/assuntos/rodovias/concessionarias/lista-de-concessoes/via-araucaria/tarifas-de-pedagio" TargetMode="External"/><Relationship Id="rId903" Type="http://schemas.openxmlformats.org/officeDocument/2006/relationships/hyperlink" Target="https://www.gov.br/antt/pt-br/assuntos/rodovias/concessionarias/lista-de-concessoes/via-bahia/tarifas-de-pedagio" TargetMode="External"/><Relationship Id="rId32" Type="http://schemas.openxmlformats.org/officeDocument/2006/relationships/hyperlink" Target="https://www.rotadesantamaria.com.br/pracas-de-pedagio" TargetMode="External"/><Relationship Id="rId128" Type="http://schemas.openxmlformats.org/officeDocument/2006/relationships/hyperlink" Target="file:///C:\Users\lbraz.AGETRANSP\AppData\Roaming\Microsoft\Excel\Tarifas%20de%20concession&#225;rias%20de%20metro%20trem%20barcas%20e%20rodovias%20no%20Brasil_v7_202400513.xlsx" TargetMode="External"/><Relationship Id="rId335" Type="http://schemas.openxmlformats.org/officeDocument/2006/relationships/hyperlink" Target="https://www.gov.br/antt/pt-br/assuntos/rodovias/concessionarias/lista-de-concessoes/concebra/tarifas-de-pedagio" TargetMode="External"/><Relationship Id="rId542" Type="http://schemas.openxmlformats.org/officeDocument/2006/relationships/hyperlink" Target="https://www.gov.br/antt/pt-br/assuntos/rodovias/concessionarias/lista-de-concessoes/rota-do-oeste/tarifas-de-pedagio" TargetMode="External"/><Relationship Id="rId181" Type="http://schemas.openxmlformats.org/officeDocument/2006/relationships/hyperlink" Target="https://www.ecoriominas.com.br/servicos/tarifas-de-pedagio" TargetMode="External"/><Relationship Id="rId402" Type="http://schemas.openxmlformats.org/officeDocument/2006/relationships/hyperlink" Target="https://www.gov.br/antt/pt-br/assuntos/rodovias/concessionarias/lista-de-concessoes/concebra/tarifas-de-pedagio" TargetMode="External"/><Relationship Id="rId847" Type="http://schemas.openxmlformats.org/officeDocument/2006/relationships/hyperlink" Target="https://www.gov.br/antt/pt-br/assuntos/rodovias/concessionarias/lista-de-concessoes/way-262/tarifas-de-pedagio/tarifas-de-pedagio" TargetMode="External"/><Relationship Id="rId279" Type="http://schemas.openxmlformats.org/officeDocument/2006/relationships/hyperlink" Target="https://www.gov.br/antt/pt-br/assuntos/rodovias/concessionarias/lista-de-concessoes/eco050/tarifas-de-pedagio" TargetMode="External"/><Relationship Id="rId486" Type="http://schemas.openxmlformats.org/officeDocument/2006/relationships/hyperlink" Target="https://www.gov.br/antt/pt-br/assuntos/rodovias/concessionarias/lista-de-concessoes/rota-do-oeste/tarifas-de-pedagio" TargetMode="External"/><Relationship Id="rId693" Type="http://schemas.openxmlformats.org/officeDocument/2006/relationships/hyperlink" Target="https://www.gov.br/antt/pt-br/assuntos/rodovias/concessionarias/lista-de-concessoes/via-araucaria/tarifas-de-pedagio" TargetMode="External"/><Relationship Id="rId707" Type="http://schemas.openxmlformats.org/officeDocument/2006/relationships/hyperlink" Target="https://www.gov.br/antt/pt-br/assuntos/rodovias/concessionarias/lista-de-concessoes/via-araucaria/tarifas-de-pedagio" TargetMode="External"/><Relationship Id="rId914" Type="http://schemas.openxmlformats.org/officeDocument/2006/relationships/table" Target="../tables/table8.xml"/><Relationship Id="rId43" Type="http://schemas.openxmlformats.org/officeDocument/2006/relationships/hyperlink" Target="https://www.rotadesantamaria.com.br/pracas-de-pedagio" TargetMode="External"/><Relationship Id="rId139" Type="http://schemas.openxmlformats.org/officeDocument/2006/relationships/hyperlink" Target="https://www.rotadesantamaria.com.br/pracas-de-pedagio" TargetMode="External"/><Relationship Id="rId346" Type="http://schemas.openxmlformats.org/officeDocument/2006/relationships/hyperlink" Target="https://www.gov.br/antt/pt-br/assuntos/rodovias/concessionarias/lista-de-concessoes/concebra/tarifas-de-pedagio" TargetMode="External"/><Relationship Id="rId553" Type="http://schemas.openxmlformats.org/officeDocument/2006/relationships/hyperlink" Target="https://www.gov.br/antt/pt-br/assuntos/rodovias/concessionarias/lista-de-concessoes/rota-do-oeste/tarifas-de-pedagio" TargetMode="External"/><Relationship Id="rId760" Type="http://schemas.openxmlformats.org/officeDocument/2006/relationships/hyperlink" Target="https://www.gov.br/antt/pt-br/assuntos/rodovias/concessionarias/lista-de-concessoes/via-cristais/revisoes-e-reajustes/tarifas-de-pedagio" TargetMode="External"/><Relationship Id="rId192" Type="http://schemas.openxmlformats.org/officeDocument/2006/relationships/hyperlink" Target="https://www.ecoriominas.com.br/servicos/tarifas-de-pedagio" TargetMode="External"/><Relationship Id="rId206" Type="http://schemas.openxmlformats.org/officeDocument/2006/relationships/hyperlink" Target="https://www.ecoriominas.com.br/servicos/tarifas-de-pedagio" TargetMode="External"/><Relationship Id="rId413" Type="http://schemas.openxmlformats.org/officeDocument/2006/relationships/hyperlink" Target="https://www.gov.br/antt/pt-br/assuntos/rodovias/concessionarias/lista-de-concessoes/concebra/tarifas-de-pedagio" TargetMode="External"/><Relationship Id="rId858" Type="http://schemas.openxmlformats.org/officeDocument/2006/relationships/hyperlink" Target="https://www.rotadesantamaria.com.br/pracas-de-pedagio" TargetMode="External"/><Relationship Id="rId497" Type="http://schemas.openxmlformats.org/officeDocument/2006/relationships/hyperlink" Target="https://www.gov.br/antt/pt-br/assuntos/rodovias/concessionarias/lista-de-concessoes/rota-do-oeste/tarifas-de-pedagio" TargetMode="External"/><Relationship Id="rId620" Type="http://schemas.openxmlformats.org/officeDocument/2006/relationships/hyperlink" Target="https://www.gov.br/antt/pt-br/assuntos/rodovias/concessionarias/lista-de-concessoes/viasul/tarifas-de-pedagio" TargetMode="External"/><Relationship Id="rId718" Type="http://schemas.openxmlformats.org/officeDocument/2006/relationships/hyperlink" Target="https://www.gov.br/antt/pt-br/assuntos/rodovias/concessionarias/lista-de-concessoes/epr-via-mineira/tarifas-de-pedagios-via-mineira" TargetMode="External"/><Relationship Id="rId357" Type="http://schemas.openxmlformats.org/officeDocument/2006/relationships/hyperlink" Target="https://www.gov.br/antt/pt-br/assuntos/rodovias/concessionarias/lista-de-concessoes/concebra/tarifas-de-pedagio" TargetMode="External"/><Relationship Id="rId54" Type="http://schemas.openxmlformats.org/officeDocument/2006/relationships/hyperlink" Target="https://www.rotadesantamaria.com.br/pracas-de-pedagio" TargetMode="External"/><Relationship Id="rId217" Type="http://schemas.openxmlformats.org/officeDocument/2006/relationships/hyperlink" Target="file:///C:\Users\lbraz.AGETRANSP\AppData\Roaming\Microsoft\Excel\Tarifas%20de%20concession&#225;rias%20de%20metro%20trem%20barcas%20e%20rodovias%20no%20Brasil_v7_202400513.xlsx" TargetMode="External"/><Relationship Id="rId564" Type="http://schemas.openxmlformats.org/officeDocument/2006/relationships/hyperlink" Target="https://www.gov.br/antt/pt-br/assuntos/rodovias/concessionarias/lista-de-concessoes/rota-do-oeste/tarifas-de-pedagio" TargetMode="External"/><Relationship Id="rId771" Type="http://schemas.openxmlformats.org/officeDocument/2006/relationships/hyperlink" Target="https://www.gov.br/antt/pt-br/assuntos/rodovias/concessionarias/lista-de-concessoes/via-cristais/revisoes-e-reajustes/tarifas-de-pedagio" TargetMode="External"/><Relationship Id="rId869" Type="http://schemas.openxmlformats.org/officeDocument/2006/relationships/hyperlink" Target="https://www.arteris.com.br/nossas-rodovias/regis-bittencourt/tarifas/tarifa-por-trecho/" TargetMode="External"/><Relationship Id="rId424" Type="http://schemas.openxmlformats.org/officeDocument/2006/relationships/hyperlink" Target="https://www.gov.br/antt/pt-br/assuntos/rodovias/concessionarias/lista-de-concessoes/concebra/tarifas-de-pedagio" TargetMode="External"/><Relationship Id="rId631" Type="http://schemas.openxmlformats.org/officeDocument/2006/relationships/hyperlink" Target="https://www.gov.br/antt/pt-br/assuntos/rodovias/concessionarias/lista-de-concessoes/viasul/tarifas-de-pedagio" TargetMode="External"/><Relationship Id="rId729" Type="http://schemas.openxmlformats.org/officeDocument/2006/relationships/hyperlink" Target="https://www.gov.br/antt/pt-br/assuntos/rodovias/concessionarias/lista-de-concessoes/via-cristais/revisoes-e-reajustes/tarifas-de-pedagio" TargetMode="External"/><Relationship Id="rId270" Type="http://schemas.openxmlformats.org/officeDocument/2006/relationships/hyperlink" Target="https://www.gov.br/antt/pt-br/assuntos/rodovias/concessionarias/lista-de-concessoes/eco050/tarifas-de-pedagio" TargetMode="External"/><Relationship Id="rId65" Type="http://schemas.openxmlformats.org/officeDocument/2006/relationships/hyperlink" Target="https://www.gov.br/antt/pt-br/assuntos/rodovias/concessionarias/lista-de-concessoes/ccr-rio-sp/tarifas-de-pedagio" TargetMode="External"/><Relationship Id="rId130" Type="http://schemas.openxmlformats.org/officeDocument/2006/relationships/hyperlink" Target="https://www.rotadesantamaria.com.br/pracas-de-pedagio" TargetMode="External"/><Relationship Id="rId368" Type="http://schemas.openxmlformats.org/officeDocument/2006/relationships/hyperlink" Target="https://www.gov.br/antt/pt-br/assuntos/rodovias/concessionarias/lista-de-concessoes/concebra/tarifas-de-pedagio" TargetMode="External"/><Relationship Id="rId575" Type="http://schemas.openxmlformats.org/officeDocument/2006/relationships/hyperlink" Target="https://www.gov.br/antt/pt-br/assuntos/rodovias/concessionarias/lista-de-concessoes/rota-do-oeste/tarifas-de-pedagio" TargetMode="External"/><Relationship Id="rId782" Type="http://schemas.openxmlformats.org/officeDocument/2006/relationships/hyperlink" Target="https://www.gov.br/antt/pt-br/assuntos/rodovias/concessionarias/lista-de-concessoes/via-cristais/revisoes-e-reajustes/tarifas-de-pedagio" TargetMode="External"/><Relationship Id="rId228" Type="http://schemas.openxmlformats.org/officeDocument/2006/relationships/hyperlink" Target="https://www.arteris.com.br/nossas-rodovias/fluminense/tarifas/tarifa-por-trecho/" TargetMode="External"/><Relationship Id="rId435" Type="http://schemas.openxmlformats.org/officeDocument/2006/relationships/hyperlink" Target="https://www.gov.br/antt/pt-br/assuntos/rodovias/concessionarias/lista-de-concessoes/concebra/tarifas-de-pedagio" TargetMode="External"/><Relationship Id="rId642" Type="http://schemas.openxmlformats.org/officeDocument/2006/relationships/hyperlink" Target="https://www.gov.br/antt/pt-br/assuntos/rodovias/concessionarias/lista-de-concessoes/viasul/tarifas-de-pedagio" TargetMode="External"/><Relationship Id="rId281" Type="http://schemas.openxmlformats.org/officeDocument/2006/relationships/hyperlink" Target="https://www.gov.br/antt/pt-br/assuntos/rodovias/concessionarias/lista-de-concessoes/eco050/tarifas-de-pedagio" TargetMode="External"/><Relationship Id="rId502" Type="http://schemas.openxmlformats.org/officeDocument/2006/relationships/hyperlink" Target="https://www.gov.br/antt/pt-br/assuntos/rodovias/concessionarias/lista-de-concessoes/rota-do-oeste/tarifas-de-pedagio" TargetMode="External"/><Relationship Id="rId76" Type="http://schemas.openxmlformats.org/officeDocument/2006/relationships/hyperlink" Target="https://www.gov.br/antt/pt-br/assuntos/rodovias/concessionarias/lista-de-concessoes/ccr-rio-sp/tarifas-de-pedagio" TargetMode="External"/><Relationship Id="rId141" Type="http://schemas.openxmlformats.org/officeDocument/2006/relationships/hyperlink" Target="https://www.rotadesantamaria.com.br/pracas-de-pedagio" TargetMode="External"/><Relationship Id="rId379" Type="http://schemas.openxmlformats.org/officeDocument/2006/relationships/hyperlink" Target="https://www.gov.br/antt/pt-br/assuntos/rodovias/concessionarias/lista-de-concessoes/concebra/tarifas-de-pedagio" TargetMode="External"/><Relationship Id="rId586" Type="http://schemas.openxmlformats.org/officeDocument/2006/relationships/hyperlink" Target="https://www.gov.br/antt/pt-br/assuntos/rodovias/concessionarias/lista-de-concessoes/concer/tarifas-de-pedagio" TargetMode="External"/><Relationship Id="rId793" Type="http://schemas.openxmlformats.org/officeDocument/2006/relationships/hyperlink" Target="https://www.gov.br/antt/pt-br/assuntos/rodovias/concessionarias/lista-de-concessoes/via-cristais/revisoes-e-reajustes/tarifas-de-pedagio" TargetMode="External"/><Relationship Id="rId807" Type="http://schemas.openxmlformats.org/officeDocument/2006/relationships/hyperlink" Target="https://www.gov.br/antt/pt-br/assuntos/rodovias/concessionarias/lista-de-concessoes/way-262/tarifas-de-pedagio/tarifas-de-pedagio" TargetMode="External"/><Relationship Id="rId7" Type="http://schemas.openxmlformats.org/officeDocument/2006/relationships/hyperlink" Target="https://www.rotadesantamaria.com.br/pracas-de-pedagio" TargetMode="External"/><Relationship Id="rId239" Type="http://schemas.openxmlformats.org/officeDocument/2006/relationships/hyperlink" Target="https://www.gov.br/antt/pt-br/assuntos/rodovias/concessionarias/lista-de-concessoes/Transbrasiliana/tarifas-de-pedagio" TargetMode="External"/><Relationship Id="rId446" Type="http://schemas.openxmlformats.org/officeDocument/2006/relationships/hyperlink" Target="https://www.gov.br/antt/pt-br/assuntos/rodovias/concessionarias/lista-de-concessoes/concebra/tarifas-de-pedagio" TargetMode="External"/><Relationship Id="rId653" Type="http://schemas.openxmlformats.org/officeDocument/2006/relationships/hyperlink" Target="https://www.gov.br/antt/pt-br/assuntos/rodovias/concessionarias/lista-de-concessoes/via-araucaria/tarifas-de-pedagio" TargetMode="External"/><Relationship Id="rId292" Type="http://schemas.openxmlformats.org/officeDocument/2006/relationships/hyperlink" Target="https://www.gov.br/antt/pt-br/assuntos/rodovias/concessionarias/lista-de-concessoes/eco050/tarifas-de-pedagio" TargetMode="External"/><Relationship Id="rId306" Type="http://schemas.openxmlformats.org/officeDocument/2006/relationships/hyperlink" Target="https://www.gov.br/antt/pt-br/assuntos/rodovias/concessionarias/lista-de-concessoes/eco050/tarifas-de-pedagio" TargetMode="External"/><Relationship Id="rId860" Type="http://schemas.openxmlformats.org/officeDocument/2006/relationships/hyperlink" Target="https://www.rotadesantamaria.com.br/pracas-de-pedagio" TargetMode="External"/><Relationship Id="rId87" Type="http://schemas.openxmlformats.org/officeDocument/2006/relationships/hyperlink" Target="https://www.gov.br/antt/pt-br/assuntos/rodovias/concessionarias/lista-de-concessoes/ccr-rio-sp/tarifas-de-pedagio" TargetMode="External"/><Relationship Id="rId513" Type="http://schemas.openxmlformats.org/officeDocument/2006/relationships/hyperlink" Target="https://www.gov.br/antt/pt-br/assuntos/rodovias/concessionarias/lista-de-concessoes/rota-do-oeste/tarifas-de-pedagio" TargetMode="External"/><Relationship Id="rId597" Type="http://schemas.openxmlformats.org/officeDocument/2006/relationships/hyperlink" Target="https://www.gov.br/antt/pt-br/assuntos/rodovias/concessionarias/lista-de-concessoes/viasul/tarifas-de-pedagio" TargetMode="External"/><Relationship Id="rId720" Type="http://schemas.openxmlformats.org/officeDocument/2006/relationships/hyperlink" Target="https://www.gov.br/antt/pt-br/assuntos/rodovias/concessionarias/lista-de-concessoes/epr-via-mineira/tarifas-de-pedagios-via-mineira" TargetMode="External"/><Relationship Id="rId818" Type="http://schemas.openxmlformats.org/officeDocument/2006/relationships/hyperlink" Target="https://www.gov.br/antt/pt-br/assuntos/rodovias/concessionarias/lista-de-concessoes/way-262/tarifas-de-pedagio/tarifas-de-pedagio" TargetMode="External"/><Relationship Id="rId152" Type="http://schemas.openxmlformats.org/officeDocument/2006/relationships/hyperlink" Target="https://www.rotadesantamaria.com.br/pracas-de-pedagio" TargetMode="External"/><Relationship Id="rId457" Type="http://schemas.openxmlformats.org/officeDocument/2006/relationships/hyperlink" Target="https://www.gov.br/antt/pt-br/assuntos/rodovias/concessionarias/lista-de-concessoes/concebra/tarifas-de-pedagio" TargetMode="External"/><Relationship Id="rId664" Type="http://schemas.openxmlformats.org/officeDocument/2006/relationships/hyperlink" Target="https://www.gov.br/antt/pt-br/assuntos/rodovias/concessionarias/lista-de-concessoes/via-araucaria/tarifas-de-pedagio" TargetMode="External"/><Relationship Id="rId871" Type="http://schemas.openxmlformats.org/officeDocument/2006/relationships/hyperlink" Target="https://www.gov.br/antt/pt-br/assuntos/rodovias/concessionarias/lista-de-concessoes/autopista-fernao-dias/tarifas-de-pedagio" TargetMode="External"/><Relationship Id="rId14" Type="http://schemas.openxmlformats.org/officeDocument/2006/relationships/hyperlink" Target="https://www.rotadesantamaria.com.br/pracas-de-pedagio" TargetMode="External"/><Relationship Id="rId317" Type="http://schemas.openxmlformats.org/officeDocument/2006/relationships/hyperlink" Target="https://www.gov.br/antt/pt-br/assuntos/rodovias/concessionarias/lista-de-concessoes/eco050/tarifas-de-pedagio" TargetMode="External"/><Relationship Id="rId524" Type="http://schemas.openxmlformats.org/officeDocument/2006/relationships/hyperlink" Target="https://www.gov.br/antt/pt-br/assuntos/rodovias/concessionarias/lista-de-concessoes/rota-do-oeste/tarifas-de-pedagio" TargetMode="External"/><Relationship Id="rId731" Type="http://schemas.openxmlformats.org/officeDocument/2006/relationships/hyperlink" Target="https://www.gov.br/antt/pt-br/assuntos/rodovias/concessionarias/lista-de-concessoes/via-cristais/revisoes-e-reajustes/tarifas-de-pedagio" TargetMode="External"/><Relationship Id="rId98" Type="http://schemas.openxmlformats.org/officeDocument/2006/relationships/hyperlink" Target="https://www.gov.br/antt/pt-br/assuntos/rodovias/concessionarias/lista-de-concessoes/ccr-rio-sp/tarifas-de-pedagio" TargetMode="External"/><Relationship Id="rId163" Type="http://schemas.openxmlformats.org/officeDocument/2006/relationships/hyperlink" Target="https://www.ecoriominas.com.br/servicos/tarifas-de-pedagio" TargetMode="External"/><Relationship Id="rId370" Type="http://schemas.openxmlformats.org/officeDocument/2006/relationships/hyperlink" Target="https://www.gov.br/antt/pt-br/assuntos/rodovias/concessionarias/lista-de-concessoes/concebra/tarifas-de-pedagio" TargetMode="External"/><Relationship Id="rId829" Type="http://schemas.openxmlformats.org/officeDocument/2006/relationships/hyperlink" Target="https://www.gov.br/antt/pt-br/assuntos/rodovias/concessionarias/lista-de-concessoes/way-262/tarifas-de-pedagio/tarifas-de-pedagio" TargetMode="External"/><Relationship Id="rId230" Type="http://schemas.openxmlformats.org/officeDocument/2006/relationships/hyperlink" Target="https://www.arteris.com.br/nossas-rodovias/fluminense/tarifas/tarifa-por-trecho/" TargetMode="External"/><Relationship Id="rId468" Type="http://schemas.openxmlformats.org/officeDocument/2006/relationships/hyperlink" Target="https://www.gov.br/antt/pt-br/assuntos/rodovias/concessionarias/lista-de-concessoes/via-brasil/tarifas-de-pedagio" TargetMode="External"/><Relationship Id="rId675" Type="http://schemas.openxmlformats.org/officeDocument/2006/relationships/hyperlink" Target="https://www.gov.br/antt/pt-br/assuntos/rodovias/concessionarias/lista-de-concessoes/via-araucaria/tarifas-de-pedagio" TargetMode="External"/><Relationship Id="rId882" Type="http://schemas.openxmlformats.org/officeDocument/2006/relationships/hyperlink" Target="https://www.gov.br/antt/pt-br/assuntos/rodovias/concessionarias/lista-de-concessoes/ecoponte/tarifas-de-pedagio" TargetMode="External"/><Relationship Id="rId25" Type="http://schemas.openxmlformats.org/officeDocument/2006/relationships/hyperlink" Target="https://www.rotadesantamaria.com.br/pracas-de-pedagio" TargetMode="External"/><Relationship Id="rId328" Type="http://schemas.openxmlformats.org/officeDocument/2006/relationships/hyperlink" Target="https://www.gov.br/antt/pt-br/assuntos/rodovias/concessionarias/lista-de-concessoes/eco050/tarifas-de-pedagio" TargetMode="External"/><Relationship Id="rId535" Type="http://schemas.openxmlformats.org/officeDocument/2006/relationships/hyperlink" Target="https://www.gov.br/antt/pt-br/assuntos/rodovias/concessionarias/lista-de-concessoes/rota-do-oeste/tarifas-de-pedagio" TargetMode="External"/><Relationship Id="rId742" Type="http://schemas.openxmlformats.org/officeDocument/2006/relationships/hyperlink" Target="https://www.gov.br/antt/pt-br/assuntos/rodovias/concessionarias/lista-de-concessoes/via-cristais/revisoes-e-reajustes/tarifas-de-pedagio" TargetMode="External"/><Relationship Id="rId174" Type="http://schemas.openxmlformats.org/officeDocument/2006/relationships/hyperlink" Target="https://www.ecoriominas.com.br/servicos/tarifas-de-pedagio" TargetMode="External"/><Relationship Id="rId381" Type="http://schemas.openxmlformats.org/officeDocument/2006/relationships/hyperlink" Target="https://www.gov.br/antt/pt-br/assuntos/rodovias/concessionarias/lista-de-concessoes/concebra/tarifas-de-pedagio" TargetMode="External"/><Relationship Id="rId602" Type="http://schemas.openxmlformats.org/officeDocument/2006/relationships/hyperlink" Target="https://www.gov.br/antt/pt-br/assuntos/rodovias/concessionarias/lista-de-concessoes/viasul/tarifas-de-pedagio" TargetMode="External"/><Relationship Id="rId241" Type="http://schemas.openxmlformats.org/officeDocument/2006/relationships/hyperlink" Target="https://www.gov.br/antt/pt-br/assuntos/rodovias/concessionarias/lista-de-concessoes/Transbrasiliana/tarifas-de-pedagio" TargetMode="External"/><Relationship Id="rId479" Type="http://schemas.openxmlformats.org/officeDocument/2006/relationships/hyperlink" Target="https://www.gov.br/antt/pt-br/assuntos/rodovias/concessionarias/lista-de-concessoes/rota-do-oeste/tarifas-de-pedagio" TargetMode="External"/><Relationship Id="rId686" Type="http://schemas.openxmlformats.org/officeDocument/2006/relationships/hyperlink" Target="https://www.gov.br/antt/pt-br/assuntos/rodovias/concessionarias/lista-de-concessoes/via-araucaria/tarifas-de-pedagio" TargetMode="External"/><Relationship Id="rId893" Type="http://schemas.openxmlformats.org/officeDocument/2006/relationships/hyperlink" Target="https://www.gov.br/antt/pt-br/assuntos/rodovias/concessionarias/lista-de-concessoes/via-araucaria/tarifas-de-pedagio" TargetMode="External"/><Relationship Id="rId907" Type="http://schemas.openxmlformats.org/officeDocument/2006/relationships/hyperlink" Target="https://www.gov.br/antt/pt-br/assuntos/rodovias/concessionarias/lista-de-concessoes/ecovias-capixaba/tarifas-de-pedagio" TargetMode="External"/><Relationship Id="rId36" Type="http://schemas.openxmlformats.org/officeDocument/2006/relationships/hyperlink" Target="https://www.rotadesantamaria.com.br/pracas-de-pedagio" TargetMode="External"/><Relationship Id="rId339" Type="http://schemas.openxmlformats.org/officeDocument/2006/relationships/hyperlink" Target="https://www.gov.br/antt/pt-br/assuntos/rodovias/concessionarias/lista-de-concessoes/concebra/tarifas-de-pedagio" TargetMode="External"/><Relationship Id="rId546" Type="http://schemas.openxmlformats.org/officeDocument/2006/relationships/hyperlink" Target="https://www.gov.br/antt/pt-br/assuntos/rodovias/concessionarias/lista-de-concessoes/rota-do-oeste/tarifas-de-pedagio" TargetMode="External"/><Relationship Id="rId753" Type="http://schemas.openxmlformats.org/officeDocument/2006/relationships/hyperlink" Target="https://www.gov.br/antt/pt-br/assuntos/rodovias/concessionarias/lista-de-concessoes/via-cristais/revisoes-e-reajustes/tarifas-de-pedagio" TargetMode="External"/><Relationship Id="rId101" Type="http://schemas.openxmlformats.org/officeDocument/2006/relationships/hyperlink" Target="https://www.gov.br/antt/pt-br/assuntos/rodovias/concessionarias/lista-de-concessoes/ccr-rio-sp/tarifas-de-pedagio" TargetMode="External"/><Relationship Id="rId185" Type="http://schemas.openxmlformats.org/officeDocument/2006/relationships/hyperlink" Target="https://www.ecoriominas.com.br/servicos/tarifas-de-pedagio" TargetMode="External"/><Relationship Id="rId406" Type="http://schemas.openxmlformats.org/officeDocument/2006/relationships/hyperlink" Target="https://www.gov.br/antt/pt-br/assuntos/rodovias/concessionarias/lista-de-concessoes/concebra/tarifas-de-pedagio" TargetMode="External"/><Relationship Id="rId392" Type="http://schemas.openxmlformats.org/officeDocument/2006/relationships/hyperlink" Target="https://www.gov.br/antt/pt-br/assuntos/rodovias/concessionarias/lista-de-concessoes/concebra/tarifas-de-pedagio" TargetMode="External"/><Relationship Id="rId613" Type="http://schemas.openxmlformats.org/officeDocument/2006/relationships/hyperlink" Target="https://www.gov.br/antt/pt-br/assuntos/rodovias/concessionarias/lista-de-concessoes/viasul/tarifas-de-pedagio" TargetMode="External"/><Relationship Id="rId697" Type="http://schemas.openxmlformats.org/officeDocument/2006/relationships/hyperlink" Target="https://www.gov.br/antt/pt-br/assuntos/rodovias/concessionarias/lista-de-concessoes/via-araucaria/tarifas-de-pedagio" TargetMode="External"/><Relationship Id="rId820" Type="http://schemas.openxmlformats.org/officeDocument/2006/relationships/hyperlink" Target="https://www.gov.br/antt/pt-br/assuntos/rodovias/concessionarias/lista-de-concessoes/way-262/tarifas-de-pedagio/tarifas-de-pedagio" TargetMode="External"/><Relationship Id="rId252" Type="http://schemas.openxmlformats.org/officeDocument/2006/relationships/hyperlink" Target="https://www.gov.br/antt/pt-br/assuntos/rodovias/concessionarias/lista-de-concessoes/eco050/tarifas-de-pedagio" TargetMode="External"/><Relationship Id="rId47" Type="http://schemas.openxmlformats.org/officeDocument/2006/relationships/hyperlink" Target="https://www.rotadesantamaria.com.br/pracas-de-pedagio" TargetMode="External"/><Relationship Id="rId112" Type="http://schemas.openxmlformats.org/officeDocument/2006/relationships/hyperlink" Target="https://www.gov.br/antt/pt-br/assuntos/rodovias/concessionarias/lista-de-concessoes/ccr-rio-sp/tarifas-de-pedagio" TargetMode="External"/><Relationship Id="rId557" Type="http://schemas.openxmlformats.org/officeDocument/2006/relationships/hyperlink" Target="https://www.gov.br/antt/pt-br/assuntos/rodovias/concessionarias/lista-de-concessoes/rota-do-oeste/tarifas-de-pedagio" TargetMode="External"/><Relationship Id="rId764" Type="http://schemas.openxmlformats.org/officeDocument/2006/relationships/hyperlink" Target="https://www.gov.br/antt/pt-br/assuntos/rodovias/concessionarias/lista-de-concessoes/via-cristais/revisoes-e-reajustes/tarifas-de-pedagio" TargetMode="External"/><Relationship Id="rId196" Type="http://schemas.openxmlformats.org/officeDocument/2006/relationships/hyperlink" Target="https://www.ecoriominas.com.br/servicos/tarifas-de-pedagio" TargetMode="External"/><Relationship Id="rId417" Type="http://schemas.openxmlformats.org/officeDocument/2006/relationships/hyperlink" Target="https://www.gov.br/antt/pt-br/assuntos/rodovias/concessionarias/lista-de-concessoes/concebra/tarifas-de-pedagio" TargetMode="External"/><Relationship Id="rId624" Type="http://schemas.openxmlformats.org/officeDocument/2006/relationships/hyperlink" Target="https://www.gov.br/antt/pt-br/assuntos/rodovias/concessionarias/lista-de-concessoes/viasul/tarifas-de-pedagio" TargetMode="External"/><Relationship Id="rId831" Type="http://schemas.openxmlformats.org/officeDocument/2006/relationships/hyperlink" Target="https://www.gov.br/antt/pt-br/assuntos/rodovias/concessionarias/lista-de-concessoes/way-262/tarifas-de-pedagio/tarifas-de-pedagio" TargetMode="External"/><Relationship Id="rId263" Type="http://schemas.openxmlformats.org/officeDocument/2006/relationships/hyperlink" Target="https://www.gov.br/antt/pt-br/assuntos/rodovias/concessionarias/lista-de-concessoes/eco050/tarifas-de-pedagio" TargetMode="External"/><Relationship Id="rId470" Type="http://schemas.openxmlformats.org/officeDocument/2006/relationships/hyperlink" Target="https://www.gov.br/antt/pt-br/assuntos/rodovias/concessionarias/lista-de-concessoes/via-brasil/tarifas-de-pedagio" TargetMode="External"/><Relationship Id="rId58" Type="http://schemas.openxmlformats.org/officeDocument/2006/relationships/hyperlink" Target="https://www.rotadesantamaria.com.br/pracas-de-pedagio" TargetMode="External"/><Relationship Id="rId123" Type="http://schemas.openxmlformats.org/officeDocument/2006/relationships/hyperlink" Target="https://www.gov.br/antt/pt-br/assuntos/rodovias/concessionarias/lista-de-concessoes/ccr-rio-sp/tarifas-de-pedagio" TargetMode="External"/><Relationship Id="rId330" Type="http://schemas.openxmlformats.org/officeDocument/2006/relationships/hyperlink" Target="https://www.gov.br/antt/pt-br/assuntos/rodovias/concessionarias/lista-de-concessoes/eco050/tarifas-de-pedagio" TargetMode="External"/><Relationship Id="rId568" Type="http://schemas.openxmlformats.org/officeDocument/2006/relationships/hyperlink" Target="https://www.gov.br/antt/pt-br/assuntos/rodovias/concessionarias/lista-de-concessoes/rota-do-oeste/tarifas-de-pedagio" TargetMode="External"/><Relationship Id="rId775" Type="http://schemas.openxmlformats.org/officeDocument/2006/relationships/hyperlink" Target="https://www.gov.br/antt/pt-br/assuntos/rodovias/concessionarias/lista-de-concessoes/via-cristais/revisoes-e-reajustes/tarifas-de-pedagio" TargetMode="External"/><Relationship Id="rId428" Type="http://schemas.openxmlformats.org/officeDocument/2006/relationships/hyperlink" Target="https://www.gov.br/antt/pt-br/assuntos/rodovias/concessionarias/lista-de-concessoes/concebra/tarifas-de-pedagio" TargetMode="External"/><Relationship Id="rId635" Type="http://schemas.openxmlformats.org/officeDocument/2006/relationships/hyperlink" Target="https://www.gov.br/antt/pt-br/assuntos/rodovias/concessionarias/lista-de-concessoes/viasul/tarifas-de-pedagio" TargetMode="External"/><Relationship Id="rId842" Type="http://schemas.openxmlformats.org/officeDocument/2006/relationships/hyperlink" Target="https://www.gov.br/antt/pt-br/assuntos/rodovias/concessionarias/lista-de-concessoes/way-262/tarifas-de-pedagio/tarifas-de-pedagio" TargetMode="External"/><Relationship Id="rId274" Type="http://schemas.openxmlformats.org/officeDocument/2006/relationships/hyperlink" Target="https://www.gov.br/antt/pt-br/assuntos/rodovias/concessionarias/lista-de-concessoes/eco050/tarifas-de-pedagio" TargetMode="External"/><Relationship Id="rId481" Type="http://schemas.openxmlformats.org/officeDocument/2006/relationships/hyperlink" Target="https://www.gov.br/antt/pt-br/assuntos/rodovias/concessionarias/lista-de-concessoes/rota-do-oeste/tarifas-de-pedagio" TargetMode="External"/><Relationship Id="rId702" Type="http://schemas.openxmlformats.org/officeDocument/2006/relationships/hyperlink" Target="https://www.gov.br/antt/pt-br/assuntos/rodovias/concessionarias/lista-de-concessoes/via-araucaria/tarifas-de-pedagio" TargetMode="External"/><Relationship Id="rId69" Type="http://schemas.openxmlformats.org/officeDocument/2006/relationships/hyperlink" Target="https://www.gov.br/antt/pt-br/assuntos/rodovias/concessionarias/lista-de-concessoes/ccr-rio-sp/tarifas-de-pedagio" TargetMode="External"/><Relationship Id="rId134" Type="http://schemas.openxmlformats.org/officeDocument/2006/relationships/hyperlink" Target="https://www.rotadesantamaria.com.br/pracas-de-pedagio" TargetMode="External"/><Relationship Id="rId579" Type="http://schemas.openxmlformats.org/officeDocument/2006/relationships/hyperlink" Target="https://www.gov.br/antt/pt-br/assuntos/rodovias/concessionarias/lista-de-concessoes/rota-do-oeste/tarifas-de-pedagio" TargetMode="External"/><Relationship Id="rId786" Type="http://schemas.openxmlformats.org/officeDocument/2006/relationships/hyperlink" Target="https://www.gov.br/antt/pt-br/assuntos/rodovias/concessionarias/lista-de-concessoes/via-cristais/revisoes-e-reajustes/tarifas-de-pedagio" TargetMode="External"/><Relationship Id="rId341" Type="http://schemas.openxmlformats.org/officeDocument/2006/relationships/hyperlink" Target="https://www.gov.br/antt/pt-br/assuntos/rodovias/concessionarias/lista-de-concessoes/concebra/tarifas-de-pedagio" TargetMode="External"/><Relationship Id="rId439" Type="http://schemas.openxmlformats.org/officeDocument/2006/relationships/hyperlink" Target="https://www.gov.br/antt/pt-br/assuntos/rodovias/concessionarias/lista-de-concessoes/concebra/tarifas-de-pedagio" TargetMode="External"/><Relationship Id="rId646" Type="http://schemas.openxmlformats.org/officeDocument/2006/relationships/hyperlink" Target="https://www.gov.br/antt/pt-br/assuntos/rodovias/concessionarias/lista-de-concessoes/ccr-viacosteira/tarifas-de-pedagio" TargetMode="External"/><Relationship Id="rId201" Type="http://schemas.openxmlformats.org/officeDocument/2006/relationships/hyperlink" Target="https://www.ecoriominas.com.br/servicos/tarifas-de-pedagio" TargetMode="External"/><Relationship Id="rId285" Type="http://schemas.openxmlformats.org/officeDocument/2006/relationships/hyperlink" Target="https://www.gov.br/antt/pt-br/assuntos/rodovias/concessionarias/lista-de-concessoes/eco050/tarifas-de-pedagio" TargetMode="External"/><Relationship Id="rId506" Type="http://schemas.openxmlformats.org/officeDocument/2006/relationships/hyperlink" Target="https://www.gov.br/antt/pt-br/assuntos/rodovias/concessionarias/lista-de-concessoes/rota-do-oeste/tarifas-de-pedagio" TargetMode="External"/><Relationship Id="rId853" Type="http://schemas.openxmlformats.org/officeDocument/2006/relationships/hyperlink" Target="https://www.gov.br/antt/pt-br/assuntos/rodovias/concessionarias/lista-de-concessoes/way-262/tarifas-de-pedagio/tarifas-de-pedagio" TargetMode="External"/><Relationship Id="rId492" Type="http://schemas.openxmlformats.org/officeDocument/2006/relationships/hyperlink" Target="https://www.gov.br/antt/pt-br/assuntos/rodovias/concessionarias/lista-de-concessoes/rota-do-oeste/tarifas-de-pedagio" TargetMode="External"/><Relationship Id="rId713" Type="http://schemas.openxmlformats.org/officeDocument/2006/relationships/hyperlink" Target="https://www.gov.br/antt/pt-br/assuntos/rodovias/concessionarias/lista-de-concessoes/epr-via-mineira/tarifas-de-pedagios-via-mineira" TargetMode="External"/><Relationship Id="rId797" Type="http://schemas.openxmlformats.org/officeDocument/2006/relationships/hyperlink" Target="https://www.gov.br/antt/pt-br/assuntos/rodovias/concessionarias/lista-de-concessoes/via-cristais/revisoes-e-reajustes/tarifas-de-pedagio" TargetMode="External"/><Relationship Id="rId145" Type="http://schemas.openxmlformats.org/officeDocument/2006/relationships/hyperlink" Target="https://www.rotadesantamaria.com.br/pracas-de-pedagio" TargetMode="External"/><Relationship Id="rId352" Type="http://schemas.openxmlformats.org/officeDocument/2006/relationships/hyperlink" Target="https://www.gov.br/antt/pt-br/assuntos/rodovias/concessionarias/lista-de-concessoes/concebra/tarifas-de-pedagio" TargetMode="External"/><Relationship Id="rId212" Type="http://schemas.openxmlformats.org/officeDocument/2006/relationships/hyperlink" Target="https://www.arteris.com.br/nossas-rodovias/planalto-sul/tarifas/tarifa-por-trecho/" TargetMode="External"/><Relationship Id="rId657" Type="http://schemas.openxmlformats.org/officeDocument/2006/relationships/hyperlink" Target="https://www.gov.br/antt/pt-br/assuntos/rodovias/concessionarias/lista-de-concessoes/via-araucaria/tarifas-de-pedagio" TargetMode="External"/><Relationship Id="rId864" Type="http://schemas.openxmlformats.org/officeDocument/2006/relationships/hyperlink" Target="https://www.rotadesantamaria.com.br/pracas-de-pedagio" TargetMode="External"/><Relationship Id="rId296" Type="http://schemas.openxmlformats.org/officeDocument/2006/relationships/hyperlink" Target="https://www.gov.br/antt/pt-br/assuntos/rodovias/concessionarias/lista-de-concessoes/eco050/tarifas-de-pedagio" TargetMode="External"/><Relationship Id="rId517" Type="http://schemas.openxmlformats.org/officeDocument/2006/relationships/hyperlink" Target="https://www.gov.br/antt/pt-br/assuntos/rodovias/concessionarias/lista-de-concessoes/rota-do-oeste/tarifas-de-pedagio" TargetMode="External"/><Relationship Id="rId724" Type="http://schemas.openxmlformats.org/officeDocument/2006/relationships/hyperlink" Target="https://www.gov.br/antt/pt-br/assuntos/rodovias/concessionarias/lista-de-concessoes/via-cristais/revisoes-e-reajustes/tarifas-de-pedagio" TargetMode="External"/><Relationship Id="rId60" Type="http://schemas.openxmlformats.org/officeDocument/2006/relationships/hyperlink" Target="https://www.rotadesantamaria.com.br/pracas-de-pedagio" TargetMode="External"/><Relationship Id="rId156" Type="http://schemas.openxmlformats.org/officeDocument/2006/relationships/hyperlink" Target="https://www.rotadesantamaria.com.br/pracas-de-pedagio" TargetMode="External"/><Relationship Id="rId363" Type="http://schemas.openxmlformats.org/officeDocument/2006/relationships/hyperlink" Target="https://www.gov.br/antt/pt-br/assuntos/rodovias/concessionarias/lista-de-concessoes/concebra/tarifas-de-pedagio" TargetMode="External"/><Relationship Id="rId570" Type="http://schemas.openxmlformats.org/officeDocument/2006/relationships/hyperlink" Target="https://www.gov.br/antt/pt-br/assuntos/rodovias/concessionarias/lista-de-concessoes/rota-do-oeste/tarifas-de-pedagio" TargetMode="External"/><Relationship Id="rId223" Type="http://schemas.openxmlformats.org/officeDocument/2006/relationships/hyperlink" Target="https://www.arteris.com.br/nossas-rodovias/regis-bittencourt/tarifas/tarifa-por-trecho/" TargetMode="External"/><Relationship Id="rId430" Type="http://schemas.openxmlformats.org/officeDocument/2006/relationships/hyperlink" Target="https://www.gov.br/antt/pt-br/assuntos/rodovias/concessionarias/lista-de-concessoes/concebra/tarifas-de-pedagio" TargetMode="External"/><Relationship Id="rId668" Type="http://schemas.openxmlformats.org/officeDocument/2006/relationships/hyperlink" Target="https://www.gov.br/antt/pt-br/assuntos/rodovias/concessionarias/lista-de-concessoes/via-araucaria/tarifas-de-pedagio" TargetMode="External"/><Relationship Id="rId875" Type="http://schemas.openxmlformats.org/officeDocument/2006/relationships/hyperlink" Target="https://www.gov.br/antt/pt-br/assuntos/rodovias/concessionarias/lista-de-concessoes/autopista-fernao-dias/tarifas-de-pedagio" TargetMode="External"/><Relationship Id="rId18" Type="http://schemas.openxmlformats.org/officeDocument/2006/relationships/hyperlink" Target="https://www.rotadesantamaria.com.br/pracas-de-pedagio" TargetMode="External"/><Relationship Id="rId528" Type="http://schemas.openxmlformats.org/officeDocument/2006/relationships/hyperlink" Target="https://www.gov.br/antt/pt-br/assuntos/rodovias/concessionarias/lista-de-concessoes/rota-do-oeste/tarifas-de-pedagio" TargetMode="External"/><Relationship Id="rId735" Type="http://schemas.openxmlformats.org/officeDocument/2006/relationships/hyperlink" Target="https://www.gov.br/antt/pt-br/assuntos/rodovias/concessionarias/lista-de-concessoes/via-cristais/revisoes-e-reajustes/tarifas-de-pedagio" TargetMode="External"/><Relationship Id="rId167" Type="http://schemas.openxmlformats.org/officeDocument/2006/relationships/hyperlink" Target="https://www.ecoriominas.com.br/servicos/tarifas-de-pedagio" TargetMode="External"/><Relationship Id="rId374" Type="http://schemas.openxmlformats.org/officeDocument/2006/relationships/hyperlink" Target="https://www.gov.br/antt/pt-br/assuntos/rodovias/concessionarias/lista-de-concessoes/concebra/tarifas-de-pedagio" TargetMode="External"/><Relationship Id="rId581" Type="http://schemas.openxmlformats.org/officeDocument/2006/relationships/hyperlink" Target="https://www.gov.br/antt/pt-br/assuntos/rodovias/concessionarias/lista-de-concessoes/rota-do-oeste/tarifas-de-pedagio" TargetMode="External"/><Relationship Id="rId71" Type="http://schemas.openxmlformats.org/officeDocument/2006/relationships/hyperlink" Target="https://www.gov.br/antt/pt-br/assuntos/rodovias/concessionarias/lista-de-concessoes/ccr-rio-sp/tarifas-de-pedagio" TargetMode="External"/><Relationship Id="rId234" Type="http://schemas.openxmlformats.org/officeDocument/2006/relationships/hyperlink" Target="https://www.arteris.com.br/nossas-rodovias/fluminense/tarifas/tarifa-por-trecho/" TargetMode="External"/><Relationship Id="rId679" Type="http://schemas.openxmlformats.org/officeDocument/2006/relationships/hyperlink" Target="https://www.gov.br/antt/pt-br/assuntos/rodovias/concessionarias/lista-de-concessoes/via-araucaria/tarifas-de-pedagio" TargetMode="External"/><Relationship Id="rId802" Type="http://schemas.openxmlformats.org/officeDocument/2006/relationships/hyperlink" Target="https://www.gov.br/antt/pt-br/assuntos/rodovias/concessionarias/lista-de-concessoes/via-cristais/revisoes-e-reajustes/tarifas-de-pedagio" TargetMode="External"/><Relationship Id="rId886" Type="http://schemas.openxmlformats.org/officeDocument/2006/relationships/hyperlink" Target="https://www.gov.br/antt/pt-br/assuntos/rodovias/concessionarias/lista-de-concessoes/via-brasil/tarifas-de-pedagio" TargetMode="External"/><Relationship Id="rId2" Type="http://schemas.openxmlformats.org/officeDocument/2006/relationships/hyperlink" Target="https://www.rotadesantamaria.com.br/pracas-de-pedagio" TargetMode="External"/><Relationship Id="rId29" Type="http://schemas.openxmlformats.org/officeDocument/2006/relationships/hyperlink" Target="https://www.rotadesantamaria.com.br/pracas-de-pedagio" TargetMode="External"/><Relationship Id="rId441" Type="http://schemas.openxmlformats.org/officeDocument/2006/relationships/hyperlink" Target="https://www.gov.br/antt/pt-br/assuntos/rodovias/concessionarias/lista-de-concessoes/concebra/tarifas-de-pedagio" TargetMode="External"/><Relationship Id="rId539" Type="http://schemas.openxmlformats.org/officeDocument/2006/relationships/hyperlink" Target="https://www.gov.br/antt/pt-br/assuntos/rodovias/concessionarias/lista-de-concessoes/rota-do-oeste/tarifas-de-pedagio" TargetMode="External"/><Relationship Id="rId746" Type="http://schemas.openxmlformats.org/officeDocument/2006/relationships/hyperlink" Target="https://www.gov.br/antt/pt-br/assuntos/rodovias/concessionarias/lista-de-concessoes/via-cristais/revisoes-e-reajustes/tarifas-de-pedagio" TargetMode="External"/><Relationship Id="rId178" Type="http://schemas.openxmlformats.org/officeDocument/2006/relationships/hyperlink" Target="https://www.ecoriominas.com.br/servicos/tarifas-de-pedagio" TargetMode="External"/><Relationship Id="rId301" Type="http://schemas.openxmlformats.org/officeDocument/2006/relationships/hyperlink" Target="https://www.gov.br/antt/pt-br/assuntos/rodovias/concessionarias/lista-de-concessoes/eco050/tarifas-de-pedagio" TargetMode="External"/><Relationship Id="rId82" Type="http://schemas.openxmlformats.org/officeDocument/2006/relationships/hyperlink" Target="https://www.gov.br/antt/pt-br/assuntos/rodovias/concessionarias/lista-de-concessoes/ccr-rio-sp/tarifas-de-pedagio" TargetMode="External"/><Relationship Id="rId385" Type="http://schemas.openxmlformats.org/officeDocument/2006/relationships/hyperlink" Target="https://www.gov.br/antt/pt-br/assuntos/rodovias/concessionarias/lista-de-concessoes/concebra/tarifas-de-pedagio" TargetMode="External"/><Relationship Id="rId592" Type="http://schemas.openxmlformats.org/officeDocument/2006/relationships/hyperlink" Target="https://www.gov.br/antt/pt-br/assuntos/rodovias/concessionarias/lista-de-concessoes/concer/tarifas-de-pedagio" TargetMode="External"/><Relationship Id="rId606" Type="http://schemas.openxmlformats.org/officeDocument/2006/relationships/hyperlink" Target="https://www.gov.br/antt/pt-br/assuntos/rodovias/concessionarias/lista-de-concessoes/viasul/tarifas-de-pedagio" TargetMode="External"/><Relationship Id="rId813" Type="http://schemas.openxmlformats.org/officeDocument/2006/relationships/hyperlink" Target="https://www.gov.br/antt/pt-br/assuntos/rodovias/concessionarias/lista-de-concessoes/way-262/tarifas-de-pedagio/tarifas-de-pedagio" TargetMode="External"/><Relationship Id="rId245" Type="http://schemas.openxmlformats.org/officeDocument/2006/relationships/hyperlink" Target="https://www.gov.br/antt/pt-br/assuntos/rodovias/concessionarias/lista-de-concessoes/Transbrasiliana/tarifas-de-pedagio" TargetMode="External"/><Relationship Id="rId452" Type="http://schemas.openxmlformats.org/officeDocument/2006/relationships/hyperlink" Target="https://www.gov.br/antt/pt-br/assuntos/rodovias/concessionarias/lista-de-concessoes/concebra/tarifas-de-pedagio" TargetMode="External"/><Relationship Id="rId897" Type="http://schemas.openxmlformats.org/officeDocument/2006/relationships/hyperlink" Target="https://www.gov.br/antt/pt-br/assuntos/rodovias/concessionarias/lista-de-concessoes/autopista-litoral-sul/tarifas-de-pedagios" TargetMode="External"/><Relationship Id="rId105" Type="http://schemas.openxmlformats.org/officeDocument/2006/relationships/hyperlink" Target="https://www.gov.br/antt/pt-br/assuntos/rodovias/concessionarias/lista-de-concessoes/ccr-rio-sp/tarifas-de-pedagio" TargetMode="External"/><Relationship Id="rId312" Type="http://schemas.openxmlformats.org/officeDocument/2006/relationships/hyperlink" Target="https://www.gov.br/antt/pt-br/assuntos/rodovias/concessionarias/lista-de-concessoes/eco050/tarifas-de-pedagio" TargetMode="External"/><Relationship Id="rId757" Type="http://schemas.openxmlformats.org/officeDocument/2006/relationships/hyperlink" Target="https://www.gov.br/antt/pt-br/assuntos/rodovias/concessionarias/lista-de-concessoes/via-cristais/revisoes-e-reajustes/tarifas-de-pedagio" TargetMode="External"/><Relationship Id="rId93" Type="http://schemas.openxmlformats.org/officeDocument/2006/relationships/hyperlink" Target="https://www.gov.br/antt/pt-br/assuntos/rodovias/concessionarias/lista-de-concessoes/ccr-rio-sp/tarifas-de-pedagio" TargetMode="External"/><Relationship Id="rId189" Type="http://schemas.openxmlformats.org/officeDocument/2006/relationships/hyperlink" Target="https://www.ecoriominas.com.br/servicos/tarifas-de-pedagio" TargetMode="External"/><Relationship Id="rId396" Type="http://schemas.openxmlformats.org/officeDocument/2006/relationships/hyperlink" Target="https://www.gov.br/antt/pt-br/assuntos/rodovias/concessionarias/lista-de-concessoes/concebra/tarifas-de-pedagio" TargetMode="External"/><Relationship Id="rId617" Type="http://schemas.openxmlformats.org/officeDocument/2006/relationships/hyperlink" Target="https://www.gov.br/antt/pt-br/assuntos/rodovias/concessionarias/lista-de-concessoes/viasul/tarifas-de-pedagio" TargetMode="External"/><Relationship Id="rId824" Type="http://schemas.openxmlformats.org/officeDocument/2006/relationships/hyperlink" Target="https://www.gov.br/antt/pt-br/assuntos/rodovias/concessionarias/lista-de-concessoes/way-262/tarifas-de-pedagio/tarifas-de-pedagio" TargetMode="External"/><Relationship Id="rId256" Type="http://schemas.openxmlformats.org/officeDocument/2006/relationships/hyperlink" Target="https://www.gov.br/antt/pt-br/assuntos/rodovias/concessionarias/lista-de-concessoes/eco050/tarifas-de-pedagio" TargetMode="External"/><Relationship Id="rId463" Type="http://schemas.openxmlformats.org/officeDocument/2006/relationships/hyperlink" Target="https://www.gov.br/antt/pt-br/assuntos/rodovias/concessionarias/lista-de-concessoes/concebra/tarifas-de-pedagio" TargetMode="External"/><Relationship Id="rId670" Type="http://schemas.openxmlformats.org/officeDocument/2006/relationships/hyperlink" Target="https://www.gov.br/antt/pt-br/assuntos/rodovias/concessionarias/lista-de-concessoes/via-araucaria/tarifas-de-pedagio" TargetMode="External"/><Relationship Id="rId116" Type="http://schemas.openxmlformats.org/officeDocument/2006/relationships/hyperlink" Target="https://www.gov.br/antt/pt-br/assuntos/rodovias/concessionarias/lista-de-concessoes/ccr-rio-sp/tarifas-de-pedagio" TargetMode="External"/><Relationship Id="rId323" Type="http://schemas.openxmlformats.org/officeDocument/2006/relationships/hyperlink" Target="https://www.gov.br/antt/pt-br/assuntos/rodovias/concessionarias/lista-de-concessoes/eco050/tarifas-de-pedagio" TargetMode="External"/><Relationship Id="rId530" Type="http://schemas.openxmlformats.org/officeDocument/2006/relationships/hyperlink" Target="https://www.gov.br/antt/pt-br/assuntos/rodovias/concessionarias/lista-de-concessoes/rota-do-oeste/tarifas-de-pedagio" TargetMode="External"/><Relationship Id="rId768" Type="http://schemas.openxmlformats.org/officeDocument/2006/relationships/hyperlink" Target="https://www.gov.br/antt/pt-br/assuntos/rodovias/concessionarias/lista-de-concessoes/via-cristais/revisoes-e-reajustes/tarifas-de-pedagio" TargetMode="External"/><Relationship Id="rId20" Type="http://schemas.openxmlformats.org/officeDocument/2006/relationships/hyperlink" Target="https://www.rotadesantamaria.com.br/pracas-de-pedagio" TargetMode="External"/><Relationship Id="rId628" Type="http://schemas.openxmlformats.org/officeDocument/2006/relationships/hyperlink" Target="https://www.gov.br/antt/pt-br/assuntos/rodovias/concessionarias/lista-de-concessoes/viasul/tarifas-de-pedagio" TargetMode="External"/><Relationship Id="rId835" Type="http://schemas.openxmlformats.org/officeDocument/2006/relationships/hyperlink" Target="https://www.gov.br/antt/pt-br/assuntos/rodovias/concessionarias/lista-de-concessoes/way-262/tarifas-de-pedagio/tarifas-de-pedagio" TargetMode="External"/><Relationship Id="rId267" Type="http://schemas.openxmlformats.org/officeDocument/2006/relationships/hyperlink" Target="https://www.gov.br/antt/pt-br/assuntos/rodovias/concessionarias/lista-de-concessoes/eco050/tarifas-de-pedagio" TargetMode="External"/><Relationship Id="rId474" Type="http://schemas.openxmlformats.org/officeDocument/2006/relationships/hyperlink" Target="https://www.gov.br/antt/pt-br/assuntos/rodovias/concessionarias/lista-de-concessoes/via-brasil/tarifas-de-pedagio" TargetMode="External"/><Relationship Id="rId127" Type="http://schemas.openxmlformats.org/officeDocument/2006/relationships/hyperlink" Target="https://www.arteris.com.br/nossas-rodovias/planalto-sul/tarifas/tarifa-por-trecho/" TargetMode="External"/><Relationship Id="rId681" Type="http://schemas.openxmlformats.org/officeDocument/2006/relationships/hyperlink" Target="https://www.gov.br/antt/pt-br/assuntos/rodovias/concessionarias/lista-de-concessoes/via-araucaria/tarifas-de-pedagio" TargetMode="External"/><Relationship Id="rId779" Type="http://schemas.openxmlformats.org/officeDocument/2006/relationships/hyperlink" Target="https://www.gov.br/antt/pt-br/assuntos/rodovias/concessionarias/lista-de-concessoes/via-cristais/revisoes-e-reajustes/tarifas-de-pedagio" TargetMode="External"/><Relationship Id="rId902" Type="http://schemas.openxmlformats.org/officeDocument/2006/relationships/hyperlink" Target="https://www.gov.br/antt/pt-br/assuntos/rodovias/concessionarias/lista-de-concessoes/via-bahia/tarifas-de-pedagio" TargetMode="External"/><Relationship Id="rId31" Type="http://schemas.openxmlformats.org/officeDocument/2006/relationships/hyperlink" Target="https://www.rotadesantamaria.com.br/pracas-de-pedagio" TargetMode="External"/><Relationship Id="rId334" Type="http://schemas.openxmlformats.org/officeDocument/2006/relationships/hyperlink" Target="https://www.gov.br/antt/pt-br/assuntos/rodovias/concessionarias/lista-de-concessoes/concebra/tarifas-de-pedagio" TargetMode="External"/><Relationship Id="rId541" Type="http://schemas.openxmlformats.org/officeDocument/2006/relationships/hyperlink" Target="https://www.gov.br/antt/pt-br/assuntos/rodovias/concessionarias/lista-de-concessoes/rota-do-oeste/tarifas-de-pedagio" TargetMode="External"/><Relationship Id="rId639" Type="http://schemas.openxmlformats.org/officeDocument/2006/relationships/hyperlink" Target="https://www.gov.br/antt/pt-br/assuntos/rodovias/concessionarias/lista-de-concessoes/viasul/tarifas-de-pedagio" TargetMode="External"/><Relationship Id="rId180" Type="http://schemas.openxmlformats.org/officeDocument/2006/relationships/hyperlink" Target="https://www.ecoriominas.com.br/servicos/tarifas-de-pedagio" TargetMode="External"/><Relationship Id="rId278" Type="http://schemas.openxmlformats.org/officeDocument/2006/relationships/hyperlink" Target="https://www.gov.br/antt/pt-br/assuntos/rodovias/concessionarias/lista-de-concessoes/eco050/tarifas-de-pedagio" TargetMode="External"/><Relationship Id="rId401" Type="http://schemas.openxmlformats.org/officeDocument/2006/relationships/hyperlink" Target="https://www.gov.br/antt/pt-br/assuntos/rodovias/concessionarias/lista-de-concessoes/concebra/tarifas-de-pedagio" TargetMode="External"/><Relationship Id="rId846" Type="http://schemas.openxmlformats.org/officeDocument/2006/relationships/hyperlink" Target="https://www.gov.br/antt/pt-br/assuntos/rodovias/concessionarias/lista-de-concessoes/way-262/tarifas-de-pedagio/tarifas-de-pedagio" TargetMode="External"/><Relationship Id="rId485" Type="http://schemas.openxmlformats.org/officeDocument/2006/relationships/hyperlink" Target="https://www.gov.br/antt/pt-br/assuntos/rodovias/concessionarias/lista-de-concessoes/rota-do-oeste/tarifas-de-pedagio" TargetMode="External"/><Relationship Id="rId692" Type="http://schemas.openxmlformats.org/officeDocument/2006/relationships/hyperlink" Target="https://www.gov.br/antt/pt-br/assuntos/rodovias/concessionarias/lista-de-concessoes/via-araucaria/tarifas-de-pedagio" TargetMode="External"/><Relationship Id="rId706" Type="http://schemas.openxmlformats.org/officeDocument/2006/relationships/hyperlink" Target="https://www.gov.br/antt/pt-br/assuntos/rodovias/concessionarias/lista-de-concessoes/via-araucaria/tarifas-de-pedagio" TargetMode="External"/><Relationship Id="rId913" Type="http://schemas.openxmlformats.org/officeDocument/2006/relationships/printerSettings" Target="../printerSettings/printerSettings3.bin"/><Relationship Id="rId42" Type="http://schemas.openxmlformats.org/officeDocument/2006/relationships/hyperlink" Target="https://www.rotadesantamaria.com.br/pracas-de-pedagio" TargetMode="External"/><Relationship Id="rId138" Type="http://schemas.openxmlformats.org/officeDocument/2006/relationships/hyperlink" Target="https://www.rotadesantamaria.com.br/pracas-de-pedagio" TargetMode="External"/><Relationship Id="rId345" Type="http://schemas.openxmlformats.org/officeDocument/2006/relationships/hyperlink" Target="https://www.gov.br/antt/pt-br/assuntos/rodovias/concessionarias/lista-de-concessoes/concebra/tarifas-de-pedagio" TargetMode="External"/><Relationship Id="rId552" Type="http://schemas.openxmlformats.org/officeDocument/2006/relationships/hyperlink" Target="https://www.gov.br/antt/pt-br/assuntos/rodovias/concessionarias/lista-de-concessoes/rota-do-oeste/tarifas-de-pedagio" TargetMode="External"/><Relationship Id="rId191" Type="http://schemas.openxmlformats.org/officeDocument/2006/relationships/hyperlink" Target="https://www.ecoriominas.com.br/servicos/tarifas-de-pedagio" TargetMode="External"/><Relationship Id="rId205" Type="http://schemas.openxmlformats.org/officeDocument/2006/relationships/hyperlink" Target="https://www.ecoriominas.com.br/servicos/tarifas-de-pedagio" TargetMode="External"/><Relationship Id="rId412" Type="http://schemas.openxmlformats.org/officeDocument/2006/relationships/hyperlink" Target="https://www.gov.br/antt/pt-br/assuntos/rodovias/concessionarias/lista-de-concessoes/concebra/tarifas-de-pedagio" TargetMode="External"/><Relationship Id="rId857" Type="http://schemas.openxmlformats.org/officeDocument/2006/relationships/hyperlink" Target="https://www.rotadesantamaria.com.br/pracas-de-pedagio" TargetMode="External"/><Relationship Id="rId289" Type="http://schemas.openxmlformats.org/officeDocument/2006/relationships/hyperlink" Target="https://www.gov.br/antt/pt-br/assuntos/rodovias/concessionarias/lista-de-concessoes/eco050/tarifas-de-pedagio" TargetMode="External"/><Relationship Id="rId496" Type="http://schemas.openxmlformats.org/officeDocument/2006/relationships/hyperlink" Target="https://www.gov.br/antt/pt-br/assuntos/rodovias/concessionarias/lista-de-concessoes/rota-do-oeste/tarifas-de-pedagio" TargetMode="External"/><Relationship Id="rId717" Type="http://schemas.openxmlformats.org/officeDocument/2006/relationships/hyperlink" Target="https://www.gov.br/antt/pt-br/assuntos/rodovias/concessionarias/lista-de-concessoes/epr-via-mineira/tarifas-de-pedagios-via-mineira" TargetMode="External"/><Relationship Id="rId53" Type="http://schemas.openxmlformats.org/officeDocument/2006/relationships/hyperlink" Target="https://www.rotadesantamaria.com.br/pracas-de-pedagio" TargetMode="External"/><Relationship Id="rId149" Type="http://schemas.openxmlformats.org/officeDocument/2006/relationships/hyperlink" Target="https://www.rotadesantamaria.com.br/pracas-de-pedagio" TargetMode="External"/><Relationship Id="rId356" Type="http://schemas.openxmlformats.org/officeDocument/2006/relationships/hyperlink" Target="https://www.gov.br/antt/pt-br/assuntos/rodovias/concessionarias/lista-de-concessoes/concebra/tarifas-de-pedagio" TargetMode="External"/><Relationship Id="rId563" Type="http://schemas.openxmlformats.org/officeDocument/2006/relationships/hyperlink" Target="https://www.gov.br/antt/pt-br/assuntos/rodovias/concessionarias/lista-de-concessoes/rota-do-oeste/tarifas-de-pedagio" TargetMode="External"/><Relationship Id="rId770" Type="http://schemas.openxmlformats.org/officeDocument/2006/relationships/hyperlink" Target="https://www.gov.br/antt/pt-br/assuntos/rodovias/concessionarias/lista-de-concessoes/via-cristais/revisoes-e-reajustes/tarifas-de-pedagio" TargetMode="External"/><Relationship Id="rId216" Type="http://schemas.openxmlformats.org/officeDocument/2006/relationships/hyperlink" Target="https://www.arteris.com.br/nossas-rodovias/planalto-sul/tarifas/tarifa-por-trecho/" TargetMode="External"/><Relationship Id="rId423" Type="http://schemas.openxmlformats.org/officeDocument/2006/relationships/hyperlink" Target="https://www.gov.br/antt/pt-br/assuntos/rodovias/concessionarias/lista-de-concessoes/concebra/tarifas-de-pedagio" TargetMode="External"/><Relationship Id="rId868" Type="http://schemas.openxmlformats.org/officeDocument/2006/relationships/hyperlink" Target="https://www.gov.br/antt/pt-br/assuntos/rodovias/concessionarias/lista-de-concessoes/ecosul/tarifas-de-pedagio" TargetMode="External"/><Relationship Id="rId630" Type="http://schemas.openxmlformats.org/officeDocument/2006/relationships/hyperlink" Target="https://www.gov.br/antt/pt-br/assuntos/rodovias/concessionarias/lista-de-concessoes/viasul/tarifas-de-pedagio" TargetMode="External"/><Relationship Id="rId728" Type="http://schemas.openxmlformats.org/officeDocument/2006/relationships/hyperlink" Target="https://www.gov.br/antt/pt-br/assuntos/rodovias/concessionarias/lista-de-concessoes/via-cristais/revisoes-e-reajustes/tarifas-de-pedagio" TargetMode="External"/><Relationship Id="rId64" Type="http://schemas.openxmlformats.org/officeDocument/2006/relationships/hyperlink" Target="https://www.rotadesantamaria.com.br/pracas-de-pedagio" TargetMode="External"/><Relationship Id="rId367" Type="http://schemas.openxmlformats.org/officeDocument/2006/relationships/hyperlink" Target="https://www.gov.br/antt/pt-br/assuntos/rodovias/concessionarias/lista-de-concessoes/concebra/tarifas-de-pedagio" TargetMode="External"/><Relationship Id="rId574" Type="http://schemas.openxmlformats.org/officeDocument/2006/relationships/hyperlink" Target="https://www.gov.br/antt/pt-br/assuntos/rodovias/concessionarias/lista-de-concessoes/rota-do-oeste/tarifas-de-pedagio" TargetMode="External"/><Relationship Id="rId227" Type="http://schemas.openxmlformats.org/officeDocument/2006/relationships/hyperlink" Target="https://www.arteris.com.br/nossas-rodovias/fluminense/tarifas/tarifa-por-trecho/" TargetMode="External"/><Relationship Id="rId781" Type="http://schemas.openxmlformats.org/officeDocument/2006/relationships/hyperlink" Target="https://www.gov.br/antt/pt-br/assuntos/rodovias/concessionarias/lista-de-concessoes/via-cristais/revisoes-e-reajustes/tarifas-de-pedagio" TargetMode="External"/><Relationship Id="rId879" Type="http://schemas.openxmlformats.org/officeDocument/2006/relationships/hyperlink" Target="https://www.gov.br/antt/pt-br/assuntos/rodovias/concessionarias/lista-de-concessoes/ecovias-araguaia/tarifas-de-pedagio" TargetMode="External"/><Relationship Id="rId434" Type="http://schemas.openxmlformats.org/officeDocument/2006/relationships/hyperlink" Target="https://www.gov.br/antt/pt-br/assuntos/rodovias/concessionarias/lista-de-concessoes/concebra/tarifas-de-pedagio" TargetMode="External"/><Relationship Id="rId641" Type="http://schemas.openxmlformats.org/officeDocument/2006/relationships/hyperlink" Target="https://www.gov.br/antt/pt-br/assuntos/rodovias/concessionarias/lista-de-concessoes/viasul/tarifas-de-pedagio" TargetMode="External"/><Relationship Id="rId739" Type="http://schemas.openxmlformats.org/officeDocument/2006/relationships/hyperlink" Target="https://www.gov.br/antt/pt-br/assuntos/rodovias/concessionarias/lista-de-concessoes/via-cristais/revisoes-e-reajustes/tarifas-de-pedagio" TargetMode="External"/><Relationship Id="rId280" Type="http://schemas.openxmlformats.org/officeDocument/2006/relationships/hyperlink" Target="https://www.gov.br/antt/pt-br/assuntos/rodovias/concessionarias/lista-de-concessoes/eco050/tarifas-de-pedagio" TargetMode="External"/><Relationship Id="rId501" Type="http://schemas.openxmlformats.org/officeDocument/2006/relationships/hyperlink" Target="https://www.gov.br/antt/pt-br/assuntos/rodovias/concessionarias/lista-de-concessoes/rota-do-oeste/tarifas-de-pedagio" TargetMode="External"/><Relationship Id="rId75" Type="http://schemas.openxmlformats.org/officeDocument/2006/relationships/hyperlink" Target="https://www.gov.br/antt/pt-br/assuntos/rodovias/concessionarias/lista-de-concessoes/ccr-rio-sp/tarifas-de-pedagio" TargetMode="External"/><Relationship Id="rId140" Type="http://schemas.openxmlformats.org/officeDocument/2006/relationships/hyperlink" Target="https://www.rotadesantamaria.com.br/pracas-de-pedagio" TargetMode="External"/><Relationship Id="rId378" Type="http://schemas.openxmlformats.org/officeDocument/2006/relationships/hyperlink" Target="https://www.gov.br/antt/pt-br/assuntos/rodovias/concessionarias/lista-de-concessoes/concebra/tarifas-de-pedagio" TargetMode="External"/><Relationship Id="rId585" Type="http://schemas.openxmlformats.org/officeDocument/2006/relationships/hyperlink" Target="https://www.gov.br/antt/pt-br/assuntos/rodovias/concessionarias/lista-de-concessoes/rota-do-oeste/tarifas-de-pedagio" TargetMode="External"/><Relationship Id="rId792" Type="http://schemas.openxmlformats.org/officeDocument/2006/relationships/hyperlink" Target="https://www.gov.br/antt/pt-br/assuntos/rodovias/concessionarias/lista-de-concessoes/via-cristais/revisoes-e-reajustes/tarifas-de-pedagio" TargetMode="External"/><Relationship Id="rId806" Type="http://schemas.openxmlformats.org/officeDocument/2006/relationships/hyperlink" Target="https://www.gov.br/antt/pt-br/assuntos/rodovias/concessionarias/lista-de-concessoes/via-cristais/revisoes-e-reajustes/tarifas-de-pedagio" TargetMode="External"/><Relationship Id="rId6" Type="http://schemas.openxmlformats.org/officeDocument/2006/relationships/hyperlink" Target="https://www.rotadesantamaria.com.br/pracas-de-pedagio" TargetMode="External"/><Relationship Id="rId238" Type="http://schemas.openxmlformats.org/officeDocument/2006/relationships/hyperlink" Target="https://www.gov.br/antt/pt-br/assuntos/rodovias/concessionarias/lista-de-concessoes/Transbrasiliana/tarifas-de-pedagio" TargetMode="External"/><Relationship Id="rId445" Type="http://schemas.openxmlformats.org/officeDocument/2006/relationships/hyperlink" Target="https://www.gov.br/antt/pt-br/assuntos/rodovias/concessionarias/lista-de-concessoes/concebra/tarifas-de-pedagio" TargetMode="External"/><Relationship Id="rId652" Type="http://schemas.openxmlformats.org/officeDocument/2006/relationships/hyperlink" Target="https://www.gov.br/antt/pt-br/assuntos/rodovias/concessionarias/lista-de-concessoes/ccr-viacosteira/tarifas-de-pedagio" TargetMode="External"/><Relationship Id="rId291" Type="http://schemas.openxmlformats.org/officeDocument/2006/relationships/hyperlink" Target="https://www.gov.br/antt/pt-br/assuntos/rodovias/concessionarias/lista-de-concessoes/eco050/tarifas-de-pedagio" TargetMode="External"/><Relationship Id="rId305" Type="http://schemas.openxmlformats.org/officeDocument/2006/relationships/hyperlink" Target="https://www.gov.br/antt/pt-br/assuntos/rodovias/concessionarias/lista-de-concessoes/eco050/tarifas-de-pedagio" TargetMode="External"/><Relationship Id="rId512" Type="http://schemas.openxmlformats.org/officeDocument/2006/relationships/hyperlink" Target="https://www.gov.br/antt/pt-br/assuntos/rodovias/concessionarias/lista-de-concessoes/rota-do-oeste/tarifas-de-pedagio" TargetMode="External"/><Relationship Id="rId86" Type="http://schemas.openxmlformats.org/officeDocument/2006/relationships/hyperlink" Target="https://www.gov.br/antt/pt-br/assuntos/rodovias/concessionarias/lista-de-concessoes/ccr-rio-sp/tarifas-de-pedagio" TargetMode="External"/><Relationship Id="rId151" Type="http://schemas.openxmlformats.org/officeDocument/2006/relationships/hyperlink" Target="https://www.rotadesantamaria.com.br/pracas-de-pedagio" TargetMode="External"/><Relationship Id="rId389" Type="http://schemas.openxmlformats.org/officeDocument/2006/relationships/hyperlink" Target="https://www.gov.br/antt/pt-br/assuntos/rodovias/concessionarias/lista-de-concessoes/concebra/tarifas-de-pedagio" TargetMode="External"/><Relationship Id="rId596" Type="http://schemas.openxmlformats.org/officeDocument/2006/relationships/hyperlink" Target="https://www.gov.br/antt/pt-br/assuntos/rodovias/concessionarias/lista-de-concessoes/viasul/tarifas-de-pedagio" TargetMode="External"/><Relationship Id="rId817" Type="http://schemas.openxmlformats.org/officeDocument/2006/relationships/hyperlink" Target="https://www.gov.br/antt/pt-br/assuntos/rodovias/concessionarias/lista-de-concessoes/way-262/tarifas-de-pedagio/tarifas-de-pedagio" TargetMode="External"/><Relationship Id="rId249" Type="http://schemas.openxmlformats.org/officeDocument/2006/relationships/hyperlink" Target="https://www.gov.br/antt/pt-br/assuntos/rodovias/concessionarias/lista-de-concessoes/Transbrasiliana/tarifas-de-pedagio" TargetMode="External"/><Relationship Id="rId456" Type="http://schemas.openxmlformats.org/officeDocument/2006/relationships/hyperlink" Target="https://www.gov.br/antt/pt-br/assuntos/rodovias/concessionarias/lista-de-concessoes/concebra/tarifas-de-pedagio" TargetMode="External"/><Relationship Id="rId663" Type="http://schemas.openxmlformats.org/officeDocument/2006/relationships/hyperlink" Target="https://www.gov.br/antt/pt-br/assuntos/rodovias/concessionarias/lista-de-concessoes/via-araucaria/tarifas-de-pedagio" TargetMode="External"/><Relationship Id="rId870" Type="http://schemas.openxmlformats.org/officeDocument/2006/relationships/hyperlink" Target="https://www.gov.br/antt/pt-br/assuntos/rodovias/concessionarias/lista-de-concessoes/autopista-fernao-dias/tarifas-de-pedagio" TargetMode="External"/><Relationship Id="rId13" Type="http://schemas.openxmlformats.org/officeDocument/2006/relationships/hyperlink" Target="https://www.rotadesantamaria.com.br/pracas-de-pedagio" TargetMode="External"/><Relationship Id="rId109" Type="http://schemas.openxmlformats.org/officeDocument/2006/relationships/hyperlink" Target="https://www.gov.br/antt/pt-br/assuntos/rodovias/concessionarias/lista-de-concessoes/ccr-rio-sp/tarifas-de-pedagio" TargetMode="External"/><Relationship Id="rId316" Type="http://schemas.openxmlformats.org/officeDocument/2006/relationships/hyperlink" Target="https://www.gov.br/antt/pt-br/assuntos/rodovias/concessionarias/lista-de-concessoes/eco050/tarifas-de-pedagio" TargetMode="External"/><Relationship Id="rId523" Type="http://schemas.openxmlformats.org/officeDocument/2006/relationships/hyperlink" Target="https://www.gov.br/antt/pt-br/assuntos/rodovias/concessionarias/lista-de-concessoes/rota-do-oeste/tarifas-de-pedagio" TargetMode="External"/><Relationship Id="rId97" Type="http://schemas.openxmlformats.org/officeDocument/2006/relationships/hyperlink" Target="https://www.gov.br/antt/pt-br/assuntos/rodovias/concessionarias/lista-de-concessoes/ccr-rio-sp/tarifas-de-pedagio" TargetMode="External"/><Relationship Id="rId730" Type="http://schemas.openxmlformats.org/officeDocument/2006/relationships/hyperlink" Target="https://www.gov.br/antt/pt-br/assuntos/rodovias/concessionarias/lista-de-concessoes/via-cristais/revisoes-e-reajustes/tarifas-de-pedagio" TargetMode="External"/><Relationship Id="rId828" Type="http://schemas.openxmlformats.org/officeDocument/2006/relationships/hyperlink" Target="https://www.gov.br/antt/pt-br/assuntos/rodovias/concessionarias/lista-de-concessoes/way-262/tarifas-de-pedagio/tarifas-de-pedagio" TargetMode="External"/><Relationship Id="rId162" Type="http://schemas.openxmlformats.org/officeDocument/2006/relationships/hyperlink" Target="https://www.ecoriominas.com.br/servicos/tarifas-de-pedagio" TargetMode="External"/><Relationship Id="rId467" Type="http://schemas.openxmlformats.org/officeDocument/2006/relationships/hyperlink" Target="https://www.gov.br/antt/pt-br/assuntos/rodovias/concessionarias/lista-de-concessoes/via-brasil/tarifas-de-pedagio" TargetMode="External"/><Relationship Id="rId674" Type="http://schemas.openxmlformats.org/officeDocument/2006/relationships/hyperlink" Target="https://www.gov.br/antt/pt-br/assuntos/rodovias/concessionarias/lista-de-concessoes/via-araucaria/tarifas-de-pedagio" TargetMode="External"/><Relationship Id="rId881" Type="http://schemas.openxmlformats.org/officeDocument/2006/relationships/hyperlink" Target="https://www.gov.br/antt/pt-br/assuntos/rodovias/concessionarias/lista-de-concessoes/ecoponte/tarifas-de-pedagio" TargetMode="External"/><Relationship Id="rId24" Type="http://schemas.openxmlformats.org/officeDocument/2006/relationships/hyperlink" Target="https://www.rotadesantamaria.com.br/pracas-de-pedagio" TargetMode="External"/><Relationship Id="rId327" Type="http://schemas.openxmlformats.org/officeDocument/2006/relationships/hyperlink" Target="https://www.gov.br/antt/pt-br/assuntos/rodovias/concessionarias/lista-de-concessoes/eco050/tarifas-de-pedagio" TargetMode="External"/><Relationship Id="rId534" Type="http://schemas.openxmlformats.org/officeDocument/2006/relationships/hyperlink" Target="https://www.gov.br/antt/pt-br/assuntos/rodovias/concessionarias/lista-de-concessoes/rota-do-oeste/tarifas-de-pedagio" TargetMode="External"/><Relationship Id="rId741" Type="http://schemas.openxmlformats.org/officeDocument/2006/relationships/hyperlink" Target="https://www.gov.br/antt/pt-br/assuntos/rodovias/concessionarias/lista-de-concessoes/via-cristais/revisoes-e-reajustes/tarifas-de-pedagio" TargetMode="External"/><Relationship Id="rId839" Type="http://schemas.openxmlformats.org/officeDocument/2006/relationships/hyperlink" Target="https://www.gov.br/antt/pt-br/assuntos/rodovias/concessionarias/lista-de-concessoes/way-262/tarifas-de-pedagio/tarifas-de-pedagio" TargetMode="External"/><Relationship Id="rId173" Type="http://schemas.openxmlformats.org/officeDocument/2006/relationships/hyperlink" Target="https://www.ecoriominas.com.br/servicos/tarifas-de-pedagio" TargetMode="External"/><Relationship Id="rId380" Type="http://schemas.openxmlformats.org/officeDocument/2006/relationships/hyperlink" Target="https://www.gov.br/antt/pt-br/assuntos/rodovias/concessionarias/lista-de-concessoes/concebra/tarifas-de-pedagio" TargetMode="External"/><Relationship Id="rId601" Type="http://schemas.openxmlformats.org/officeDocument/2006/relationships/hyperlink" Target="https://www.gov.br/antt/pt-br/assuntos/rodovias/concessionarias/lista-de-concessoes/viasul/tarifas-de-pedagio" TargetMode="External"/><Relationship Id="rId240" Type="http://schemas.openxmlformats.org/officeDocument/2006/relationships/hyperlink" Target="https://www.gov.br/antt/pt-br/assuntos/rodovias/concessionarias/lista-de-concessoes/Transbrasiliana/tarifas-de-pedagio" TargetMode="External"/><Relationship Id="rId478" Type="http://schemas.openxmlformats.org/officeDocument/2006/relationships/hyperlink" Target="https://www.gov.br/antt/pt-br/assuntos/rodovias/concessionarias/lista-de-concessoes/rota-do-oeste/tarifas-de-pedagio" TargetMode="External"/><Relationship Id="rId685" Type="http://schemas.openxmlformats.org/officeDocument/2006/relationships/hyperlink" Target="https://www.gov.br/antt/pt-br/assuntos/rodovias/concessionarias/lista-de-concessoes/via-araucaria/tarifas-de-pedagio" TargetMode="External"/><Relationship Id="rId892" Type="http://schemas.openxmlformats.org/officeDocument/2006/relationships/hyperlink" Target="https://www.gov.br/antt/pt-br/assuntos/rodovias/concessionarias/lista-de-concessoes/via-araucaria/tarifas-de-pedagio" TargetMode="External"/><Relationship Id="rId906" Type="http://schemas.openxmlformats.org/officeDocument/2006/relationships/hyperlink" Target="https://www.gov.br/antt/pt-br/assuntos/rodovias/concessionarias/lista-de-concessoes/ecovias-capixaba/tarifas-de-pedagio" TargetMode="External"/><Relationship Id="rId35" Type="http://schemas.openxmlformats.org/officeDocument/2006/relationships/hyperlink" Target="https://www.rotadesantamaria.com.br/pracas-de-pedagio" TargetMode="External"/><Relationship Id="rId100" Type="http://schemas.openxmlformats.org/officeDocument/2006/relationships/hyperlink" Target="https://www.gov.br/antt/pt-br/assuntos/rodovias/concessionarias/lista-de-concessoes/ccr-rio-sp/tarifas-de-pedagio" TargetMode="External"/><Relationship Id="rId338" Type="http://schemas.openxmlformats.org/officeDocument/2006/relationships/hyperlink" Target="https://www.gov.br/antt/pt-br/assuntos/rodovias/concessionarias/lista-de-concessoes/concebra/tarifas-de-pedagio" TargetMode="External"/><Relationship Id="rId545" Type="http://schemas.openxmlformats.org/officeDocument/2006/relationships/hyperlink" Target="https://www.gov.br/antt/pt-br/assuntos/rodovias/concessionarias/lista-de-concessoes/rota-do-oeste/tarifas-de-pedagio" TargetMode="External"/><Relationship Id="rId752" Type="http://schemas.openxmlformats.org/officeDocument/2006/relationships/hyperlink" Target="https://www.gov.br/antt/pt-br/assuntos/rodovias/concessionarias/lista-de-concessoes/via-cristais/revisoes-e-reajustes/tarifas-de-pedagio" TargetMode="External"/><Relationship Id="rId184" Type="http://schemas.openxmlformats.org/officeDocument/2006/relationships/hyperlink" Target="https://www.ecoriominas.com.br/servicos/tarifas-de-pedagio" TargetMode="External"/><Relationship Id="rId391" Type="http://schemas.openxmlformats.org/officeDocument/2006/relationships/hyperlink" Target="https://www.gov.br/antt/pt-br/assuntos/rodovias/concessionarias/lista-de-concessoes/concebra/tarifas-de-pedagio" TargetMode="External"/><Relationship Id="rId405" Type="http://schemas.openxmlformats.org/officeDocument/2006/relationships/hyperlink" Target="https://www.gov.br/antt/pt-br/assuntos/rodovias/concessionarias/lista-de-concessoes/concebra/tarifas-de-pedagio" TargetMode="External"/><Relationship Id="rId612" Type="http://schemas.openxmlformats.org/officeDocument/2006/relationships/hyperlink" Target="https://www.gov.br/antt/pt-br/assuntos/rodovias/concessionarias/lista-de-concessoes/viasul/tarifas-de-pedagio" TargetMode="External"/><Relationship Id="rId251" Type="http://schemas.openxmlformats.org/officeDocument/2006/relationships/hyperlink" Target="https://www.gov.br/antt/pt-br/assuntos/rodovias/concessionarias/lista-de-concessoes/eco050/tarifas-de-pedagio" TargetMode="External"/><Relationship Id="rId489" Type="http://schemas.openxmlformats.org/officeDocument/2006/relationships/hyperlink" Target="https://www.gov.br/antt/pt-br/assuntos/rodovias/concessionarias/lista-de-concessoes/rota-do-oeste/tarifas-de-pedagio" TargetMode="External"/><Relationship Id="rId696" Type="http://schemas.openxmlformats.org/officeDocument/2006/relationships/hyperlink" Target="https://www.gov.br/antt/pt-br/assuntos/rodovias/concessionarias/lista-de-concessoes/via-araucaria/tarifas-de-pedagio" TargetMode="External"/><Relationship Id="rId46" Type="http://schemas.openxmlformats.org/officeDocument/2006/relationships/hyperlink" Target="https://www.rotadesantamaria.com.br/pracas-de-pedagio" TargetMode="External"/><Relationship Id="rId349" Type="http://schemas.openxmlformats.org/officeDocument/2006/relationships/hyperlink" Target="https://www.gov.br/antt/pt-br/assuntos/rodovias/concessionarias/lista-de-concessoes/concebra/tarifas-de-pedagio" TargetMode="External"/><Relationship Id="rId556" Type="http://schemas.openxmlformats.org/officeDocument/2006/relationships/hyperlink" Target="https://www.gov.br/antt/pt-br/assuntos/rodovias/concessionarias/lista-de-concessoes/rota-do-oeste/tarifas-de-pedagio" TargetMode="External"/><Relationship Id="rId763" Type="http://schemas.openxmlformats.org/officeDocument/2006/relationships/hyperlink" Target="https://www.gov.br/antt/pt-br/assuntos/rodovias/concessionarias/lista-de-concessoes/via-cristais/revisoes-e-reajustes/tarifas-de-pedagio" TargetMode="External"/><Relationship Id="rId111" Type="http://schemas.openxmlformats.org/officeDocument/2006/relationships/hyperlink" Target="https://www.gov.br/antt/pt-br/assuntos/rodovias/concessionarias/lista-de-concessoes/ccr-rio-sp/tarifas-de-pedagio" TargetMode="External"/><Relationship Id="rId195" Type="http://schemas.openxmlformats.org/officeDocument/2006/relationships/hyperlink" Target="https://www.ecoriominas.com.br/servicos/tarifas-de-pedagio" TargetMode="External"/><Relationship Id="rId209" Type="http://schemas.openxmlformats.org/officeDocument/2006/relationships/hyperlink" Target="https://www.ecoriominas.com.br/servicos/tarifas-de-pedagio" TargetMode="External"/><Relationship Id="rId416" Type="http://schemas.openxmlformats.org/officeDocument/2006/relationships/hyperlink" Target="https://www.gov.br/antt/pt-br/assuntos/rodovias/concessionarias/lista-de-concessoes/concebra/tarifas-de-pedagio" TargetMode="External"/><Relationship Id="rId623" Type="http://schemas.openxmlformats.org/officeDocument/2006/relationships/hyperlink" Target="https://www.gov.br/antt/pt-br/assuntos/rodovias/concessionarias/lista-de-concessoes/viasul/tarifas-de-pedagio" TargetMode="External"/><Relationship Id="rId830" Type="http://schemas.openxmlformats.org/officeDocument/2006/relationships/hyperlink" Target="https://www.gov.br/antt/pt-br/assuntos/rodovias/concessionarias/lista-de-concessoes/way-262/tarifas-de-pedagio/tarifas-de-pedagio" TargetMode="External"/><Relationship Id="rId57" Type="http://schemas.openxmlformats.org/officeDocument/2006/relationships/hyperlink" Target="https://www.rotadesantamaria.com.br/pracas-de-pedagio" TargetMode="External"/><Relationship Id="rId262" Type="http://schemas.openxmlformats.org/officeDocument/2006/relationships/hyperlink" Target="https://www.gov.br/antt/pt-br/assuntos/rodovias/concessionarias/lista-de-concessoes/eco050/tarifas-de-pedagio" TargetMode="External"/><Relationship Id="rId567" Type="http://schemas.openxmlformats.org/officeDocument/2006/relationships/hyperlink" Target="https://www.gov.br/antt/pt-br/assuntos/rodovias/concessionarias/lista-de-concessoes/rota-do-oeste/tarifas-de-pedagio" TargetMode="External"/><Relationship Id="rId122" Type="http://schemas.openxmlformats.org/officeDocument/2006/relationships/hyperlink" Target="https://www.gov.br/antt/pt-br/assuntos/rodovias/concessionarias/lista-de-concessoes/ccr-rio-sp/tarifas-de-pedagio" TargetMode="External"/><Relationship Id="rId774" Type="http://schemas.openxmlformats.org/officeDocument/2006/relationships/hyperlink" Target="https://www.gov.br/antt/pt-br/assuntos/rodovias/concessionarias/lista-de-concessoes/via-cristais/revisoes-e-reajustes/tarifas-de-pedagio" TargetMode="External"/><Relationship Id="rId427" Type="http://schemas.openxmlformats.org/officeDocument/2006/relationships/hyperlink" Target="https://www.gov.br/antt/pt-br/assuntos/rodovias/concessionarias/lista-de-concessoes/concebra/tarifas-de-pedagio" TargetMode="External"/><Relationship Id="rId634" Type="http://schemas.openxmlformats.org/officeDocument/2006/relationships/hyperlink" Target="https://www.gov.br/antt/pt-br/assuntos/rodovias/concessionarias/lista-de-concessoes/viasul/tarifas-de-pedagio" TargetMode="External"/><Relationship Id="rId841" Type="http://schemas.openxmlformats.org/officeDocument/2006/relationships/hyperlink" Target="https://www.gov.br/antt/pt-br/assuntos/rodovias/concessionarias/lista-de-concessoes/way-262/tarifas-de-pedagio/tarifas-de-pedagio" TargetMode="External"/><Relationship Id="rId273" Type="http://schemas.openxmlformats.org/officeDocument/2006/relationships/hyperlink" Target="https://www.gov.br/antt/pt-br/assuntos/rodovias/concessionarias/lista-de-concessoes/eco050/tarifas-de-pedagio" TargetMode="External"/><Relationship Id="rId480" Type="http://schemas.openxmlformats.org/officeDocument/2006/relationships/hyperlink" Target="https://www.gov.br/antt/pt-br/assuntos/rodovias/concessionarias/lista-de-concessoes/rota-do-oeste/tarifas-de-pedagio" TargetMode="External"/><Relationship Id="rId701" Type="http://schemas.openxmlformats.org/officeDocument/2006/relationships/hyperlink" Target="https://www.gov.br/antt/pt-br/assuntos/rodovias/concessionarias/lista-de-concessoes/via-araucaria/tarifas-de-pedagio" TargetMode="External"/><Relationship Id="rId68" Type="http://schemas.openxmlformats.org/officeDocument/2006/relationships/hyperlink" Target="https://www.rotadesantamaria.com.br/pracas-de-pedagio" TargetMode="External"/><Relationship Id="rId133" Type="http://schemas.openxmlformats.org/officeDocument/2006/relationships/hyperlink" Target="https://www.rotadesantamaria.com.br/pracas-de-pedagio" TargetMode="External"/><Relationship Id="rId340" Type="http://schemas.openxmlformats.org/officeDocument/2006/relationships/hyperlink" Target="https://www.gov.br/antt/pt-br/assuntos/rodovias/concessionarias/lista-de-concessoes/concebra/tarifas-de-pedagio" TargetMode="External"/><Relationship Id="rId578" Type="http://schemas.openxmlformats.org/officeDocument/2006/relationships/hyperlink" Target="https://www.gov.br/antt/pt-br/assuntos/rodovias/concessionarias/lista-de-concessoes/rota-do-oeste/tarifas-de-pedagio" TargetMode="External"/><Relationship Id="rId785" Type="http://schemas.openxmlformats.org/officeDocument/2006/relationships/hyperlink" Target="https://www.gov.br/antt/pt-br/assuntos/rodovias/concessionarias/lista-de-concessoes/via-cristais/revisoes-e-reajustes/tarifas-de-pedagio" TargetMode="External"/><Relationship Id="rId200" Type="http://schemas.openxmlformats.org/officeDocument/2006/relationships/hyperlink" Target="https://www.ecoriominas.com.br/servicos/tarifas-de-pedagio" TargetMode="External"/><Relationship Id="rId438" Type="http://schemas.openxmlformats.org/officeDocument/2006/relationships/hyperlink" Target="https://www.gov.br/antt/pt-br/assuntos/rodovias/concessionarias/lista-de-concessoes/concebra/tarifas-de-pedagio" TargetMode="External"/><Relationship Id="rId645" Type="http://schemas.openxmlformats.org/officeDocument/2006/relationships/hyperlink" Target="https://www.gov.br/antt/pt-br/assuntos/rodovias/concessionarias/lista-de-concessoes/ccr-viacosteira/tarifas-de-pedagio" TargetMode="External"/><Relationship Id="rId852" Type="http://schemas.openxmlformats.org/officeDocument/2006/relationships/hyperlink" Target="https://www.gov.br/antt/pt-br/assuntos/rodovias/concessionarias/lista-de-concessoes/way-262/tarifas-de-pedagio/tarifas-de-pedagio" TargetMode="External"/><Relationship Id="rId284" Type="http://schemas.openxmlformats.org/officeDocument/2006/relationships/hyperlink" Target="https://www.gov.br/antt/pt-br/assuntos/rodovias/concessionarias/lista-de-concessoes/eco050/tarifas-de-pedagio" TargetMode="External"/><Relationship Id="rId491" Type="http://schemas.openxmlformats.org/officeDocument/2006/relationships/hyperlink" Target="https://www.gov.br/antt/pt-br/assuntos/rodovias/concessionarias/lista-de-concessoes/rota-do-oeste/tarifas-de-pedagio" TargetMode="External"/><Relationship Id="rId505" Type="http://schemas.openxmlformats.org/officeDocument/2006/relationships/hyperlink" Target="https://www.gov.br/antt/pt-br/assuntos/rodovias/concessionarias/lista-de-concessoes/rota-do-oeste/tarifas-de-pedagio" TargetMode="External"/><Relationship Id="rId712" Type="http://schemas.openxmlformats.org/officeDocument/2006/relationships/hyperlink" Target="https://www.gov.br/antt/pt-br/assuntos/rodovias/concessionarias/lista-de-concessoes/epr-via-mineira/tarifas-de-pedagios-via-mineira" TargetMode="External"/><Relationship Id="rId79" Type="http://schemas.openxmlformats.org/officeDocument/2006/relationships/hyperlink" Target="https://www.gov.br/antt/pt-br/assuntos/rodovias/concessionarias/lista-de-concessoes/ccr-rio-sp/tarifas-de-pedagio" TargetMode="External"/><Relationship Id="rId144" Type="http://schemas.openxmlformats.org/officeDocument/2006/relationships/hyperlink" Target="https://www.rotadesantamaria.com.br/pracas-de-pedagio" TargetMode="External"/><Relationship Id="rId589" Type="http://schemas.openxmlformats.org/officeDocument/2006/relationships/hyperlink" Target="https://www.gov.br/antt/pt-br/assuntos/rodovias/concessionarias/lista-de-concessoes/concer/tarifas-de-pedagio" TargetMode="External"/><Relationship Id="rId796" Type="http://schemas.openxmlformats.org/officeDocument/2006/relationships/hyperlink" Target="https://www.gov.br/antt/pt-br/assuntos/rodovias/concessionarias/lista-de-concessoes/via-cristais/revisoes-e-reajustes/tarifas-de-pedagio" TargetMode="External"/><Relationship Id="rId90" Type="http://schemas.openxmlformats.org/officeDocument/2006/relationships/hyperlink" Target="https://www.gov.br/antt/pt-br/assuntos/rodovias/concessionarias/lista-de-concessoes/ccr-rio-sp/tarifas-de-pedagio" TargetMode="External"/><Relationship Id="rId186" Type="http://schemas.openxmlformats.org/officeDocument/2006/relationships/hyperlink" Target="https://www.ecoriominas.com.br/servicos/tarifas-de-pedagio" TargetMode="External"/><Relationship Id="rId351" Type="http://schemas.openxmlformats.org/officeDocument/2006/relationships/hyperlink" Target="https://www.gov.br/antt/pt-br/assuntos/rodovias/concessionarias/lista-de-concessoes/concebra/tarifas-de-pedagio" TargetMode="External"/><Relationship Id="rId393" Type="http://schemas.openxmlformats.org/officeDocument/2006/relationships/hyperlink" Target="https://www.gov.br/antt/pt-br/assuntos/rodovias/concessionarias/lista-de-concessoes/concebra/tarifas-de-pedagio" TargetMode="External"/><Relationship Id="rId407" Type="http://schemas.openxmlformats.org/officeDocument/2006/relationships/hyperlink" Target="https://www.gov.br/antt/pt-br/assuntos/rodovias/concessionarias/lista-de-concessoes/concebra/tarifas-de-pedagio" TargetMode="External"/><Relationship Id="rId449" Type="http://schemas.openxmlformats.org/officeDocument/2006/relationships/hyperlink" Target="https://www.gov.br/antt/pt-br/assuntos/rodovias/concessionarias/lista-de-concessoes/concebra/tarifas-de-pedagio" TargetMode="External"/><Relationship Id="rId614" Type="http://schemas.openxmlformats.org/officeDocument/2006/relationships/hyperlink" Target="https://www.gov.br/antt/pt-br/assuntos/rodovias/concessionarias/lista-de-concessoes/viasul/tarifas-de-pedagio" TargetMode="External"/><Relationship Id="rId656" Type="http://schemas.openxmlformats.org/officeDocument/2006/relationships/hyperlink" Target="https://www.gov.br/antt/pt-br/assuntos/rodovias/concessionarias/lista-de-concessoes/via-araucaria/tarifas-de-pedagio" TargetMode="External"/><Relationship Id="rId821" Type="http://schemas.openxmlformats.org/officeDocument/2006/relationships/hyperlink" Target="https://www.gov.br/antt/pt-br/assuntos/rodovias/concessionarias/lista-de-concessoes/way-262/tarifas-de-pedagio/tarifas-de-pedagio" TargetMode="External"/><Relationship Id="rId863" Type="http://schemas.openxmlformats.org/officeDocument/2006/relationships/hyperlink" Target="https://www.rotadesantamaria.com.br/pracas-de-pedagio" TargetMode="External"/><Relationship Id="rId211" Type="http://schemas.openxmlformats.org/officeDocument/2006/relationships/hyperlink" Target="https://www.arteris.com.br/nossas-rodovias/planalto-sul/tarifas/tarifa-por-trecho/" TargetMode="External"/><Relationship Id="rId253" Type="http://schemas.openxmlformats.org/officeDocument/2006/relationships/hyperlink" Target="https://www.gov.br/antt/pt-br/assuntos/rodovias/concessionarias/lista-de-concessoes/eco050/tarifas-de-pedagio" TargetMode="External"/><Relationship Id="rId295" Type="http://schemas.openxmlformats.org/officeDocument/2006/relationships/hyperlink" Target="https://www.gov.br/antt/pt-br/assuntos/rodovias/concessionarias/lista-de-concessoes/eco050/tarifas-de-pedagio" TargetMode="External"/><Relationship Id="rId309" Type="http://schemas.openxmlformats.org/officeDocument/2006/relationships/hyperlink" Target="https://www.gov.br/antt/pt-br/assuntos/rodovias/concessionarias/lista-de-concessoes/eco050/tarifas-de-pedagio" TargetMode="External"/><Relationship Id="rId460" Type="http://schemas.openxmlformats.org/officeDocument/2006/relationships/hyperlink" Target="https://www.gov.br/antt/pt-br/assuntos/rodovias/concessionarias/lista-de-concessoes/concebra/tarifas-de-pedagio" TargetMode="External"/><Relationship Id="rId516" Type="http://schemas.openxmlformats.org/officeDocument/2006/relationships/hyperlink" Target="https://www.gov.br/antt/pt-br/assuntos/rodovias/concessionarias/lista-de-concessoes/rota-do-oeste/tarifas-de-pedagio" TargetMode="External"/><Relationship Id="rId698" Type="http://schemas.openxmlformats.org/officeDocument/2006/relationships/hyperlink" Target="https://www.gov.br/antt/pt-br/assuntos/rodovias/concessionarias/lista-de-concessoes/via-araucaria/tarifas-de-pedagio" TargetMode="External"/><Relationship Id="rId48" Type="http://schemas.openxmlformats.org/officeDocument/2006/relationships/hyperlink" Target="https://www.rotadesantamaria.com.br/pracas-de-pedagio" TargetMode="External"/><Relationship Id="rId113" Type="http://schemas.openxmlformats.org/officeDocument/2006/relationships/hyperlink" Target="https://www.gov.br/antt/pt-br/assuntos/rodovias/concessionarias/lista-de-concessoes/ccr-rio-sp/tarifas-de-pedagio" TargetMode="External"/><Relationship Id="rId320" Type="http://schemas.openxmlformats.org/officeDocument/2006/relationships/hyperlink" Target="https://www.gov.br/antt/pt-br/assuntos/rodovias/concessionarias/lista-de-concessoes/eco050/tarifas-de-pedagio" TargetMode="External"/><Relationship Id="rId558" Type="http://schemas.openxmlformats.org/officeDocument/2006/relationships/hyperlink" Target="https://www.gov.br/antt/pt-br/assuntos/rodovias/concessionarias/lista-de-concessoes/rota-do-oeste/tarifas-de-pedagio" TargetMode="External"/><Relationship Id="rId723" Type="http://schemas.openxmlformats.org/officeDocument/2006/relationships/hyperlink" Target="https://www.gov.br/antt/pt-br/assuntos/rodovias/concessionarias/lista-de-concessoes/via-cristais/revisoes-e-reajustes/tarifas-de-pedagio" TargetMode="External"/><Relationship Id="rId765" Type="http://schemas.openxmlformats.org/officeDocument/2006/relationships/hyperlink" Target="https://www.gov.br/antt/pt-br/assuntos/rodovias/concessionarias/lista-de-concessoes/via-cristais/revisoes-e-reajustes/tarifas-de-pedagio" TargetMode="External"/><Relationship Id="rId155" Type="http://schemas.openxmlformats.org/officeDocument/2006/relationships/hyperlink" Target="https://www.rotadesantamaria.com.br/pracas-de-pedagio" TargetMode="External"/><Relationship Id="rId197" Type="http://schemas.openxmlformats.org/officeDocument/2006/relationships/hyperlink" Target="https://www.ecoriominas.com.br/servicos/tarifas-de-pedagio" TargetMode="External"/><Relationship Id="rId362" Type="http://schemas.openxmlformats.org/officeDocument/2006/relationships/hyperlink" Target="https://www.gov.br/antt/pt-br/assuntos/rodovias/concessionarias/lista-de-concessoes/concebra/tarifas-de-pedagio" TargetMode="External"/><Relationship Id="rId418" Type="http://schemas.openxmlformats.org/officeDocument/2006/relationships/hyperlink" Target="https://www.gov.br/antt/pt-br/assuntos/rodovias/concessionarias/lista-de-concessoes/concebra/tarifas-de-pedagio" TargetMode="External"/><Relationship Id="rId625" Type="http://schemas.openxmlformats.org/officeDocument/2006/relationships/hyperlink" Target="https://www.gov.br/antt/pt-br/assuntos/rodovias/concessionarias/lista-de-concessoes/viasul/tarifas-de-pedagio" TargetMode="External"/><Relationship Id="rId832" Type="http://schemas.openxmlformats.org/officeDocument/2006/relationships/hyperlink" Target="https://www.gov.br/antt/pt-br/assuntos/rodovias/concessionarias/lista-de-concessoes/way-262/tarifas-de-pedagio/tarifas-de-pedagio" TargetMode="External"/><Relationship Id="rId222" Type="http://schemas.openxmlformats.org/officeDocument/2006/relationships/hyperlink" Target="https://www.arteris.com.br/nossas-rodovias/regis-bittencourt/tarifas/tarifa-por-trecho/" TargetMode="External"/><Relationship Id="rId264" Type="http://schemas.openxmlformats.org/officeDocument/2006/relationships/hyperlink" Target="https://www.gov.br/antt/pt-br/assuntos/rodovias/concessionarias/lista-de-concessoes/eco050/tarifas-de-pedagio" TargetMode="External"/><Relationship Id="rId471" Type="http://schemas.openxmlformats.org/officeDocument/2006/relationships/hyperlink" Target="https://www.gov.br/antt/pt-br/assuntos/rodovias/concessionarias/lista-de-concessoes/via-brasil/tarifas-de-pedagio" TargetMode="External"/><Relationship Id="rId667" Type="http://schemas.openxmlformats.org/officeDocument/2006/relationships/hyperlink" Target="https://www.gov.br/antt/pt-br/assuntos/rodovias/concessionarias/lista-de-concessoes/via-araucaria/tarifas-de-pedagio" TargetMode="External"/><Relationship Id="rId874" Type="http://schemas.openxmlformats.org/officeDocument/2006/relationships/hyperlink" Target="https://www.gov.br/antt/pt-br/assuntos/rodovias/concessionarias/lista-de-concessoes/autopista-fernao-dias/tarifas-de-pedagio" TargetMode="External"/><Relationship Id="rId17" Type="http://schemas.openxmlformats.org/officeDocument/2006/relationships/hyperlink" Target="https://www.rotadesantamaria.com.br/pracas-de-pedagio" TargetMode="External"/><Relationship Id="rId59" Type="http://schemas.openxmlformats.org/officeDocument/2006/relationships/hyperlink" Target="https://www.rotadesantamaria.com.br/pracas-de-pedagio" TargetMode="External"/><Relationship Id="rId124" Type="http://schemas.openxmlformats.org/officeDocument/2006/relationships/hyperlink" Target="https://www.gov.br/antt/pt-br/assuntos/rodovias/concessionarias/lista-de-concessoes/ccr-rio-sp/tarifas-de-pedagio" TargetMode="External"/><Relationship Id="rId527" Type="http://schemas.openxmlformats.org/officeDocument/2006/relationships/hyperlink" Target="https://www.gov.br/antt/pt-br/assuntos/rodovias/concessionarias/lista-de-concessoes/rota-do-oeste/tarifas-de-pedagio" TargetMode="External"/><Relationship Id="rId569" Type="http://schemas.openxmlformats.org/officeDocument/2006/relationships/hyperlink" Target="https://www.gov.br/antt/pt-br/assuntos/rodovias/concessionarias/lista-de-concessoes/rota-do-oeste/tarifas-de-pedagio" TargetMode="External"/><Relationship Id="rId734" Type="http://schemas.openxmlformats.org/officeDocument/2006/relationships/hyperlink" Target="https://www.gov.br/antt/pt-br/assuntos/rodovias/concessionarias/lista-de-concessoes/via-cristais/revisoes-e-reajustes/tarifas-de-pedagio" TargetMode="External"/><Relationship Id="rId776" Type="http://schemas.openxmlformats.org/officeDocument/2006/relationships/hyperlink" Target="https://www.gov.br/antt/pt-br/assuntos/rodovias/concessionarias/lista-de-concessoes/via-cristais/revisoes-e-reajustes/tarifas-de-pedagio" TargetMode="External"/><Relationship Id="rId70" Type="http://schemas.openxmlformats.org/officeDocument/2006/relationships/hyperlink" Target="https://www.gov.br/antt/pt-br/assuntos/rodovias/concessionarias/lista-de-concessoes/ccr-rio-sp/tarifas-de-pedagio" TargetMode="External"/><Relationship Id="rId166" Type="http://schemas.openxmlformats.org/officeDocument/2006/relationships/hyperlink" Target="https://www.ecoriominas.com.br/servicos/tarifas-de-pedagio" TargetMode="External"/><Relationship Id="rId331" Type="http://schemas.openxmlformats.org/officeDocument/2006/relationships/hyperlink" Target="https://www.gov.br/antt/pt-br/assuntos/rodovias/concessionarias/lista-de-concessoes/eco050/tarifas-de-pedagio" TargetMode="External"/><Relationship Id="rId373" Type="http://schemas.openxmlformats.org/officeDocument/2006/relationships/hyperlink" Target="https://www.gov.br/antt/pt-br/assuntos/rodovias/concessionarias/lista-de-concessoes/concebra/tarifas-de-pedagio" TargetMode="External"/><Relationship Id="rId429" Type="http://schemas.openxmlformats.org/officeDocument/2006/relationships/hyperlink" Target="https://www.gov.br/antt/pt-br/assuntos/rodovias/concessionarias/lista-de-concessoes/concebra/tarifas-de-pedagio" TargetMode="External"/><Relationship Id="rId580" Type="http://schemas.openxmlformats.org/officeDocument/2006/relationships/hyperlink" Target="https://www.gov.br/antt/pt-br/assuntos/rodovias/concessionarias/lista-de-concessoes/rota-do-oeste/tarifas-de-pedagio" TargetMode="External"/><Relationship Id="rId636" Type="http://schemas.openxmlformats.org/officeDocument/2006/relationships/hyperlink" Target="https://www.gov.br/antt/pt-br/assuntos/rodovias/concessionarias/lista-de-concessoes/viasul/tarifas-de-pedagio" TargetMode="External"/><Relationship Id="rId801" Type="http://schemas.openxmlformats.org/officeDocument/2006/relationships/hyperlink" Target="https://www.gov.br/antt/pt-br/assuntos/rodovias/concessionarias/lista-de-concessoes/via-cristais/revisoes-e-reajustes/tarifas-de-pedagio" TargetMode="External"/><Relationship Id="rId1" Type="http://schemas.openxmlformats.org/officeDocument/2006/relationships/hyperlink" Target="https://www.rotadesantamaria.com.br/pracas-de-pedagio" TargetMode="External"/><Relationship Id="rId233" Type="http://schemas.openxmlformats.org/officeDocument/2006/relationships/hyperlink" Target="https://www.arteris.com.br/nossas-rodovias/fluminense/tarifas/tarifa-por-trecho/" TargetMode="External"/><Relationship Id="rId440" Type="http://schemas.openxmlformats.org/officeDocument/2006/relationships/hyperlink" Target="https://www.gov.br/antt/pt-br/assuntos/rodovias/concessionarias/lista-de-concessoes/concebra/tarifas-de-pedagio" TargetMode="External"/><Relationship Id="rId678" Type="http://schemas.openxmlformats.org/officeDocument/2006/relationships/hyperlink" Target="https://www.gov.br/antt/pt-br/assuntos/rodovias/concessionarias/lista-de-concessoes/via-araucaria/tarifas-de-pedagio" TargetMode="External"/><Relationship Id="rId843" Type="http://schemas.openxmlformats.org/officeDocument/2006/relationships/hyperlink" Target="https://www.gov.br/antt/pt-br/assuntos/rodovias/concessionarias/lista-de-concessoes/way-262/tarifas-de-pedagio/tarifas-de-pedagio" TargetMode="External"/><Relationship Id="rId885" Type="http://schemas.openxmlformats.org/officeDocument/2006/relationships/hyperlink" Target="https://www.rotadesantamaria.com.br/pracas-de-pedagio" TargetMode="External"/><Relationship Id="rId28" Type="http://schemas.openxmlformats.org/officeDocument/2006/relationships/hyperlink" Target="https://www.rotadesantamaria.com.br/pracas-de-pedagio" TargetMode="External"/><Relationship Id="rId275" Type="http://schemas.openxmlformats.org/officeDocument/2006/relationships/hyperlink" Target="https://www.gov.br/antt/pt-br/assuntos/rodovias/concessionarias/lista-de-concessoes/eco050/tarifas-de-pedagio" TargetMode="External"/><Relationship Id="rId300" Type="http://schemas.openxmlformats.org/officeDocument/2006/relationships/hyperlink" Target="https://www.gov.br/antt/pt-br/assuntos/rodovias/concessionarias/lista-de-concessoes/eco050/tarifas-de-pedagio" TargetMode="External"/><Relationship Id="rId482" Type="http://schemas.openxmlformats.org/officeDocument/2006/relationships/hyperlink" Target="https://www.gov.br/antt/pt-br/assuntos/rodovias/concessionarias/lista-de-concessoes/rota-do-oeste/tarifas-de-pedagio" TargetMode="External"/><Relationship Id="rId538" Type="http://schemas.openxmlformats.org/officeDocument/2006/relationships/hyperlink" Target="https://www.gov.br/antt/pt-br/assuntos/rodovias/concessionarias/lista-de-concessoes/rota-do-oeste/tarifas-de-pedagio" TargetMode="External"/><Relationship Id="rId703" Type="http://schemas.openxmlformats.org/officeDocument/2006/relationships/hyperlink" Target="https://www.gov.br/antt/pt-br/assuntos/rodovias/concessionarias/lista-de-concessoes/via-araucaria/tarifas-de-pedagio" TargetMode="External"/><Relationship Id="rId745" Type="http://schemas.openxmlformats.org/officeDocument/2006/relationships/hyperlink" Target="https://www.gov.br/antt/pt-br/assuntos/rodovias/concessionarias/lista-de-concessoes/via-cristais/revisoes-e-reajustes/tarifas-de-pedagio" TargetMode="External"/><Relationship Id="rId910" Type="http://schemas.openxmlformats.org/officeDocument/2006/relationships/hyperlink" Target="https://www.gov.br/antt/pt-br/assuntos/rodovias/concessionarias/lista-de-concessoes/ecovias-capixaba/tarifas-de-pedagio" TargetMode="External"/><Relationship Id="rId81" Type="http://schemas.openxmlformats.org/officeDocument/2006/relationships/hyperlink" Target="https://www.gov.br/antt/pt-br/assuntos/rodovias/concessionarias/lista-de-concessoes/ccr-rio-sp/tarifas-de-pedagio" TargetMode="External"/><Relationship Id="rId135" Type="http://schemas.openxmlformats.org/officeDocument/2006/relationships/hyperlink" Target="https://www.rotadesantamaria.com.br/pracas-de-pedagio" TargetMode="External"/><Relationship Id="rId177" Type="http://schemas.openxmlformats.org/officeDocument/2006/relationships/hyperlink" Target="https://www.ecoriominas.com.br/servicos/tarifas-de-pedagio" TargetMode="External"/><Relationship Id="rId342" Type="http://schemas.openxmlformats.org/officeDocument/2006/relationships/hyperlink" Target="https://www.gov.br/antt/pt-br/assuntos/rodovias/concessionarias/lista-de-concessoes/concebra/tarifas-de-pedagio" TargetMode="External"/><Relationship Id="rId384" Type="http://schemas.openxmlformats.org/officeDocument/2006/relationships/hyperlink" Target="https://www.gov.br/antt/pt-br/assuntos/rodovias/concessionarias/lista-de-concessoes/concebra/tarifas-de-pedagio" TargetMode="External"/><Relationship Id="rId591" Type="http://schemas.openxmlformats.org/officeDocument/2006/relationships/hyperlink" Target="https://www.gov.br/antt/pt-br/assuntos/rodovias/concessionarias/lista-de-concessoes/concer/tarifas-de-pedagio" TargetMode="External"/><Relationship Id="rId605" Type="http://schemas.openxmlformats.org/officeDocument/2006/relationships/hyperlink" Target="https://www.gov.br/antt/pt-br/assuntos/rodovias/concessionarias/lista-de-concessoes/viasul/tarifas-de-pedagio" TargetMode="External"/><Relationship Id="rId787" Type="http://schemas.openxmlformats.org/officeDocument/2006/relationships/hyperlink" Target="https://www.gov.br/antt/pt-br/assuntos/rodovias/concessionarias/lista-de-concessoes/via-cristais/revisoes-e-reajustes/tarifas-de-pedagio" TargetMode="External"/><Relationship Id="rId812" Type="http://schemas.openxmlformats.org/officeDocument/2006/relationships/hyperlink" Target="https://www.gov.br/antt/pt-br/assuntos/rodovias/concessionarias/lista-de-concessoes/way-262/tarifas-de-pedagio/tarifas-de-pedagio" TargetMode="External"/><Relationship Id="rId202" Type="http://schemas.openxmlformats.org/officeDocument/2006/relationships/hyperlink" Target="https://www.ecoriominas.com.br/servicos/tarifas-de-pedagio" TargetMode="External"/><Relationship Id="rId244" Type="http://schemas.openxmlformats.org/officeDocument/2006/relationships/hyperlink" Target="https://www.gov.br/antt/pt-br/assuntos/rodovias/concessionarias/lista-de-concessoes/Transbrasiliana/tarifas-de-pedagio" TargetMode="External"/><Relationship Id="rId647" Type="http://schemas.openxmlformats.org/officeDocument/2006/relationships/hyperlink" Target="https://www.gov.br/antt/pt-br/assuntos/rodovias/concessionarias/lista-de-concessoes/ccr-viacosteira/tarifas-de-pedagio" TargetMode="External"/><Relationship Id="rId689" Type="http://schemas.openxmlformats.org/officeDocument/2006/relationships/hyperlink" Target="https://www.gov.br/antt/pt-br/assuntos/rodovias/concessionarias/lista-de-concessoes/via-araucaria/tarifas-de-pedagio" TargetMode="External"/><Relationship Id="rId854" Type="http://schemas.openxmlformats.org/officeDocument/2006/relationships/hyperlink" Target="https://www.gov.br/antt/pt-br/assuntos/rodovias/concessionarias/lista-de-concessoes/way-262/tarifas-de-pedagio/tarifas-de-pedagio" TargetMode="External"/><Relationship Id="rId896" Type="http://schemas.openxmlformats.org/officeDocument/2006/relationships/hyperlink" Target="https://www.gov.br/antt/pt-br/assuntos/rodovias/concessionarias/lista-de-concessoes/pantanal/tarifas-de-pedagio" TargetMode="External"/><Relationship Id="rId39" Type="http://schemas.openxmlformats.org/officeDocument/2006/relationships/hyperlink" Target="https://www.rotadesantamaria.com.br/pracas-de-pedagio" TargetMode="External"/><Relationship Id="rId286" Type="http://schemas.openxmlformats.org/officeDocument/2006/relationships/hyperlink" Target="https://www.gov.br/antt/pt-br/assuntos/rodovias/concessionarias/lista-de-concessoes/eco050/tarifas-de-pedagio" TargetMode="External"/><Relationship Id="rId451" Type="http://schemas.openxmlformats.org/officeDocument/2006/relationships/hyperlink" Target="https://www.gov.br/antt/pt-br/assuntos/rodovias/concessionarias/lista-de-concessoes/concebra/tarifas-de-pedagio" TargetMode="External"/><Relationship Id="rId493" Type="http://schemas.openxmlformats.org/officeDocument/2006/relationships/hyperlink" Target="https://www.gov.br/antt/pt-br/assuntos/rodovias/concessionarias/lista-de-concessoes/rota-do-oeste/tarifas-de-pedagio" TargetMode="External"/><Relationship Id="rId507" Type="http://schemas.openxmlformats.org/officeDocument/2006/relationships/hyperlink" Target="https://www.gov.br/antt/pt-br/assuntos/rodovias/concessionarias/lista-de-concessoes/rota-do-oeste/tarifas-de-pedagio" TargetMode="External"/><Relationship Id="rId549" Type="http://schemas.openxmlformats.org/officeDocument/2006/relationships/hyperlink" Target="https://www.gov.br/antt/pt-br/assuntos/rodovias/concessionarias/lista-de-concessoes/rota-do-oeste/tarifas-de-pedagio" TargetMode="External"/><Relationship Id="rId714" Type="http://schemas.openxmlformats.org/officeDocument/2006/relationships/hyperlink" Target="https://www.gov.br/antt/pt-br/assuntos/rodovias/concessionarias/lista-de-concessoes/epr-via-mineira/tarifas-de-pedagios-via-mineira" TargetMode="External"/><Relationship Id="rId756" Type="http://schemas.openxmlformats.org/officeDocument/2006/relationships/hyperlink" Target="https://www.gov.br/antt/pt-br/assuntos/rodovias/concessionarias/lista-de-concessoes/via-cristais/revisoes-e-reajustes/tarifas-de-pedagio" TargetMode="External"/><Relationship Id="rId50" Type="http://schemas.openxmlformats.org/officeDocument/2006/relationships/hyperlink" Target="https://www.rotadesantamaria.com.br/pracas-de-pedagio" TargetMode="External"/><Relationship Id="rId104" Type="http://schemas.openxmlformats.org/officeDocument/2006/relationships/hyperlink" Target="https://www.gov.br/antt/pt-br/assuntos/rodovias/concessionarias/lista-de-concessoes/ccr-rio-sp/tarifas-de-pedagio" TargetMode="External"/><Relationship Id="rId146" Type="http://schemas.openxmlformats.org/officeDocument/2006/relationships/hyperlink" Target="https://www.rotadesantamaria.com.br/pracas-de-pedagio" TargetMode="External"/><Relationship Id="rId188" Type="http://schemas.openxmlformats.org/officeDocument/2006/relationships/hyperlink" Target="https://www.ecoriominas.com.br/servicos/tarifas-de-pedagio" TargetMode="External"/><Relationship Id="rId311" Type="http://schemas.openxmlformats.org/officeDocument/2006/relationships/hyperlink" Target="https://www.gov.br/antt/pt-br/assuntos/rodovias/concessionarias/lista-de-concessoes/eco050/tarifas-de-pedagio" TargetMode="External"/><Relationship Id="rId353" Type="http://schemas.openxmlformats.org/officeDocument/2006/relationships/hyperlink" Target="https://www.gov.br/antt/pt-br/assuntos/rodovias/concessionarias/lista-de-concessoes/concebra/tarifas-de-pedagio" TargetMode="External"/><Relationship Id="rId395" Type="http://schemas.openxmlformats.org/officeDocument/2006/relationships/hyperlink" Target="https://www.gov.br/antt/pt-br/assuntos/rodovias/concessionarias/lista-de-concessoes/concebra/tarifas-de-pedagio" TargetMode="External"/><Relationship Id="rId409" Type="http://schemas.openxmlformats.org/officeDocument/2006/relationships/hyperlink" Target="https://www.gov.br/antt/pt-br/assuntos/rodovias/concessionarias/lista-de-concessoes/concebra/tarifas-de-pedagio" TargetMode="External"/><Relationship Id="rId560" Type="http://schemas.openxmlformats.org/officeDocument/2006/relationships/hyperlink" Target="https://www.gov.br/antt/pt-br/assuntos/rodovias/concessionarias/lista-de-concessoes/rota-do-oeste/tarifas-de-pedagio" TargetMode="External"/><Relationship Id="rId798" Type="http://schemas.openxmlformats.org/officeDocument/2006/relationships/hyperlink" Target="https://www.gov.br/antt/pt-br/assuntos/rodovias/concessionarias/lista-de-concessoes/via-cristais/revisoes-e-reajustes/tarifas-de-pedagio" TargetMode="External"/><Relationship Id="rId92" Type="http://schemas.openxmlformats.org/officeDocument/2006/relationships/hyperlink" Target="https://www.gov.br/antt/pt-br/assuntos/rodovias/concessionarias/lista-de-concessoes/ccr-rio-sp/tarifas-de-pedagio" TargetMode="External"/><Relationship Id="rId213" Type="http://schemas.openxmlformats.org/officeDocument/2006/relationships/hyperlink" Target="https://www.arteris.com.br/nossas-rodovias/planalto-sul/tarifas/tarifa-por-trecho/" TargetMode="External"/><Relationship Id="rId420" Type="http://schemas.openxmlformats.org/officeDocument/2006/relationships/hyperlink" Target="https://www.gov.br/antt/pt-br/assuntos/rodovias/concessionarias/lista-de-concessoes/concebra/tarifas-de-pedagio" TargetMode="External"/><Relationship Id="rId616" Type="http://schemas.openxmlformats.org/officeDocument/2006/relationships/hyperlink" Target="https://www.gov.br/antt/pt-br/assuntos/rodovias/concessionarias/lista-de-concessoes/viasul/tarifas-de-pedagio" TargetMode="External"/><Relationship Id="rId658" Type="http://schemas.openxmlformats.org/officeDocument/2006/relationships/hyperlink" Target="https://www.gov.br/antt/pt-br/assuntos/rodovias/concessionarias/lista-de-concessoes/via-araucaria/tarifas-de-pedagio" TargetMode="External"/><Relationship Id="rId823" Type="http://schemas.openxmlformats.org/officeDocument/2006/relationships/hyperlink" Target="https://www.gov.br/antt/pt-br/assuntos/rodovias/concessionarias/lista-de-concessoes/way-262/tarifas-de-pedagio/tarifas-de-pedagio" TargetMode="External"/><Relationship Id="rId865" Type="http://schemas.openxmlformats.org/officeDocument/2006/relationships/hyperlink" Target="https://www.rotadesantamaria.com.br/pracas-de-pedagio" TargetMode="External"/><Relationship Id="rId255" Type="http://schemas.openxmlformats.org/officeDocument/2006/relationships/hyperlink" Target="https://www.gov.br/antt/pt-br/assuntos/rodovias/concessionarias/lista-de-concessoes/eco050/tarifas-de-pedagio" TargetMode="External"/><Relationship Id="rId297" Type="http://schemas.openxmlformats.org/officeDocument/2006/relationships/hyperlink" Target="https://www.gov.br/antt/pt-br/assuntos/rodovias/concessionarias/lista-de-concessoes/eco050/tarifas-de-pedagio" TargetMode="External"/><Relationship Id="rId462" Type="http://schemas.openxmlformats.org/officeDocument/2006/relationships/hyperlink" Target="https://www.gov.br/antt/pt-br/assuntos/rodovias/concessionarias/lista-de-concessoes/concebra/tarifas-de-pedagio" TargetMode="External"/><Relationship Id="rId518" Type="http://schemas.openxmlformats.org/officeDocument/2006/relationships/hyperlink" Target="https://www.gov.br/antt/pt-br/assuntos/rodovias/concessionarias/lista-de-concessoes/rota-do-oeste/tarifas-de-pedagio" TargetMode="External"/><Relationship Id="rId725" Type="http://schemas.openxmlformats.org/officeDocument/2006/relationships/hyperlink" Target="https://www.gov.br/antt/pt-br/assuntos/rodovias/concessionarias/lista-de-concessoes/via-cristais/revisoes-e-reajustes/tarifas-de-pedagio" TargetMode="External"/><Relationship Id="rId115" Type="http://schemas.openxmlformats.org/officeDocument/2006/relationships/hyperlink" Target="https://www.gov.br/antt/pt-br/assuntos/rodovias/concessionarias/lista-de-concessoes/ccr-rio-sp/tarifas-de-pedagio" TargetMode="External"/><Relationship Id="rId157" Type="http://schemas.openxmlformats.org/officeDocument/2006/relationships/hyperlink" Target="https://www.rotadesantamaria.com.br/pracas-de-pedagio" TargetMode="External"/><Relationship Id="rId322" Type="http://schemas.openxmlformats.org/officeDocument/2006/relationships/hyperlink" Target="https://www.gov.br/antt/pt-br/assuntos/rodovias/concessionarias/lista-de-concessoes/eco050/tarifas-de-pedagio" TargetMode="External"/><Relationship Id="rId364" Type="http://schemas.openxmlformats.org/officeDocument/2006/relationships/hyperlink" Target="https://www.gov.br/antt/pt-br/assuntos/rodovias/concessionarias/lista-de-concessoes/concebra/tarifas-de-pedagio" TargetMode="External"/><Relationship Id="rId767" Type="http://schemas.openxmlformats.org/officeDocument/2006/relationships/hyperlink" Target="https://www.gov.br/antt/pt-br/assuntos/rodovias/concessionarias/lista-de-concessoes/via-cristais/revisoes-e-reajustes/tarifas-de-pedagio" TargetMode="External"/><Relationship Id="rId61" Type="http://schemas.openxmlformats.org/officeDocument/2006/relationships/hyperlink" Target="https://www.rotadesantamaria.com.br/pracas-de-pedagio" TargetMode="External"/><Relationship Id="rId199" Type="http://schemas.openxmlformats.org/officeDocument/2006/relationships/hyperlink" Target="https://www.ecoriominas.com.br/servicos/tarifas-de-pedagio" TargetMode="External"/><Relationship Id="rId571" Type="http://schemas.openxmlformats.org/officeDocument/2006/relationships/hyperlink" Target="https://www.gov.br/antt/pt-br/assuntos/rodovias/concessionarias/lista-de-concessoes/rota-do-oeste/tarifas-de-pedagio" TargetMode="External"/><Relationship Id="rId627" Type="http://schemas.openxmlformats.org/officeDocument/2006/relationships/hyperlink" Target="https://www.gov.br/antt/pt-br/assuntos/rodovias/concessionarias/lista-de-concessoes/viasul/tarifas-de-pedagio" TargetMode="External"/><Relationship Id="rId669" Type="http://schemas.openxmlformats.org/officeDocument/2006/relationships/hyperlink" Target="https://www.gov.br/antt/pt-br/assuntos/rodovias/concessionarias/lista-de-concessoes/via-araucaria/tarifas-de-pedagio" TargetMode="External"/><Relationship Id="rId834" Type="http://schemas.openxmlformats.org/officeDocument/2006/relationships/hyperlink" Target="https://www.gov.br/antt/pt-br/assuntos/rodovias/concessionarias/lista-de-concessoes/way-262/tarifas-de-pedagio/tarifas-de-pedagio" TargetMode="External"/><Relationship Id="rId876" Type="http://schemas.openxmlformats.org/officeDocument/2006/relationships/hyperlink" Target="https://www.gov.br/antt/pt-br/assuntos/rodovias/concessionarias/lista-de-concessoes/autopista-fernao-dias/tarifas-de-pedagio" TargetMode="External"/><Relationship Id="rId19" Type="http://schemas.openxmlformats.org/officeDocument/2006/relationships/hyperlink" Target="https://www.rotadesantamaria.com.br/pracas-de-pedagio" TargetMode="External"/><Relationship Id="rId224" Type="http://schemas.openxmlformats.org/officeDocument/2006/relationships/hyperlink" Target="https://www.arteris.com.br/nossas-rodovias/regis-bittencourt/tarifas/tarifa-por-trecho/" TargetMode="External"/><Relationship Id="rId266" Type="http://schemas.openxmlformats.org/officeDocument/2006/relationships/hyperlink" Target="https://www.gov.br/antt/pt-br/assuntos/rodovias/concessionarias/lista-de-concessoes/eco050/tarifas-de-pedagio" TargetMode="External"/><Relationship Id="rId431" Type="http://schemas.openxmlformats.org/officeDocument/2006/relationships/hyperlink" Target="https://www.gov.br/antt/pt-br/assuntos/rodovias/concessionarias/lista-de-concessoes/concebra/tarifas-de-pedagio" TargetMode="External"/><Relationship Id="rId473" Type="http://schemas.openxmlformats.org/officeDocument/2006/relationships/hyperlink" Target="https://www.gov.br/antt/pt-br/assuntos/rodovias/concessionarias/lista-de-concessoes/via-brasil/tarifas-de-pedagio" TargetMode="External"/><Relationship Id="rId529" Type="http://schemas.openxmlformats.org/officeDocument/2006/relationships/hyperlink" Target="https://www.gov.br/antt/pt-br/assuntos/rodovias/concessionarias/lista-de-concessoes/rota-do-oeste/tarifas-de-pedagio" TargetMode="External"/><Relationship Id="rId680" Type="http://schemas.openxmlformats.org/officeDocument/2006/relationships/hyperlink" Target="https://www.gov.br/antt/pt-br/assuntos/rodovias/concessionarias/lista-de-concessoes/via-araucaria/tarifas-de-pedagio" TargetMode="External"/><Relationship Id="rId736" Type="http://schemas.openxmlformats.org/officeDocument/2006/relationships/hyperlink" Target="https://www.gov.br/antt/pt-br/assuntos/rodovias/concessionarias/lista-de-concessoes/via-cristais/revisoes-e-reajustes/tarifas-de-pedagio" TargetMode="External"/><Relationship Id="rId901" Type="http://schemas.openxmlformats.org/officeDocument/2006/relationships/hyperlink" Target="https://www.gov.br/antt/pt-br/assuntos/rodovias/concessionarias/lista-de-concessoes/via-bahia/tarifas-de-pedagio" TargetMode="External"/><Relationship Id="rId30" Type="http://schemas.openxmlformats.org/officeDocument/2006/relationships/hyperlink" Target="https://www.rotadesantamaria.com.br/pracas-de-pedagio" TargetMode="External"/><Relationship Id="rId126" Type="http://schemas.openxmlformats.org/officeDocument/2006/relationships/hyperlink" Target="https://www.gov.br/antt/pt-br/assuntos/rodovias/concessionarias/lista-de-concessoes/ccr-rio-sp/tarifas-de-pedagio" TargetMode="External"/><Relationship Id="rId168" Type="http://schemas.openxmlformats.org/officeDocument/2006/relationships/hyperlink" Target="https://www.ecoriominas.com.br/servicos/tarifas-de-pedagio" TargetMode="External"/><Relationship Id="rId333" Type="http://schemas.openxmlformats.org/officeDocument/2006/relationships/hyperlink" Target="https://www.gov.br/antt/pt-br/assuntos/rodovias/concessionarias/lista-de-concessoes/eco050/tarifas-de-pedagio" TargetMode="External"/><Relationship Id="rId540" Type="http://schemas.openxmlformats.org/officeDocument/2006/relationships/hyperlink" Target="https://www.gov.br/antt/pt-br/assuntos/rodovias/concessionarias/lista-de-concessoes/rota-do-oeste/tarifas-de-pedagio" TargetMode="External"/><Relationship Id="rId778" Type="http://schemas.openxmlformats.org/officeDocument/2006/relationships/hyperlink" Target="https://www.gov.br/antt/pt-br/assuntos/rodovias/concessionarias/lista-de-concessoes/via-cristais/revisoes-e-reajustes/tarifas-de-pedagio" TargetMode="External"/><Relationship Id="rId72" Type="http://schemas.openxmlformats.org/officeDocument/2006/relationships/hyperlink" Target="https://www.gov.br/antt/pt-br/assuntos/rodovias/concessionarias/lista-de-concessoes/ccr-rio-sp/tarifas-de-pedagio" TargetMode="External"/><Relationship Id="rId375" Type="http://schemas.openxmlformats.org/officeDocument/2006/relationships/hyperlink" Target="https://www.gov.br/antt/pt-br/assuntos/rodovias/concessionarias/lista-de-concessoes/concebra/tarifas-de-pedagio" TargetMode="External"/><Relationship Id="rId582" Type="http://schemas.openxmlformats.org/officeDocument/2006/relationships/hyperlink" Target="https://www.gov.br/antt/pt-br/assuntos/rodovias/concessionarias/lista-de-concessoes/rota-do-oeste/tarifas-de-pedagio" TargetMode="External"/><Relationship Id="rId638" Type="http://schemas.openxmlformats.org/officeDocument/2006/relationships/hyperlink" Target="https://www.gov.br/antt/pt-br/assuntos/rodovias/concessionarias/lista-de-concessoes/viasul/tarifas-de-pedagio" TargetMode="External"/><Relationship Id="rId803" Type="http://schemas.openxmlformats.org/officeDocument/2006/relationships/hyperlink" Target="https://www.gov.br/antt/pt-br/assuntos/rodovias/concessionarias/lista-de-concessoes/via-cristais/revisoes-e-reajustes/tarifas-de-pedagio" TargetMode="External"/><Relationship Id="rId845" Type="http://schemas.openxmlformats.org/officeDocument/2006/relationships/hyperlink" Target="https://www.gov.br/antt/pt-br/assuntos/rodovias/concessionarias/lista-de-concessoes/way-262/tarifas-de-pedagio/tarifas-de-pedagio" TargetMode="External"/><Relationship Id="rId3" Type="http://schemas.openxmlformats.org/officeDocument/2006/relationships/hyperlink" Target="https://www.rotadesantamaria.com.br/pracas-de-pedagio" TargetMode="External"/><Relationship Id="rId235" Type="http://schemas.openxmlformats.org/officeDocument/2006/relationships/hyperlink" Target="https://www.arteris.com.br/nossas-rodovias/fluminense/tarifas/tarifa-por-trecho/" TargetMode="External"/><Relationship Id="rId277" Type="http://schemas.openxmlformats.org/officeDocument/2006/relationships/hyperlink" Target="https://www.gov.br/antt/pt-br/assuntos/rodovias/concessionarias/lista-de-concessoes/eco050/tarifas-de-pedagio" TargetMode="External"/><Relationship Id="rId400" Type="http://schemas.openxmlformats.org/officeDocument/2006/relationships/hyperlink" Target="https://www.gov.br/antt/pt-br/assuntos/rodovias/concessionarias/lista-de-concessoes/concebra/tarifas-de-pedagio" TargetMode="External"/><Relationship Id="rId442" Type="http://schemas.openxmlformats.org/officeDocument/2006/relationships/hyperlink" Target="https://www.gov.br/antt/pt-br/assuntos/rodovias/concessionarias/lista-de-concessoes/concebra/tarifas-de-pedagio" TargetMode="External"/><Relationship Id="rId484" Type="http://schemas.openxmlformats.org/officeDocument/2006/relationships/hyperlink" Target="https://www.gov.br/antt/pt-br/assuntos/rodovias/concessionarias/lista-de-concessoes/rota-do-oeste/tarifas-de-pedagio" TargetMode="External"/><Relationship Id="rId705" Type="http://schemas.openxmlformats.org/officeDocument/2006/relationships/hyperlink" Target="https://www.gov.br/antt/pt-br/assuntos/rodovias/concessionarias/lista-de-concessoes/via-araucaria/tarifas-de-pedagio" TargetMode="External"/><Relationship Id="rId887" Type="http://schemas.openxmlformats.org/officeDocument/2006/relationships/hyperlink" Target="https://www.gov.br/antt/pt-br/assuntos/rodovias/concessionarias/lista-de-concessoes/via-brasil/tarifas-de-pedagio" TargetMode="External"/><Relationship Id="rId137" Type="http://schemas.openxmlformats.org/officeDocument/2006/relationships/hyperlink" Target="https://www.rotadesantamaria.com.br/pracas-de-pedagio" TargetMode="External"/><Relationship Id="rId302" Type="http://schemas.openxmlformats.org/officeDocument/2006/relationships/hyperlink" Target="https://www.gov.br/antt/pt-br/assuntos/rodovias/concessionarias/lista-de-concessoes/eco050/tarifas-de-pedagio" TargetMode="External"/><Relationship Id="rId344" Type="http://schemas.openxmlformats.org/officeDocument/2006/relationships/hyperlink" Target="https://www.gov.br/antt/pt-br/assuntos/rodovias/concessionarias/lista-de-concessoes/concebra/tarifas-de-pedagio" TargetMode="External"/><Relationship Id="rId691" Type="http://schemas.openxmlformats.org/officeDocument/2006/relationships/hyperlink" Target="https://www.gov.br/antt/pt-br/assuntos/rodovias/concessionarias/lista-de-concessoes/via-araucaria/tarifas-de-pedagio" TargetMode="External"/><Relationship Id="rId747" Type="http://schemas.openxmlformats.org/officeDocument/2006/relationships/hyperlink" Target="https://www.gov.br/antt/pt-br/assuntos/rodovias/concessionarias/lista-de-concessoes/via-cristais/revisoes-e-reajustes/tarifas-de-pedagio" TargetMode="External"/><Relationship Id="rId789" Type="http://schemas.openxmlformats.org/officeDocument/2006/relationships/hyperlink" Target="https://www.gov.br/antt/pt-br/assuntos/rodovias/concessionarias/lista-de-concessoes/via-cristais/revisoes-e-reajustes/tarifas-de-pedagio" TargetMode="External"/><Relationship Id="rId912" Type="http://schemas.openxmlformats.org/officeDocument/2006/relationships/hyperlink" Target="https://www.gov.br/antt/pt-br/assuntos/rodovias/concessionarias/lista-de-concessoes/viasul/tarifas-de-pedagio" TargetMode="External"/><Relationship Id="rId41" Type="http://schemas.openxmlformats.org/officeDocument/2006/relationships/hyperlink" Target="https://www.rotadesantamaria.com.br/pracas-de-pedagio" TargetMode="External"/><Relationship Id="rId83" Type="http://schemas.openxmlformats.org/officeDocument/2006/relationships/hyperlink" Target="https://www.gov.br/antt/pt-br/assuntos/rodovias/concessionarias/lista-de-concessoes/ccr-rio-sp/tarifas-de-pedagio" TargetMode="External"/><Relationship Id="rId179" Type="http://schemas.openxmlformats.org/officeDocument/2006/relationships/hyperlink" Target="https://www.ecoriominas.com.br/servicos/tarifas-de-pedagio" TargetMode="External"/><Relationship Id="rId386" Type="http://schemas.openxmlformats.org/officeDocument/2006/relationships/hyperlink" Target="https://www.gov.br/antt/pt-br/assuntos/rodovias/concessionarias/lista-de-concessoes/concebra/tarifas-de-pedagio" TargetMode="External"/><Relationship Id="rId551" Type="http://schemas.openxmlformats.org/officeDocument/2006/relationships/hyperlink" Target="https://www.gov.br/antt/pt-br/assuntos/rodovias/concessionarias/lista-de-concessoes/rota-do-oeste/tarifas-de-pedagio" TargetMode="External"/><Relationship Id="rId593" Type="http://schemas.openxmlformats.org/officeDocument/2006/relationships/hyperlink" Target="https://www.gov.br/antt/pt-br/assuntos/rodovias/concessionarias/lista-de-concessoes/concer/tarifas-de-pedagio" TargetMode="External"/><Relationship Id="rId607" Type="http://schemas.openxmlformats.org/officeDocument/2006/relationships/hyperlink" Target="https://www.gov.br/antt/pt-br/assuntos/rodovias/concessionarias/lista-de-concessoes/viasul/tarifas-de-pedagio" TargetMode="External"/><Relationship Id="rId649" Type="http://schemas.openxmlformats.org/officeDocument/2006/relationships/hyperlink" Target="https://www.gov.br/antt/pt-br/assuntos/rodovias/concessionarias/lista-de-concessoes/ccr-viacosteira/tarifas-de-pedagio" TargetMode="External"/><Relationship Id="rId814" Type="http://schemas.openxmlformats.org/officeDocument/2006/relationships/hyperlink" Target="https://www.gov.br/antt/pt-br/assuntos/rodovias/concessionarias/lista-de-concessoes/way-262/tarifas-de-pedagio/tarifas-de-pedagio" TargetMode="External"/><Relationship Id="rId856" Type="http://schemas.openxmlformats.org/officeDocument/2006/relationships/hyperlink" Target="https://www.rotadesantamaria.com.br/pracas-de-pedagio" TargetMode="External"/><Relationship Id="rId190" Type="http://schemas.openxmlformats.org/officeDocument/2006/relationships/hyperlink" Target="https://www.ecoriominas.com.br/servicos/tarifas-de-pedagio" TargetMode="External"/><Relationship Id="rId204" Type="http://schemas.openxmlformats.org/officeDocument/2006/relationships/hyperlink" Target="https://www.ecoriominas.com.br/servicos/tarifas-de-pedagio" TargetMode="External"/><Relationship Id="rId246" Type="http://schemas.openxmlformats.org/officeDocument/2006/relationships/hyperlink" Target="https://www.gov.br/antt/pt-br/assuntos/rodovias/concessionarias/lista-de-concessoes/Transbrasiliana/tarifas-de-pedagio" TargetMode="External"/><Relationship Id="rId288" Type="http://schemas.openxmlformats.org/officeDocument/2006/relationships/hyperlink" Target="https://www.gov.br/antt/pt-br/assuntos/rodovias/concessionarias/lista-de-concessoes/eco050/tarifas-de-pedagio" TargetMode="External"/><Relationship Id="rId411" Type="http://schemas.openxmlformats.org/officeDocument/2006/relationships/hyperlink" Target="https://www.gov.br/antt/pt-br/assuntos/rodovias/concessionarias/lista-de-concessoes/concebra/tarifas-de-pedagio" TargetMode="External"/><Relationship Id="rId453" Type="http://schemas.openxmlformats.org/officeDocument/2006/relationships/hyperlink" Target="https://www.gov.br/antt/pt-br/assuntos/rodovias/concessionarias/lista-de-concessoes/concebra/tarifas-de-pedagio" TargetMode="External"/><Relationship Id="rId509" Type="http://schemas.openxmlformats.org/officeDocument/2006/relationships/hyperlink" Target="https://www.gov.br/antt/pt-br/assuntos/rodovias/concessionarias/lista-de-concessoes/rota-do-oeste/tarifas-de-pedagio" TargetMode="External"/><Relationship Id="rId660" Type="http://schemas.openxmlformats.org/officeDocument/2006/relationships/hyperlink" Target="https://www.gov.br/antt/pt-br/assuntos/rodovias/concessionarias/lista-de-concessoes/via-araucaria/tarifas-de-pedagio" TargetMode="External"/><Relationship Id="rId898" Type="http://schemas.openxmlformats.org/officeDocument/2006/relationships/hyperlink" Target="https://www.gov.br/antt/pt-br/assuntos/rodovias/concessionarias/lista-de-concessoes/autopista-litoral-sul/tarifas-de-pedagios" TargetMode="External"/><Relationship Id="rId106" Type="http://schemas.openxmlformats.org/officeDocument/2006/relationships/hyperlink" Target="https://www.gov.br/antt/pt-br/assuntos/rodovias/concessionarias/lista-de-concessoes/ccr-rio-sp/tarifas-de-pedagio" TargetMode="External"/><Relationship Id="rId313" Type="http://schemas.openxmlformats.org/officeDocument/2006/relationships/hyperlink" Target="https://www.gov.br/antt/pt-br/assuntos/rodovias/concessionarias/lista-de-concessoes/eco050/tarifas-de-pedagio" TargetMode="External"/><Relationship Id="rId495" Type="http://schemas.openxmlformats.org/officeDocument/2006/relationships/hyperlink" Target="https://www.gov.br/antt/pt-br/assuntos/rodovias/concessionarias/lista-de-concessoes/rota-do-oeste/tarifas-de-pedagio" TargetMode="External"/><Relationship Id="rId716" Type="http://schemas.openxmlformats.org/officeDocument/2006/relationships/hyperlink" Target="https://www.gov.br/antt/pt-br/assuntos/rodovias/concessionarias/lista-de-concessoes/epr-via-mineira/tarifas-de-pedagios-via-mineira" TargetMode="External"/><Relationship Id="rId758" Type="http://schemas.openxmlformats.org/officeDocument/2006/relationships/hyperlink" Target="https://www.gov.br/antt/pt-br/assuntos/rodovias/concessionarias/lista-de-concessoes/via-cristais/revisoes-e-reajustes/tarifas-de-pedagio" TargetMode="External"/><Relationship Id="rId10" Type="http://schemas.openxmlformats.org/officeDocument/2006/relationships/hyperlink" Target="https://www.rotadesantamaria.com.br/pracas-de-pedagio" TargetMode="External"/><Relationship Id="rId52" Type="http://schemas.openxmlformats.org/officeDocument/2006/relationships/hyperlink" Target="https://www.rotadesantamaria.com.br/pracas-de-pedagio" TargetMode="External"/><Relationship Id="rId94" Type="http://schemas.openxmlformats.org/officeDocument/2006/relationships/hyperlink" Target="https://www.gov.br/antt/pt-br/assuntos/rodovias/concessionarias/lista-de-concessoes/ccr-rio-sp/tarifas-de-pedagio" TargetMode="External"/><Relationship Id="rId148" Type="http://schemas.openxmlformats.org/officeDocument/2006/relationships/hyperlink" Target="https://www.rotadesantamaria.com.br/pracas-de-pedagio" TargetMode="External"/><Relationship Id="rId355" Type="http://schemas.openxmlformats.org/officeDocument/2006/relationships/hyperlink" Target="https://www.gov.br/antt/pt-br/assuntos/rodovias/concessionarias/lista-de-concessoes/concebra/tarifas-de-pedagio" TargetMode="External"/><Relationship Id="rId397" Type="http://schemas.openxmlformats.org/officeDocument/2006/relationships/hyperlink" Target="https://www.gov.br/antt/pt-br/assuntos/rodovias/concessionarias/lista-de-concessoes/concebra/tarifas-de-pedagio" TargetMode="External"/><Relationship Id="rId520" Type="http://schemas.openxmlformats.org/officeDocument/2006/relationships/hyperlink" Target="https://www.gov.br/antt/pt-br/assuntos/rodovias/concessionarias/lista-de-concessoes/rota-do-oeste/tarifas-de-pedagio" TargetMode="External"/><Relationship Id="rId562" Type="http://schemas.openxmlformats.org/officeDocument/2006/relationships/hyperlink" Target="https://www.gov.br/antt/pt-br/assuntos/rodovias/concessionarias/lista-de-concessoes/rota-do-oeste/tarifas-de-pedagio" TargetMode="External"/><Relationship Id="rId618" Type="http://schemas.openxmlformats.org/officeDocument/2006/relationships/hyperlink" Target="https://www.gov.br/antt/pt-br/assuntos/rodovias/concessionarias/lista-de-concessoes/viasul/tarifas-de-pedagio" TargetMode="External"/><Relationship Id="rId825" Type="http://schemas.openxmlformats.org/officeDocument/2006/relationships/hyperlink" Target="https://www.gov.br/antt/pt-br/assuntos/rodovias/concessionarias/lista-de-concessoes/way-262/tarifas-de-pedagio/tarifas-de-pedagio" TargetMode="External"/><Relationship Id="rId215" Type="http://schemas.openxmlformats.org/officeDocument/2006/relationships/hyperlink" Target="file:///C:\Users\lbraz.AGETRANSP\AppData\Roaming\Microsoft\Excel\Tarifas%20de%20concession&#225;rias%20de%20metro%20trem%20barcas%20e%20rodovias%20no%20Brasil_v7_202400513.xlsx" TargetMode="External"/><Relationship Id="rId257" Type="http://schemas.openxmlformats.org/officeDocument/2006/relationships/hyperlink" Target="https://www.gov.br/antt/pt-br/assuntos/rodovias/concessionarias/lista-de-concessoes/eco050/tarifas-de-pedagio" TargetMode="External"/><Relationship Id="rId422" Type="http://schemas.openxmlformats.org/officeDocument/2006/relationships/hyperlink" Target="https://www.gov.br/antt/pt-br/assuntos/rodovias/concessionarias/lista-de-concessoes/concebra/tarifas-de-pedagio" TargetMode="External"/><Relationship Id="rId464" Type="http://schemas.openxmlformats.org/officeDocument/2006/relationships/hyperlink" Target="https://www.gov.br/antt/pt-br/assuntos/rodovias/concessionarias/lista-de-concessoes/concebra/tarifas-de-pedagio" TargetMode="External"/><Relationship Id="rId867" Type="http://schemas.openxmlformats.org/officeDocument/2006/relationships/hyperlink" Target="https://www.rotadesantamaria.com.br/pracas-de-pedagio" TargetMode="External"/><Relationship Id="rId299" Type="http://schemas.openxmlformats.org/officeDocument/2006/relationships/hyperlink" Target="https://www.gov.br/antt/pt-br/assuntos/rodovias/concessionarias/lista-de-concessoes/eco050/tarifas-de-pedagio" TargetMode="External"/><Relationship Id="rId727" Type="http://schemas.openxmlformats.org/officeDocument/2006/relationships/hyperlink" Target="https://www.gov.br/antt/pt-br/assuntos/rodovias/concessionarias/lista-de-concessoes/via-cristais/revisoes-e-reajustes/tarifas-de-pedagio" TargetMode="External"/><Relationship Id="rId63" Type="http://schemas.openxmlformats.org/officeDocument/2006/relationships/hyperlink" Target="https://www.rotadesantamaria.com.br/pracas-de-pedagio" TargetMode="External"/><Relationship Id="rId159" Type="http://schemas.openxmlformats.org/officeDocument/2006/relationships/hyperlink" Target="https://www.rotadesantamaria.com.br/pracas-de-pedagio" TargetMode="External"/><Relationship Id="rId366" Type="http://schemas.openxmlformats.org/officeDocument/2006/relationships/hyperlink" Target="https://www.gov.br/antt/pt-br/assuntos/rodovias/concessionarias/lista-de-concessoes/concebra/tarifas-de-pedagio" TargetMode="External"/><Relationship Id="rId573" Type="http://schemas.openxmlformats.org/officeDocument/2006/relationships/hyperlink" Target="https://www.gov.br/antt/pt-br/assuntos/rodovias/concessionarias/lista-de-concessoes/rota-do-oeste/tarifas-de-pedagio" TargetMode="External"/><Relationship Id="rId780" Type="http://schemas.openxmlformats.org/officeDocument/2006/relationships/hyperlink" Target="https://www.gov.br/antt/pt-br/assuntos/rodovias/concessionarias/lista-de-concessoes/via-cristais/revisoes-e-reajustes/tarifas-de-pedagio" TargetMode="External"/><Relationship Id="rId226" Type="http://schemas.openxmlformats.org/officeDocument/2006/relationships/hyperlink" Target="https://www.arteris.com.br/nossas-rodovias/fluminense/tarifas/tarifa-por-trecho/" TargetMode="External"/><Relationship Id="rId433" Type="http://schemas.openxmlformats.org/officeDocument/2006/relationships/hyperlink" Target="https://www.gov.br/antt/pt-br/assuntos/rodovias/concessionarias/lista-de-concessoes/concebra/tarifas-de-pedagio" TargetMode="External"/><Relationship Id="rId878" Type="http://schemas.openxmlformats.org/officeDocument/2006/relationships/hyperlink" Target="https://www.gov.br/antt/pt-br/assuntos/rodovias/concessionarias/lista-de-concessoes/autopista-fernao-dias/tarifas-de-pedagio" TargetMode="External"/><Relationship Id="rId640" Type="http://schemas.openxmlformats.org/officeDocument/2006/relationships/hyperlink" Target="https://www.gov.br/antt/pt-br/assuntos/rodovias/concessionarias/lista-de-concessoes/viasul/tarifas-de-pedagio" TargetMode="External"/><Relationship Id="rId738" Type="http://schemas.openxmlformats.org/officeDocument/2006/relationships/hyperlink" Target="https://www.gov.br/antt/pt-br/assuntos/rodovias/concessionarias/lista-de-concessoes/via-cristais/revisoes-e-reajustes/tarifas-de-pedagio" TargetMode="External"/><Relationship Id="rId74" Type="http://schemas.openxmlformats.org/officeDocument/2006/relationships/hyperlink" Target="https://www.gov.br/antt/pt-br/assuntos/rodovias/concessionarias/lista-de-concessoes/ccr-rio-sp/tarifas-de-pedagio" TargetMode="External"/><Relationship Id="rId377" Type="http://schemas.openxmlformats.org/officeDocument/2006/relationships/hyperlink" Target="https://www.gov.br/antt/pt-br/assuntos/rodovias/concessionarias/lista-de-concessoes/concebra/tarifas-de-pedagio" TargetMode="External"/><Relationship Id="rId500" Type="http://schemas.openxmlformats.org/officeDocument/2006/relationships/hyperlink" Target="https://www.gov.br/antt/pt-br/assuntos/rodovias/concessionarias/lista-de-concessoes/rota-do-oeste/tarifas-de-pedagio" TargetMode="External"/><Relationship Id="rId584" Type="http://schemas.openxmlformats.org/officeDocument/2006/relationships/hyperlink" Target="https://www.gov.br/antt/pt-br/assuntos/rodovias/concessionarias/lista-de-concessoes/rota-do-oeste/tarifas-de-pedagio" TargetMode="External"/><Relationship Id="rId805" Type="http://schemas.openxmlformats.org/officeDocument/2006/relationships/hyperlink" Target="https://www.gov.br/antt/pt-br/assuntos/rodovias/concessionarias/lista-de-concessoes/via-cristais/revisoes-e-reajustes/tarifas-de-pedagio" TargetMode="External"/><Relationship Id="rId5" Type="http://schemas.openxmlformats.org/officeDocument/2006/relationships/hyperlink" Target="https://www.rotadesantamaria.com.br/pracas-de-pedagio" TargetMode="External"/><Relationship Id="rId237" Type="http://schemas.openxmlformats.org/officeDocument/2006/relationships/hyperlink" Target="https://www.arteris.com.br/nossas-rodovias/fluminense/tarifas/tarifa-por-trecho/" TargetMode="External"/><Relationship Id="rId791" Type="http://schemas.openxmlformats.org/officeDocument/2006/relationships/hyperlink" Target="https://www.gov.br/antt/pt-br/assuntos/rodovias/concessionarias/lista-de-concessoes/via-cristais/revisoes-e-reajustes/tarifas-de-pedagio" TargetMode="External"/><Relationship Id="rId889" Type="http://schemas.openxmlformats.org/officeDocument/2006/relationships/hyperlink" Target="https://www.gov.br/antt/pt-br/assuntos/rodovias/concessionarias/lista-de-concessoes/autopista-fluminense/tarifas-de-pedagio" TargetMode="External"/><Relationship Id="rId444" Type="http://schemas.openxmlformats.org/officeDocument/2006/relationships/hyperlink" Target="https://www.gov.br/antt/pt-br/assuntos/rodovias/concessionarias/lista-de-concessoes/concebra/tarifas-de-pedagio" TargetMode="External"/><Relationship Id="rId651" Type="http://schemas.openxmlformats.org/officeDocument/2006/relationships/hyperlink" Target="https://www.gov.br/antt/pt-br/assuntos/rodovias/concessionarias/lista-de-concessoes/ccr-viacosteira/tarifas-de-pedagio" TargetMode="External"/><Relationship Id="rId749" Type="http://schemas.openxmlformats.org/officeDocument/2006/relationships/hyperlink" Target="https://www.gov.br/antt/pt-br/assuntos/rodovias/concessionarias/lista-de-concessoes/via-cristais/revisoes-e-reajustes/tarifas-de-pedagio" TargetMode="External"/><Relationship Id="rId290" Type="http://schemas.openxmlformats.org/officeDocument/2006/relationships/hyperlink" Target="https://www.gov.br/antt/pt-br/assuntos/rodovias/concessionarias/lista-de-concessoes/eco050/tarifas-de-pedagio" TargetMode="External"/><Relationship Id="rId304" Type="http://schemas.openxmlformats.org/officeDocument/2006/relationships/hyperlink" Target="https://www.gov.br/antt/pt-br/assuntos/rodovias/concessionarias/lista-de-concessoes/eco050/tarifas-de-pedagio" TargetMode="External"/><Relationship Id="rId388" Type="http://schemas.openxmlformats.org/officeDocument/2006/relationships/hyperlink" Target="https://www.gov.br/antt/pt-br/assuntos/rodovias/concessionarias/lista-de-concessoes/concebra/tarifas-de-pedagio" TargetMode="External"/><Relationship Id="rId511" Type="http://schemas.openxmlformats.org/officeDocument/2006/relationships/hyperlink" Target="https://www.gov.br/antt/pt-br/assuntos/rodovias/concessionarias/lista-de-concessoes/rota-do-oeste/tarifas-de-pedagio" TargetMode="External"/><Relationship Id="rId609" Type="http://schemas.openxmlformats.org/officeDocument/2006/relationships/hyperlink" Target="https://www.gov.br/antt/pt-br/assuntos/rodovias/concessionarias/lista-de-concessoes/viasul/tarifas-de-pedagio" TargetMode="External"/><Relationship Id="rId85" Type="http://schemas.openxmlformats.org/officeDocument/2006/relationships/hyperlink" Target="https://www.gov.br/antt/pt-br/assuntos/rodovias/concessionarias/lista-de-concessoes/ccr-rio-sp/tarifas-de-pedagio" TargetMode="External"/><Relationship Id="rId150" Type="http://schemas.openxmlformats.org/officeDocument/2006/relationships/hyperlink" Target="https://www.rotadesantamaria.com.br/pracas-de-pedagio" TargetMode="External"/><Relationship Id="rId595" Type="http://schemas.openxmlformats.org/officeDocument/2006/relationships/hyperlink" Target="https://www.gov.br/antt/pt-br/assuntos/rodovias/concessionarias/lista-de-concessoes/concer/tarifas-de-pedagio" TargetMode="External"/><Relationship Id="rId816" Type="http://schemas.openxmlformats.org/officeDocument/2006/relationships/hyperlink" Target="https://www.gov.br/antt/pt-br/assuntos/rodovias/concessionarias/lista-de-concessoes/way-262/tarifas-de-pedagio/tarifas-de-pedagio" TargetMode="External"/><Relationship Id="rId248" Type="http://schemas.openxmlformats.org/officeDocument/2006/relationships/hyperlink" Target="https://www.gov.br/antt/pt-br/assuntos/rodovias/concessionarias/lista-de-concessoes/Transbrasiliana/tarifas-de-pedagio" TargetMode="External"/><Relationship Id="rId455" Type="http://schemas.openxmlformats.org/officeDocument/2006/relationships/hyperlink" Target="https://www.gov.br/antt/pt-br/assuntos/rodovias/concessionarias/lista-de-concessoes/concebra/tarifas-de-pedagio" TargetMode="External"/><Relationship Id="rId662" Type="http://schemas.openxmlformats.org/officeDocument/2006/relationships/hyperlink" Target="https://www.gov.br/antt/pt-br/assuntos/rodovias/concessionarias/lista-de-concessoes/via-araucaria/tarifas-de-pedagio" TargetMode="External"/><Relationship Id="rId12" Type="http://schemas.openxmlformats.org/officeDocument/2006/relationships/hyperlink" Target="https://www.rotadesantamaria.com.br/pracas-de-pedagio" TargetMode="External"/><Relationship Id="rId108" Type="http://schemas.openxmlformats.org/officeDocument/2006/relationships/hyperlink" Target="https://www.gov.br/antt/pt-br/assuntos/rodovias/concessionarias/lista-de-concessoes/ccr-rio-sp/tarifas-de-pedagio" TargetMode="External"/><Relationship Id="rId315" Type="http://schemas.openxmlformats.org/officeDocument/2006/relationships/hyperlink" Target="https://www.gov.br/antt/pt-br/assuntos/rodovias/concessionarias/lista-de-concessoes/eco050/tarifas-de-pedagio" TargetMode="External"/><Relationship Id="rId522" Type="http://schemas.openxmlformats.org/officeDocument/2006/relationships/hyperlink" Target="https://www.gov.br/antt/pt-br/assuntos/rodovias/concessionarias/lista-de-concessoes/rota-do-oeste/tarifas-de-pedagio" TargetMode="External"/><Relationship Id="rId96" Type="http://schemas.openxmlformats.org/officeDocument/2006/relationships/hyperlink" Target="https://www.gov.br/antt/pt-br/assuntos/rodovias/concessionarias/lista-de-concessoes/ccr-rio-sp/tarifas-de-pedagio" TargetMode="External"/><Relationship Id="rId161" Type="http://schemas.openxmlformats.org/officeDocument/2006/relationships/hyperlink" Target="https://www.rotadesantamaria.com.br/pracas-de-pedagio" TargetMode="External"/><Relationship Id="rId399" Type="http://schemas.openxmlformats.org/officeDocument/2006/relationships/hyperlink" Target="https://www.gov.br/antt/pt-br/assuntos/rodovias/concessionarias/lista-de-concessoes/concebra/tarifas-de-pedagio" TargetMode="External"/><Relationship Id="rId827" Type="http://schemas.openxmlformats.org/officeDocument/2006/relationships/hyperlink" Target="https://www.gov.br/antt/pt-br/assuntos/rodovias/concessionarias/lista-de-concessoes/way-262/tarifas-de-pedagio/tarifas-de-pedagio" TargetMode="External"/><Relationship Id="rId259" Type="http://schemas.openxmlformats.org/officeDocument/2006/relationships/hyperlink" Target="https://www.gov.br/antt/pt-br/assuntos/rodovias/concessionarias/lista-de-concessoes/eco050/tarifas-de-pedagio" TargetMode="External"/><Relationship Id="rId466" Type="http://schemas.openxmlformats.org/officeDocument/2006/relationships/hyperlink" Target="https://www.gov.br/antt/pt-br/assuntos/rodovias/concessionarias/lista-de-concessoes/via-brasil/tarifas-de-pedagio" TargetMode="External"/><Relationship Id="rId673" Type="http://schemas.openxmlformats.org/officeDocument/2006/relationships/hyperlink" Target="https://www.gov.br/antt/pt-br/assuntos/rodovias/concessionarias/lista-de-concessoes/via-araucaria/tarifas-de-pedagio" TargetMode="External"/><Relationship Id="rId880" Type="http://schemas.openxmlformats.org/officeDocument/2006/relationships/hyperlink" Target="https://www.gov.br/antt/pt-br/assuntos/rodovias/concessionarias/lista-de-concessoes/ecovias-araguaia/tarifas-de-pedagio" TargetMode="External"/><Relationship Id="rId23" Type="http://schemas.openxmlformats.org/officeDocument/2006/relationships/hyperlink" Target="https://www.rotadesantamaria.com.br/pracas-de-pedagio" TargetMode="External"/><Relationship Id="rId119" Type="http://schemas.openxmlformats.org/officeDocument/2006/relationships/hyperlink" Target="https://www.gov.br/antt/pt-br/assuntos/rodovias/concessionarias/lista-de-concessoes/ccr-rio-sp/tarifas-de-pedagio" TargetMode="External"/><Relationship Id="rId326" Type="http://schemas.openxmlformats.org/officeDocument/2006/relationships/hyperlink" Target="https://www.gov.br/antt/pt-br/assuntos/rodovias/concessionarias/lista-de-concessoes/eco050/tarifas-de-pedagio" TargetMode="External"/><Relationship Id="rId533" Type="http://schemas.openxmlformats.org/officeDocument/2006/relationships/hyperlink" Target="https://www.gov.br/antt/pt-br/assuntos/rodovias/concessionarias/lista-de-concessoes/rota-do-oeste/tarifas-de-pedagio" TargetMode="External"/><Relationship Id="rId740" Type="http://schemas.openxmlformats.org/officeDocument/2006/relationships/hyperlink" Target="https://www.gov.br/antt/pt-br/assuntos/rodovias/concessionarias/lista-de-concessoes/via-cristais/revisoes-e-reajustes/tarifas-de-pedagio" TargetMode="External"/><Relationship Id="rId838" Type="http://schemas.openxmlformats.org/officeDocument/2006/relationships/hyperlink" Target="https://www.gov.br/antt/pt-br/assuntos/rodovias/concessionarias/lista-de-concessoes/way-262/tarifas-de-pedagio/tarifas-de-pedagio" TargetMode="External"/><Relationship Id="rId172" Type="http://schemas.openxmlformats.org/officeDocument/2006/relationships/hyperlink" Target="https://www.ecoriominas.com.br/servicos/tarifas-de-pedagio" TargetMode="External"/><Relationship Id="rId477" Type="http://schemas.openxmlformats.org/officeDocument/2006/relationships/hyperlink" Target="https://www.gov.br/antt/pt-br/assuntos/rodovias/concessionarias/lista-de-concessoes/via-brasil/tarifas-de-pedagio" TargetMode="External"/><Relationship Id="rId600" Type="http://schemas.openxmlformats.org/officeDocument/2006/relationships/hyperlink" Target="https://www.gov.br/antt/pt-br/assuntos/rodovias/concessionarias/lista-de-concessoes/viasul/tarifas-de-pedagio" TargetMode="External"/><Relationship Id="rId684" Type="http://schemas.openxmlformats.org/officeDocument/2006/relationships/hyperlink" Target="https://www.gov.br/antt/pt-br/assuntos/rodovias/concessionarias/lista-de-concessoes/via-araucaria/tarifas-de-pedagio" TargetMode="External"/><Relationship Id="rId337" Type="http://schemas.openxmlformats.org/officeDocument/2006/relationships/hyperlink" Target="https://www.gov.br/antt/pt-br/assuntos/rodovias/concessionarias/lista-de-concessoes/concebra/tarifas-de-pedagio" TargetMode="External"/><Relationship Id="rId891" Type="http://schemas.openxmlformats.org/officeDocument/2006/relationships/hyperlink" Target="https://www.gov.br/antt/pt-br/assuntos/rodovias/concessionarias/lista-de-concessoes/litoral-pioneiro/tarifas-de-pedagio" TargetMode="External"/><Relationship Id="rId905" Type="http://schemas.openxmlformats.org/officeDocument/2006/relationships/hyperlink" Target="https://www.gov.br/antt/pt-br/assuntos/rodovias/concessionarias/lista-de-concessoes/ecovias-capixaba/tarifas-de-pedagio" TargetMode="External"/><Relationship Id="rId34" Type="http://schemas.openxmlformats.org/officeDocument/2006/relationships/hyperlink" Target="https://www.rotadesantamaria.com.br/pracas-de-pedagio" TargetMode="External"/><Relationship Id="rId544" Type="http://schemas.openxmlformats.org/officeDocument/2006/relationships/hyperlink" Target="https://www.gov.br/antt/pt-br/assuntos/rodovias/concessionarias/lista-de-concessoes/rota-do-oeste/tarifas-de-pedagio" TargetMode="External"/><Relationship Id="rId751" Type="http://schemas.openxmlformats.org/officeDocument/2006/relationships/hyperlink" Target="https://www.gov.br/antt/pt-br/assuntos/rodovias/concessionarias/lista-de-concessoes/via-cristais/revisoes-e-reajustes/tarifas-de-pedagio" TargetMode="External"/><Relationship Id="rId849" Type="http://schemas.openxmlformats.org/officeDocument/2006/relationships/hyperlink" Target="https://www.gov.br/antt/pt-br/assuntos/rodovias/concessionarias/lista-de-concessoes/way-262/tarifas-de-pedagio/tarifas-de-pedagio" TargetMode="External"/><Relationship Id="rId183" Type="http://schemas.openxmlformats.org/officeDocument/2006/relationships/hyperlink" Target="https://www.ecoriominas.com.br/servicos/tarifas-de-pedagio" TargetMode="External"/><Relationship Id="rId390" Type="http://schemas.openxmlformats.org/officeDocument/2006/relationships/hyperlink" Target="https://www.gov.br/antt/pt-br/assuntos/rodovias/concessionarias/lista-de-concessoes/concebra/tarifas-de-pedagio" TargetMode="External"/><Relationship Id="rId404" Type="http://schemas.openxmlformats.org/officeDocument/2006/relationships/hyperlink" Target="https://www.gov.br/antt/pt-br/assuntos/rodovias/concessionarias/lista-de-concessoes/concebra/tarifas-de-pedagio" TargetMode="External"/><Relationship Id="rId611" Type="http://schemas.openxmlformats.org/officeDocument/2006/relationships/hyperlink" Target="https://www.gov.br/antt/pt-br/assuntos/rodovias/concessionarias/lista-de-concessoes/viasul/tarifas-de-pedagio" TargetMode="External"/><Relationship Id="rId250" Type="http://schemas.openxmlformats.org/officeDocument/2006/relationships/hyperlink" Target="https://www.gov.br/antt/pt-br/assuntos/rodovias/concessionarias/lista-de-concessoes/via-araucaria/tarifas-de-pedagio" TargetMode="External"/><Relationship Id="rId488" Type="http://schemas.openxmlformats.org/officeDocument/2006/relationships/hyperlink" Target="https://www.gov.br/antt/pt-br/assuntos/rodovias/concessionarias/lista-de-concessoes/rota-do-oeste/tarifas-de-pedagio" TargetMode="External"/><Relationship Id="rId695" Type="http://schemas.openxmlformats.org/officeDocument/2006/relationships/hyperlink" Target="https://www.gov.br/antt/pt-br/assuntos/rodovias/concessionarias/lista-de-concessoes/via-araucaria/tarifas-de-pedagio" TargetMode="External"/><Relationship Id="rId709" Type="http://schemas.openxmlformats.org/officeDocument/2006/relationships/hyperlink" Target="https://www.gov.br/antt/pt-br/assuntos/rodovias/concessionarias/lista-de-concessoes/via-araucaria/tarifas-de-pedagio" TargetMode="External"/><Relationship Id="rId45" Type="http://schemas.openxmlformats.org/officeDocument/2006/relationships/hyperlink" Target="https://www.rotadesantamaria.com.br/pracas-de-pedagio" TargetMode="External"/><Relationship Id="rId110" Type="http://schemas.openxmlformats.org/officeDocument/2006/relationships/hyperlink" Target="https://www.gov.br/antt/pt-br/assuntos/rodovias/concessionarias/lista-de-concessoes/ccr-rio-sp/tarifas-de-pedagio" TargetMode="External"/><Relationship Id="rId348" Type="http://schemas.openxmlformats.org/officeDocument/2006/relationships/hyperlink" Target="https://www.gov.br/antt/pt-br/assuntos/rodovias/concessionarias/lista-de-concessoes/concebra/tarifas-de-pedagio" TargetMode="External"/><Relationship Id="rId555" Type="http://schemas.openxmlformats.org/officeDocument/2006/relationships/hyperlink" Target="https://www.gov.br/antt/pt-br/assuntos/rodovias/concessionarias/lista-de-concessoes/rota-do-oeste/tarifas-de-pedagio" TargetMode="External"/><Relationship Id="rId762" Type="http://schemas.openxmlformats.org/officeDocument/2006/relationships/hyperlink" Target="https://www.gov.br/antt/pt-br/assuntos/rodovias/concessionarias/lista-de-concessoes/via-cristais/revisoes-e-reajustes/tarifas-de-pedagio" TargetMode="External"/><Relationship Id="rId194" Type="http://schemas.openxmlformats.org/officeDocument/2006/relationships/hyperlink" Target="https://www.ecoriominas.com.br/servicos/tarifas-de-pedagio" TargetMode="External"/><Relationship Id="rId208" Type="http://schemas.openxmlformats.org/officeDocument/2006/relationships/hyperlink" Target="https://www.ecoriominas.com.br/servicos/tarifas-de-pedagio" TargetMode="External"/><Relationship Id="rId415" Type="http://schemas.openxmlformats.org/officeDocument/2006/relationships/hyperlink" Target="https://www.gov.br/antt/pt-br/assuntos/rodovias/concessionarias/lista-de-concessoes/concebra/tarifas-de-pedagio" TargetMode="External"/><Relationship Id="rId622" Type="http://schemas.openxmlformats.org/officeDocument/2006/relationships/hyperlink" Target="https://www.gov.br/antt/pt-br/assuntos/rodovias/concessionarias/lista-de-concessoes/viasul/tarifas-de-pedagio" TargetMode="External"/><Relationship Id="rId261" Type="http://schemas.openxmlformats.org/officeDocument/2006/relationships/hyperlink" Target="https://www.gov.br/antt/pt-br/assuntos/rodovias/concessionarias/lista-de-concessoes/eco050/tarifas-de-pedagio" TargetMode="External"/><Relationship Id="rId499" Type="http://schemas.openxmlformats.org/officeDocument/2006/relationships/hyperlink" Target="https://www.gov.br/antt/pt-br/assuntos/rodovias/concessionarias/lista-de-concessoes/rota-do-oeste/tarifas-de-pedagio" TargetMode="External"/><Relationship Id="rId56" Type="http://schemas.openxmlformats.org/officeDocument/2006/relationships/hyperlink" Target="https://www.rotadesantamaria.com.br/pracas-de-pedagio" TargetMode="External"/><Relationship Id="rId359" Type="http://schemas.openxmlformats.org/officeDocument/2006/relationships/hyperlink" Target="https://www.gov.br/antt/pt-br/assuntos/rodovias/concessionarias/lista-de-concessoes/concebra/tarifas-de-pedagio" TargetMode="External"/><Relationship Id="rId566" Type="http://schemas.openxmlformats.org/officeDocument/2006/relationships/hyperlink" Target="https://www.gov.br/antt/pt-br/assuntos/rodovias/concessionarias/lista-de-concessoes/rota-do-oeste/tarifas-de-pedagio" TargetMode="External"/><Relationship Id="rId773" Type="http://schemas.openxmlformats.org/officeDocument/2006/relationships/hyperlink" Target="https://www.gov.br/antt/pt-br/assuntos/rodovias/concessionarias/lista-de-concessoes/via-cristais/revisoes-e-reajustes/tarifas-de-pedagio" TargetMode="External"/><Relationship Id="rId121" Type="http://schemas.openxmlformats.org/officeDocument/2006/relationships/hyperlink" Target="https://www.gov.br/antt/pt-br/assuntos/rodovias/concessionarias/lista-de-concessoes/ccr-rio-sp/tarifas-de-pedagio" TargetMode="External"/><Relationship Id="rId219" Type="http://schemas.openxmlformats.org/officeDocument/2006/relationships/hyperlink" Target="https://www.arteris.com.br/nossas-rodovias/regis-bittencourt/tarifas/tarifa-por-trecho/" TargetMode="External"/><Relationship Id="rId426" Type="http://schemas.openxmlformats.org/officeDocument/2006/relationships/hyperlink" Target="https://www.gov.br/antt/pt-br/assuntos/rodovias/concessionarias/lista-de-concessoes/concebra/tarifas-de-pedagio" TargetMode="External"/><Relationship Id="rId633" Type="http://schemas.openxmlformats.org/officeDocument/2006/relationships/hyperlink" Target="https://www.gov.br/antt/pt-br/assuntos/rodovias/concessionarias/lista-de-concessoes/viasul/tarifas-de-pedagio" TargetMode="External"/><Relationship Id="rId840" Type="http://schemas.openxmlformats.org/officeDocument/2006/relationships/hyperlink" Target="https://www.gov.br/antt/pt-br/assuntos/rodovias/concessionarias/lista-de-concessoes/way-262/tarifas-de-pedagio/tarifas-de-pedagio" TargetMode="External"/><Relationship Id="rId67" Type="http://schemas.openxmlformats.org/officeDocument/2006/relationships/hyperlink" Target="https://www.rotadesantamaria.com.br/pracas-de-pedagio" TargetMode="External"/><Relationship Id="rId272" Type="http://schemas.openxmlformats.org/officeDocument/2006/relationships/hyperlink" Target="https://www.gov.br/antt/pt-br/assuntos/rodovias/concessionarias/lista-de-concessoes/eco050/tarifas-de-pedagio" TargetMode="External"/><Relationship Id="rId577" Type="http://schemas.openxmlformats.org/officeDocument/2006/relationships/hyperlink" Target="https://www.gov.br/antt/pt-br/assuntos/rodovias/concessionarias/lista-de-concessoes/rota-do-oeste/tarifas-de-pedagio" TargetMode="External"/><Relationship Id="rId700" Type="http://schemas.openxmlformats.org/officeDocument/2006/relationships/hyperlink" Target="https://www.gov.br/antt/pt-br/assuntos/rodovias/concessionarias/lista-de-concessoes/via-araucaria/tarifas-de-pedagio" TargetMode="External"/><Relationship Id="rId132" Type="http://schemas.openxmlformats.org/officeDocument/2006/relationships/hyperlink" Target="https://www.rotadesantamaria.com.br/pracas-de-pedagio" TargetMode="External"/><Relationship Id="rId784" Type="http://schemas.openxmlformats.org/officeDocument/2006/relationships/hyperlink" Target="https://www.gov.br/antt/pt-br/assuntos/rodovias/concessionarias/lista-de-concessoes/via-cristais/revisoes-e-reajustes/tarifas-de-pedagio" TargetMode="External"/><Relationship Id="rId437" Type="http://schemas.openxmlformats.org/officeDocument/2006/relationships/hyperlink" Target="https://www.gov.br/antt/pt-br/assuntos/rodovias/concessionarias/lista-de-concessoes/concebra/tarifas-de-pedagio" TargetMode="External"/><Relationship Id="rId644" Type="http://schemas.openxmlformats.org/officeDocument/2006/relationships/hyperlink" Target="https://www.gov.br/antt/pt-br/assuntos/rodovias/concessionarias/lista-de-concessoes/ccr-viacosteira/tarifas-de-pedagio" TargetMode="External"/><Relationship Id="rId851" Type="http://schemas.openxmlformats.org/officeDocument/2006/relationships/hyperlink" Target="https://www.gov.br/antt/pt-br/assuntos/rodovias/concessionarias/lista-de-concessoes/way-262/tarifas-de-pedagio/tarifas-de-pedagio" TargetMode="External"/><Relationship Id="rId283" Type="http://schemas.openxmlformats.org/officeDocument/2006/relationships/hyperlink" Target="https://www.gov.br/antt/pt-br/assuntos/rodovias/concessionarias/lista-de-concessoes/eco050/tarifas-de-pedagio" TargetMode="External"/><Relationship Id="rId490" Type="http://schemas.openxmlformats.org/officeDocument/2006/relationships/hyperlink" Target="https://www.gov.br/antt/pt-br/assuntos/rodovias/concessionarias/lista-de-concessoes/rota-do-oeste/tarifas-de-pedagio" TargetMode="External"/><Relationship Id="rId504" Type="http://schemas.openxmlformats.org/officeDocument/2006/relationships/hyperlink" Target="https://www.gov.br/antt/pt-br/assuntos/rodovias/concessionarias/lista-de-concessoes/rota-do-oeste/tarifas-de-pedagio" TargetMode="External"/><Relationship Id="rId711" Type="http://schemas.openxmlformats.org/officeDocument/2006/relationships/hyperlink" Target="https://www.gov.br/antt/pt-br/assuntos/rodovias/concessionarias/lista-de-concessoes/epr-via-mineira/tarifas-de-pedagios-via-mineira" TargetMode="External"/><Relationship Id="rId78" Type="http://schemas.openxmlformats.org/officeDocument/2006/relationships/hyperlink" Target="https://www.gov.br/antt/pt-br/assuntos/rodovias/concessionarias/lista-de-concessoes/ccr-rio-sp/tarifas-de-pedagio" TargetMode="External"/><Relationship Id="rId143" Type="http://schemas.openxmlformats.org/officeDocument/2006/relationships/hyperlink" Target="https://www.rotadesantamaria.com.br/pracas-de-pedagio" TargetMode="External"/><Relationship Id="rId350" Type="http://schemas.openxmlformats.org/officeDocument/2006/relationships/hyperlink" Target="https://www.gov.br/antt/pt-br/assuntos/rodovias/concessionarias/lista-de-concessoes/concebra/tarifas-de-pedagio" TargetMode="External"/><Relationship Id="rId588" Type="http://schemas.openxmlformats.org/officeDocument/2006/relationships/hyperlink" Target="https://www.gov.br/antt/pt-br/assuntos/rodovias/concessionarias/lista-de-concessoes/concer/tarifas-de-pedagio" TargetMode="External"/><Relationship Id="rId795" Type="http://schemas.openxmlformats.org/officeDocument/2006/relationships/hyperlink" Target="https://www.gov.br/antt/pt-br/assuntos/rodovias/concessionarias/lista-de-concessoes/via-cristais/revisoes-e-reajustes/tarifas-de-pedagio" TargetMode="External"/><Relationship Id="rId809" Type="http://schemas.openxmlformats.org/officeDocument/2006/relationships/hyperlink" Target="https://www.gov.br/antt/pt-br/assuntos/rodovias/concessionarias/lista-de-concessoes/way-262/tarifas-de-pedagio/tarifas-de-pedagio" TargetMode="External"/><Relationship Id="rId9" Type="http://schemas.openxmlformats.org/officeDocument/2006/relationships/hyperlink" Target="https://www.rotadesantamaria.com.br/pracas-de-pedagio" TargetMode="External"/><Relationship Id="rId210" Type="http://schemas.openxmlformats.org/officeDocument/2006/relationships/hyperlink" Target="https://www.gov.br/antt/pt-br/assuntos/rodovias/concessionarias/lista-de-concessoes/ecosul/tarifas-de-pedagio" TargetMode="External"/><Relationship Id="rId448" Type="http://schemas.openxmlformats.org/officeDocument/2006/relationships/hyperlink" Target="https://www.gov.br/antt/pt-br/assuntos/rodovias/concessionarias/lista-de-concessoes/concebra/tarifas-de-pedagio" TargetMode="External"/><Relationship Id="rId655" Type="http://schemas.openxmlformats.org/officeDocument/2006/relationships/hyperlink" Target="https://www.gov.br/antt/pt-br/assuntos/rodovias/concessionarias/lista-de-concessoes/via-araucaria/tarifas-de-pedagio" TargetMode="External"/><Relationship Id="rId862" Type="http://schemas.openxmlformats.org/officeDocument/2006/relationships/hyperlink" Target="https://www.rotadesantamaria.com.br/pracas-de-pedagio" TargetMode="External"/><Relationship Id="rId294" Type="http://schemas.openxmlformats.org/officeDocument/2006/relationships/hyperlink" Target="https://www.gov.br/antt/pt-br/assuntos/rodovias/concessionarias/lista-de-concessoes/eco050/tarifas-de-pedagio" TargetMode="External"/><Relationship Id="rId308" Type="http://schemas.openxmlformats.org/officeDocument/2006/relationships/hyperlink" Target="https://www.gov.br/antt/pt-br/assuntos/rodovias/concessionarias/lista-de-concessoes/eco050/tarifas-de-pedagio" TargetMode="External"/><Relationship Id="rId515" Type="http://schemas.openxmlformats.org/officeDocument/2006/relationships/hyperlink" Target="https://www.gov.br/antt/pt-br/assuntos/rodovias/concessionarias/lista-de-concessoes/rota-do-oeste/tarifas-de-pedagio" TargetMode="External"/><Relationship Id="rId722" Type="http://schemas.openxmlformats.org/officeDocument/2006/relationships/hyperlink" Target="https://www.gov.br/antt/pt-br/assuntos/rodovias/concessionarias/lista-de-concessoes/epr-via-mineira/tarifas-de-pedagios-via-mineira" TargetMode="External"/><Relationship Id="rId89" Type="http://schemas.openxmlformats.org/officeDocument/2006/relationships/hyperlink" Target="https://www.gov.br/antt/pt-br/assuntos/rodovias/concessionarias/lista-de-concessoes/ccr-rio-sp/tarifas-de-pedagio" TargetMode="External"/><Relationship Id="rId154" Type="http://schemas.openxmlformats.org/officeDocument/2006/relationships/hyperlink" Target="https://www.rotadesantamaria.com.br/pracas-de-pedagio" TargetMode="External"/><Relationship Id="rId361" Type="http://schemas.openxmlformats.org/officeDocument/2006/relationships/hyperlink" Target="https://www.gov.br/antt/pt-br/assuntos/rodovias/concessionarias/lista-de-concessoes/concebra/tarifas-de-pedagio" TargetMode="External"/><Relationship Id="rId599" Type="http://schemas.openxmlformats.org/officeDocument/2006/relationships/hyperlink" Target="https://www.gov.br/antt/pt-br/assuntos/rodovias/concessionarias/lista-de-concessoes/viasul/tarifas-de-pedagio" TargetMode="External"/><Relationship Id="rId459" Type="http://schemas.openxmlformats.org/officeDocument/2006/relationships/hyperlink" Target="https://www.gov.br/antt/pt-br/assuntos/rodovias/concessionarias/lista-de-concessoes/concebra/tarifas-de-pedagio" TargetMode="External"/><Relationship Id="rId666" Type="http://schemas.openxmlformats.org/officeDocument/2006/relationships/hyperlink" Target="https://www.gov.br/antt/pt-br/assuntos/rodovias/concessionarias/lista-de-concessoes/via-araucaria/tarifas-de-pedagio" TargetMode="External"/><Relationship Id="rId873" Type="http://schemas.openxmlformats.org/officeDocument/2006/relationships/hyperlink" Target="https://www.gov.br/antt/pt-br/assuntos/rodovias/concessionarias/lista-de-concessoes/autopista-fernao-dias/tarifas-de-pedagio" TargetMode="External"/><Relationship Id="rId16" Type="http://schemas.openxmlformats.org/officeDocument/2006/relationships/hyperlink" Target="https://www.rotadesantamaria.com.br/pracas-de-pedagio" TargetMode="External"/><Relationship Id="rId221" Type="http://schemas.openxmlformats.org/officeDocument/2006/relationships/hyperlink" Target="https://www.arteris.com.br/nossas-rodovias/regis-bittencourt/tarifas/tarifa-por-trecho/" TargetMode="External"/><Relationship Id="rId319" Type="http://schemas.openxmlformats.org/officeDocument/2006/relationships/hyperlink" Target="https://www.gov.br/antt/pt-br/assuntos/rodovias/concessionarias/lista-de-concessoes/eco050/tarifas-de-pedagio" TargetMode="External"/><Relationship Id="rId526" Type="http://schemas.openxmlformats.org/officeDocument/2006/relationships/hyperlink" Target="https://www.gov.br/antt/pt-br/assuntos/rodovias/concessionarias/lista-de-concessoes/rota-do-oeste/tarifas-de-pedagio" TargetMode="External"/><Relationship Id="rId733" Type="http://schemas.openxmlformats.org/officeDocument/2006/relationships/hyperlink" Target="https://www.gov.br/antt/pt-br/assuntos/rodovias/concessionarias/lista-de-concessoes/via-cristais/revisoes-e-reajustes/tarifas-de-pedagio" TargetMode="External"/><Relationship Id="rId165" Type="http://schemas.openxmlformats.org/officeDocument/2006/relationships/hyperlink" Target="https://www.ecoriominas.com.br/servicos/tarifas-de-pedagio" TargetMode="External"/><Relationship Id="rId372" Type="http://schemas.openxmlformats.org/officeDocument/2006/relationships/hyperlink" Target="https://www.gov.br/antt/pt-br/assuntos/rodovias/concessionarias/lista-de-concessoes/concebra/tarifas-de-pedagio" TargetMode="External"/><Relationship Id="rId677" Type="http://schemas.openxmlformats.org/officeDocument/2006/relationships/hyperlink" Target="https://www.gov.br/antt/pt-br/assuntos/rodovias/concessionarias/lista-de-concessoes/via-araucaria/tarifas-de-pedagio" TargetMode="External"/><Relationship Id="rId800" Type="http://schemas.openxmlformats.org/officeDocument/2006/relationships/hyperlink" Target="https://www.gov.br/antt/pt-br/assuntos/rodovias/concessionarias/lista-de-concessoes/via-cristais/revisoes-e-reajustes/tarifas-de-pedagio" TargetMode="External"/><Relationship Id="rId232" Type="http://schemas.openxmlformats.org/officeDocument/2006/relationships/hyperlink" Target="https://www.arteris.com.br/nossas-rodovias/fluminense/tarifas/tarifa-por-trecho/" TargetMode="External"/><Relationship Id="rId884" Type="http://schemas.openxmlformats.org/officeDocument/2006/relationships/hyperlink" Target="https://www.gov.br/antt/pt-br/assuntos/rodovias/concessionarias/lista-de-concessoes/eco050/tarifas-de-pedagio" TargetMode="External"/><Relationship Id="rId27" Type="http://schemas.openxmlformats.org/officeDocument/2006/relationships/hyperlink" Target="https://www.rotadesantamaria.com.br/pracas-de-pedagio" TargetMode="External"/><Relationship Id="rId537" Type="http://schemas.openxmlformats.org/officeDocument/2006/relationships/hyperlink" Target="https://www.gov.br/antt/pt-br/assuntos/rodovias/concessionarias/lista-de-concessoes/rota-do-oeste/tarifas-de-pedagio" TargetMode="External"/><Relationship Id="rId744" Type="http://schemas.openxmlformats.org/officeDocument/2006/relationships/hyperlink" Target="https://www.gov.br/antt/pt-br/assuntos/rodovias/concessionarias/lista-de-concessoes/via-cristais/revisoes-e-reajustes/tarifas-de-pedagio" TargetMode="External"/><Relationship Id="rId80" Type="http://schemas.openxmlformats.org/officeDocument/2006/relationships/hyperlink" Target="https://www.gov.br/antt/pt-br/assuntos/rodovias/concessionarias/lista-de-concessoes/ccr-rio-sp/tarifas-de-pedagio" TargetMode="External"/><Relationship Id="rId176" Type="http://schemas.openxmlformats.org/officeDocument/2006/relationships/hyperlink" Target="https://www.ecoriominas.com.br/servicos/tarifas-de-pedagio" TargetMode="External"/><Relationship Id="rId383" Type="http://schemas.openxmlformats.org/officeDocument/2006/relationships/hyperlink" Target="https://www.gov.br/antt/pt-br/assuntos/rodovias/concessionarias/lista-de-concessoes/concebra/tarifas-de-pedagio" TargetMode="External"/><Relationship Id="rId590" Type="http://schemas.openxmlformats.org/officeDocument/2006/relationships/hyperlink" Target="https://www.gov.br/antt/pt-br/assuntos/rodovias/concessionarias/lista-de-concessoes/concer/tarifas-de-pedagio" TargetMode="External"/><Relationship Id="rId604" Type="http://schemas.openxmlformats.org/officeDocument/2006/relationships/hyperlink" Target="https://www.gov.br/antt/pt-br/assuntos/rodovias/concessionarias/lista-de-concessoes/viasul/tarifas-de-pedagio" TargetMode="External"/><Relationship Id="rId811" Type="http://schemas.openxmlformats.org/officeDocument/2006/relationships/hyperlink" Target="https://www.gov.br/antt/pt-br/assuntos/rodovias/concessionarias/lista-de-concessoes/way-262/tarifas-de-pedagio/tarifas-de-pedagio" TargetMode="External"/><Relationship Id="rId243" Type="http://schemas.openxmlformats.org/officeDocument/2006/relationships/hyperlink" Target="https://www.gov.br/antt/pt-br/assuntos/rodovias/concessionarias/lista-de-concessoes/Transbrasiliana/tarifas-de-pedagio" TargetMode="External"/><Relationship Id="rId450" Type="http://schemas.openxmlformats.org/officeDocument/2006/relationships/hyperlink" Target="https://www.gov.br/antt/pt-br/assuntos/rodovias/concessionarias/lista-de-concessoes/concebra/tarifas-de-pedagio" TargetMode="External"/><Relationship Id="rId688" Type="http://schemas.openxmlformats.org/officeDocument/2006/relationships/hyperlink" Target="https://www.gov.br/antt/pt-br/assuntos/rodovias/concessionarias/lista-de-concessoes/via-araucaria/tarifas-de-pedagio" TargetMode="External"/><Relationship Id="rId895" Type="http://schemas.openxmlformats.org/officeDocument/2006/relationships/hyperlink" Target="https://www.gov.br/antt/pt-br/assuntos/rodovias/concessionarias/lista-de-concessoes/pantanal/tarifas-de-pedagio" TargetMode="External"/><Relationship Id="rId909" Type="http://schemas.openxmlformats.org/officeDocument/2006/relationships/hyperlink" Target="https://www.gov.br/antt/pt-br/assuntos/rodovias/concessionarias/lista-de-concessoes/ecovias-capixaba/tarifas-de-pedagio" TargetMode="External"/><Relationship Id="rId38" Type="http://schemas.openxmlformats.org/officeDocument/2006/relationships/hyperlink" Target="https://www.rotadesantamaria.com.br/pracas-de-pedagio" TargetMode="External"/><Relationship Id="rId103" Type="http://schemas.openxmlformats.org/officeDocument/2006/relationships/hyperlink" Target="https://www.gov.br/antt/pt-br/assuntos/rodovias/concessionarias/lista-de-concessoes/ccr-rio-sp/tarifas-de-pedagio" TargetMode="External"/><Relationship Id="rId310" Type="http://schemas.openxmlformats.org/officeDocument/2006/relationships/hyperlink" Target="https://www.gov.br/antt/pt-br/assuntos/rodovias/concessionarias/lista-de-concessoes/eco050/tarifas-de-pedagio" TargetMode="External"/><Relationship Id="rId548" Type="http://schemas.openxmlformats.org/officeDocument/2006/relationships/hyperlink" Target="https://www.gov.br/antt/pt-br/assuntos/rodovias/concessionarias/lista-de-concessoes/rota-do-oeste/tarifas-de-pedagio" TargetMode="External"/><Relationship Id="rId755" Type="http://schemas.openxmlformats.org/officeDocument/2006/relationships/hyperlink" Target="https://www.gov.br/antt/pt-br/assuntos/rodovias/concessionarias/lista-de-concessoes/via-cristais/revisoes-e-reajustes/tarifas-de-pedagio" TargetMode="External"/><Relationship Id="rId91" Type="http://schemas.openxmlformats.org/officeDocument/2006/relationships/hyperlink" Target="https://www.gov.br/antt/pt-br/assuntos/rodovias/concessionarias/lista-de-concessoes/ccr-rio-sp/tarifas-de-pedagio" TargetMode="External"/><Relationship Id="rId187" Type="http://schemas.openxmlformats.org/officeDocument/2006/relationships/hyperlink" Target="https://www.ecoriominas.com.br/servicos/tarifas-de-pedagio" TargetMode="External"/><Relationship Id="rId394" Type="http://schemas.openxmlformats.org/officeDocument/2006/relationships/hyperlink" Target="https://www.gov.br/antt/pt-br/assuntos/rodovias/concessionarias/lista-de-concessoes/concebra/tarifas-de-pedagio" TargetMode="External"/><Relationship Id="rId408" Type="http://schemas.openxmlformats.org/officeDocument/2006/relationships/hyperlink" Target="https://www.gov.br/antt/pt-br/assuntos/rodovias/concessionarias/lista-de-concessoes/concebra/tarifas-de-pedagio" TargetMode="External"/><Relationship Id="rId615" Type="http://schemas.openxmlformats.org/officeDocument/2006/relationships/hyperlink" Target="https://www.gov.br/antt/pt-br/assuntos/rodovias/concessionarias/lista-de-concessoes/viasul/tarifas-de-pedagio" TargetMode="External"/><Relationship Id="rId822" Type="http://schemas.openxmlformats.org/officeDocument/2006/relationships/hyperlink" Target="https://www.gov.br/antt/pt-br/assuntos/rodovias/concessionarias/lista-de-concessoes/way-262/tarifas-de-pedagio/tarifas-de-pedagio" TargetMode="External"/><Relationship Id="rId254" Type="http://schemas.openxmlformats.org/officeDocument/2006/relationships/hyperlink" Target="https://www.gov.br/antt/pt-br/assuntos/rodovias/concessionarias/lista-de-concessoes/eco050/tarifas-de-pedagio" TargetMode="External"/><Relationship Id="rId699" Type="http://schemas.openxmlformats.org/officeDocument/2006/relationships/hyperlink" Target="https://www.gov.br/antt/pt-br/assuntos/rodovias/concessionarias/lista-de-concessoes/via-araucaria/tarifas-de-pedagio" TargetMode="External"/><Relationship Id="rId49" Type="http://schemas.openxmlformats.org/officeDocument/2006/relationships/hyperlink" Target="https://www.rotadesantamaria.com.br/pracas-de-pedagio" TargetMode="External"/><Relationship Id="rId114" Type="http://schemas.openxmlformats.org/officeDocument/2006/relationships/hyperlink" Target="https://www.gov.br/antt/pt-br/assuntos/rodovias/concessionarias/lista-de-concessoes/ccr-rio-sp/tarifas-de-pedagio" TargetMode="External"/><Relationship Id="rId461" Type="http://schemas.openxmlformats.org/officeDocument/2006/relationships/hyperlink" Target="https://www.gov.br/antt/pt-br/assuntos/rodovias/concessionarias/lista-de-concessoes/concebra/tarifas-de-pedagio" TargetMode="External"/><Relationship Id="rId559" Type="http://schemas.openxmlformats.org/officeDocument/2006/relationships/hyperlink" Target="https://www.gov.br/antt/pt-br/assuntos/rodovias/concessionarias/lista-de-concessoes/rota-do-oeste/tarifas-de-pedagio" TargetMode="External"/><Relationship Id="rId766" Type="http://schemas.openxmlformats.org/officeDocument/2006/relationships/hyperlink" Target="https://www.gov.br/antt/pt-br/assuntos/rodovias/concessionarias/lista-de-concessoes/via-cristais/revisoes-e-reajustes/tarifas-de-pedagio" TargetMode="External"/><Relationship Id="rId198" Type="http://schemas.openxmlformats.org/officeDocument/2006/relationships/hyperlink" Target="https://www.ecoriominas.com.br/servicos/tarifas-de-pedagio" TargetMode="External"/><Relationship Id="rId321" Type="http://schemas.openxmlformats.org/officeDocument/2006/relationships/hyperlink" Target="https://www.gov.br/antt/pt-br/assuntos/rodovias/concessionarias/lista-de-concessoes/eco050/tarifas-de-pedagio" TargetMode="External"/><Relationship Id="rId419" Type="http://schemas.openxmlformats.org/officeDocument/2006/relationships/hyperlink" Target="https://www.gov.br/antt/pt-br/assuntos/rodovias/concessionarias/lista-de-concessoes/concebra/tarifas-de-pedagio" TargetMode="External"/><Relationship Id="rId626" Type="http://schemas.openxmlformats.org/officeDocument/2006/relationships/hyperlink" Target="https://www.gov.br/antt/pt-br/assuntos/rodovias/concessionarias/lista-de-concessoes/viasul/tarifas-de-pedagio" TargetMode="External"/><Relationship Id="rId833" Type="http://schemas.openxmlformats.org/officeDocument/2006/relationships/hyperlink" Target="https://www.gov.br/antt/pt-br/assuntos/rodovias/concessionarias/lista-de-concessoes/way-262/tarifas-de-pedagio/tarifas-de-pedagio" TargetMode="External"/><Relationship Id="rId265" Type="http://schemas.openxmlformats.org/officeDocument/2006/relationships/hyperlink" Target="https://www.gov.br/antt/pt-br/assuntos/rodovias/concessionarias/lista-de-concessoes/eco050/tarifas-de-pedagio" TargetMode="External"/><Relationship Id="rId472" Type="http://schemas.openxmlformats.org/officeDocument/2006/relationships/hyperlink" Target="https://www.gov.br/antt/pt-br/assuntos/rodovias/concessionarias/lista-de-concessoes/via-brasil/tarifas-de-pedagio" TargetMode="External"/><Relationship Id="rId900" Type="http://schemas.openxmlformats.org/officeDocument/2006/relationships/hyperlink" Target="https://www.gov.br/antt/pt-br/assuntos/rodovias/concessionarias/lista-de-concessoes/rodovia-do-aco-caducidade-declarada/tarifas-de-pedagio" TargetMode="External"/><Relationship Id="rId125" Type="http://schemas.openxmlformats.org/officeDocument/2006/relationships/hyperlink" Target="https://www.gov.br/antt/pt-br/assuntos/rodovias/concessionarias/lista-de-concessoes/ccr-rio-sp/tarifas-de-pedagio" TargetMode="External"/><Relationship Id="rId332" Type="http://schemas.openxmlformats.org/officeDocument/2006/relationships/hyperlink" Target="https://www.gov.br/antt/pt-br/assuntos/rodovias/concessionarias/lista-de-concessoes/eco050/tarifas-de-pedagio" TargetMode="External"/><Relationship Id="rId777" Type="http://schemas.openxmlformats.org/officeDocument/2006/relationships/hyperlink" Target="https://www.gov.br/antt/pt-br/assuntos/rodovias/concessionarias/lista-de-concessoes/via-cristais/revisoes-e-reajustes/tarifas-de-pedagio" TargetMode="External"/><Relationship Id="rId637" Type="http://schemas.openxmlformats.org/officeDocument/2006/relationships/hyperlink" Target="https://www.gov.br/antt/pt-br/assuntos/rodovias/concessionarias/lista-de-concessoes/viasul/tarifas-de-pedagio" TargetMode="External"/><Relationship Id="rId844" Type="http://schemas.openxmlformats.org/officeDocument/2006/relationships/hyperlink" Target="https://www.gov.br/antt/pt-br/assuntos/rodovias/concessionarias/lista-de-concessoes/way-262/tarifas-de-pedagio/tarifas-de-pedagio" TargetMode="External"/><Relationship Id="rId276" Type="http://schemas.openxmlformats.org/officeDocument/2006/relationships/hyperlink" Target="https://www.gov.br/antt/pt-br/assuntos/rodovias/concessionarias/lista-de-concessoes/eco050/tarifas-de-pedagio" TargetMode="External"/><Relationship Id="rId483" Type="http://schemas.openxmlformats.org/officeDocument/2006/relationships/hyperlink" Target="https://www.gov.br/antt/pt-br/assuntos/rodovias/concessionarias/lista-de-concessoes/rota-do-oeste/tarifas-de-pedagio" TargetMode="External"/><Relationship Id="rId690" Type="http://schemas.openxmlformats.org/officeDocument/2006/relationships/hyperlink" Target="https://www.gov.br/antt/pt-br/assuntos/rodovias/concessionarias/lista-de-concessoes/via-araucaria/tarifas-de-pedagio" TargetMode="External"/><Relationship Id="rId704" Type="http://schemas.openxmlformats.org/officeDocument/2006/relationships/hyperlink" Target="https://www.gov.br/antt/pt-br/assuntos/rodovias/concessionarias/lista-de-concessoes/via-araucaria/tarifas-de-pedagio" TargetMode="External"/><Relationship Id="rId911" Type="http://schemas.openxmlformats.org/officeDocument/2006/relationships/hyperlink" Target="https://www.gov.br/antt/pt-br/assuntos/rodovias/concessionarias/lista-de-concessoes/ecovias-capixaba/tarifas-de-pedagio" TargetMode="External"/><Relationship Id="rId40" Type="http://schemas.openxmlformats.org/officeDocument/2006/relationships/hyperlink" Target="https://www.rotadesantamaria.com.br/pracas-de-pedagio" TargetMode="External"/><Relationship Id="rId136" Type="http://schemas.openxmlformats.org/officeDocument/2006/relationships/hyperlink" Target="https://www.rotadesantamaria.com.br/pracas-de-pedagio" TargetMode="External"/><Relationship Id="rId343" Type="http://schemas.openxmlformats.org/officeDocument/2006/relationships/hyperlink" Target="https://www.gov.br/antt/pt-br/assuntos/rodovias/concessionarias/lista-de-concessoes/concebra/tarifas-de-pedagio" TargetMode="External"/><Relationship Id="rId550" Type="http://schemas.openxmlformats.org/officeDocument/2006/relationships/hyperlink" Target="https://www.gov.br/antt/pt-br/assuntos/rodovias/concessionarias/lista-de-concessoes/rota-do-oeste/tarifas-de-pedagio" TargetMode="External"/><Relationship Id="rId788" Type="http://schemas.openxmlformats.org/officeDocument/2006/relationships/hyperlink" Target="https://www.gov.br/antt/pt-br/assuntos/rodovias/concessionarias/lista-de-concessoes/via-cristais/revisoes-e-reajustes/tarifas-de-pedagio" TargetMode="External"/><Relationship Id="rId203" Type="http://schemas.openxmlformats.org/officeDocument/2006/relationships/hyperlink" Target="https://www.ecoriominas.com.br/servicos/tarifas-de-pedagio" TargetMode="External"/><Relationship Id="rId648" Type="http://schemas.openxmlformats.org/officeDocument/2006/relationships/hyperlink" Target="https://www.gov.br/antt/pt-br/assuntos/rodovias/concessionarias/lista-de-concessoes/ccr-viacosteira/tarifas-de-pedagio" TargetMode="External"/><Relationship Id="rId855" Type="http://schemas.openxmlformats.org/officeDocument/2006/relationships/hyperlink" Target="https://www.rotadesantamaria.com.br/pracas-de-pedagio" TargetMode="External"/><Relationship Id="rId287" Type="http://schemas.openxmlformats.org/officeDocument/2006/relationships/hyperlink" Target="https://www.gov.br/antt/pt-br/assuntos/rodovias/concessionarias/lista-de-concessoes/eco050/tarifas-de-pedagio" TargetMode="External"/><Relationship Id="rId410" Type="http://schemas.openxmlformats.org/officeDocument/2006/relationships/hyperlink" Target="https://www.gov.br/antt/pt-br/assuntos/rodovias/concessionarias/lista-de-concessoes/concebra/tarifas-de-pedagio" TargetMode="External"/><Relationship Id="rId494" Type="http://schemas.openxmlformats.org/officeDocument/2006/relationships/hyperlink" Target="https://www.gov.br/antt/pt-br/assuntos/rodovias/concessionarias/lista-de-concessoes/rota-do-oeste/tarifas-de-pedagio" TargetMode="External"/><Relationship Id="rId508" Type="http://schemas.openxmlformats.org/officeDocument/2006/relationships/hyperlink" Target="https://www.gov.br/antt/pt-br/assuntos/rodovias/concessionarias/lista-de-concessoes/rota-do-oeste/tarifas-de-pedagio" TargetMode="External"/><Relationship Id="rId715" Type="http://schemas.openxmlformats.org/officeDocument/2006/relationships/hyperlink" Target="https://www.gov.br/antt/pt-br/assuntos/rodovias/concessionarias/lista-de-concessoes/epr-via-mineira/tarifas-de-pedagios-via-mineira" TargetMode="External"/><Relationship Id="rId147" Type="http://schemas.openxmlformats.org/officeDocument/2006/relationships/hyperlink" Target="https://www.rotadesantamaria.com.br/pracas-de-pedagio" TargetMode="External"/><Relationship Id="rId354" Type="http://schemas.openxmlformats.org/officeDocument/2006/relationships/hyperlink" Target="https://www.gov.br/antt/pt-br/assuntos/rodovias/concessionarias/lista-de-concessoes/concebra/tarifas-de-pedagio" TargetMode="External"/><Relationship Id="rId799" Type="http://schemas.openxmlformats.org/officeDocument/2006/relationships/hyperlink" Target="https://www.gov.br/antt/pt-br/assuntos/rodovias/concessionarias/lista-de-concessoes/via-cristais/revisoes-e-reajustes/tarifas-de-pedagio" TargetMode="External"/><Relationship Id="rId51" Type="http://schemas.openxmlformats.org/officeDocument/2006/relationships/hyperlink" Target="https://www.rotadesantamaria.com.br/pracas-de-pedagio" TargetMode="External"/><Relationship Id="rId561" Type="http://schemas.openxmlformats.org/officeDocument/2006/relationships/hyperlink" Target="https://www.gov.br/antt/pt-br/assuntos/rodovias/concessionarias/lista-de-concessoes/rota-do-oeste/tarifas-de-pedagio" TargetMode="External"/><Relationship Id="rId659" Type="http://schemas.openxmlformats.org/officeDocument/2006/relationships/hyperlink" Target="https://www.gov.br/antt/pt-br/assuntos/rodovias/concessionarias/lista-de-concessoes/via-araucaria/tarifas-de-pedagio" TargetMode="External"/><Relationship Id="rId866" Type="http://schemas.openxmlformats.org/officeDocument/2006/relationships/hyperlink" Target="https://www.rotadesantamaria.com.br/pracas-de-pedagio" TargetMode="External"/><Relationship Id="rId214" Type="http://schemas.openxmlformats.org/officeDocument/2006/relationships/hyperlink" Target="https://www.arteris.com.br/nossas-rodovias/planalto-sul/tarifas/tarifa-por-trecho/" TargetMode="External"/><Relationship Id="rId298" Type="http://schemas.openxmlformats.org/officeDocument/2006/relationships/hyperlink" Target="https://www.gov.br/antt/pt-br/assuntos/rodovias/concessionarias/lista-de-concessoes/eco050/tarifas-de-pedagio" TargetMode="External"/><Relationship Id="rId421" Type="http://schemas.openxmlformats.org/officeDocument/2006/relationships/hyperlink" Target="https://www.gov.br/antt/pt-br/assuntos/rodovias/concessionarias/lista-de-concessoes/concebra/tarifas-de-pedagio" TargetMode="External"/><Relationship Id="rId519" Type="http://schemas.openxmlformats.org/officeDocument/2006/relationships/hyperlink" Target="https://www.gov.br/antt/pt-br/assuntos/rodovias/concessionarias/lista-de-concessoes/rota-do-oeste/tarifas-de-pedagio" TargetMode="External"/><Relationship Id="rId158" Type="http://schemas.openxmlformats.org/officeDocument/2006/relationships/hyperlink" Target="https://www.rotadesantamaria.com.br/pracas-de-pedagio" TargetMode="External"/><Relationship Id="rId726" Type="http://schemas.openxmlformats.org/officeDocument/2006/relationships/hyperlink" Target="https://www.gov.br/antt/pt-br/assuntos/rodovias/concessionarias/lista-de-concessoes/via-cristais/revisoes-e-reajustes/tarifas-de-pedagio" TargetMode="External"/><Relationship Id="rId62" Type="http://schemas.openxmlformats.org/officeDocument/2006/relationships/hyperlink" Target="https://www.rotadesantamaria.com.br/pracas-de-pedagio" TargetMode="External"/><Relationship Id="rId365" Type="http://schemas.openxmlformats.org/officeDocument/2006/relationships/hyperlink" Target="https://www.gov.br/antt/pt-br/assuntos/rodovias/concessionarias/lista-de-concessoes/concebra/tarifas-de-pedagio" TargetMode="External"/><Relationship Id="rId572" Type="http://schemas.openxmlformats.org/officeDocument/2006/relationships/hyperlink" Target="https://www.gov.br/antt/pt-br/assuntos/rodovias/concessionarias/lista-de-concessoes/rota-do-oeste/tarifas-de-pedagio" TargetMode="External"/><Relationship Id="rId225" Type="http://schemas.openxmlformats.org/officeDocument/2006/relationships/hyperlink" Target="https://www.arteris.com.br/nossas-rodovias/planalto-sul/tarifas/tarifa-por-trecho/" TargetMode="External"/><Relationship Id="rId432" Type="http://schemas.openxmlformats.org/officeDocument/2006/relationships/hyperlink" Target="https://www.gov.br/antt/pt-br/assuntos/rodovias/concessionarias/lista-de-concessoes/concebra/tarifas-de-pedagio" TargetMode="External"/><Relationship Id="rId877" Type="http://schemas.openxmlformats.org/officeDocument/2006/relationships/hyperlink" Target="https://www.gov.br/antt/pt-br/assuntos/rodovias/concessionarias/lista-de-concessoes/autopista-fernao-dias/tarifas-de-pedagio" TargetMode="External"/><Relationship Id="rId737" Type="http://schemas.openxmlformats.org/officeDocument/2006/relationships/hyperlink" Target="https://www.gov.br/antt/pt-br/assuntos/rodovias/concessionarias/lista-de-concessoes/via-cristais/revisoes-e-reajustes/tarifas-de-pedagio" TargetMode="External"/><Relationship Id="rId73" Type="http://schemas.openxmlformats.org/officeDocument/2006/relationships/hyperlink" Target="https://www.gov.br/antt/pt-br/assuntos/rodovias/concessionarias/lista-de-concessoes/ccr-rio-sp/tarifas-de-pedagio" TargetMode="External"/><Relationship Id="rId169" Type="http://schemas.openxmlformats.org/officeDocument/2006/relationships/hyperlink" Target="https://www.ecoriominas.com.br/servicos/tarifas-de-pedagio" TargetMode="External"/><Relationship Id="rId376" Type="http://schemas.openxmlformats.org/officeDocument/2006/relationships/hyperlink" Target="https://www.gov.br/antt/pt-br/assuntos/rodovias/concessionarias/lista-de-concessoes/concebra/tarifas-de-pedagio" TargetMode="External"/><Relationship Id="rId583" Type="http://schemas.openxmlformats.org/officeDocument/2006/relationships/hyperlink" Target="https://www.gov.br/antt/pt-br/assuntos/rodovias/concessionarias/lista-de-concessoes/rota-do-oeste/tarifas-de-pedagio" TargetMode="External"/><Relationship Id="rId790" Type="http://schemas.openxmlformats.org/officeDocument/2006/relationships/hyperlink" Target="https://www.gov.br/antt/pt-br/assuntos/rodovias/concessionarias/lista-de-concessoes/via-cristais/revisoes-e-reajustes/tarifas-de-pedagio" TargetMode="External"/><Relationship Id="rId804" Type="http://schemas.openxmlformats.org/officeDocument/2006/relationships/hyperlink" Target="https://www.gov.br/antt/pt-br/assuntos/rodovias/concessionarias/lista-de-concessoes/via-cristais/revisoes-e-reajustes/tarifas-de-pedagio" TargetMode="External"/><Relationship Id="rId4" Type="http://schemas.openxmlformats.org/officeDocument/2006/relationships/hyperlink" Target="https://www.rotadesantamaria.com.br/pracas-de-pedagio" TargetMode="External"/><Relationship Id="rId236" Type="http://schemas.openxmlformats.org/officeDocument/2006/relationships/hyperlink" Target="https://www.arteris.com.br/nossas-rodovias/fluminense/tarifas/tarifa-por-trecho/" TargetMode="External"/><Relationship Id="rId443" Type="http://schemas.openxmlformats.org/officeDocument/2006/relationships/hyperlink" Target="https://www.gov.br/antt/pt-br/assuntos/rodovias/concessionarias/lista-de-concessoes/concebra/tarifas-de-pedagio" TargetMode="External"/><Relationship Id="rId650" Type="http://schemas.openxmlformats.org/officeDocument/2006/relationships/hyperlink" Target="https://www.gov.br/antt/pt-br/assuntos/rodovias/concessionarias/lista-de-concessoes/ccr-viacosteira/tarifas-de-pedagio" TargetMode="External"/><Relationship Id="rId888" Type="http://schemas.openxmlformats.org/officeDocument/2006/relationships/hyperlink" Target="https://www.gov.br/antt/pt-br/assuntos/rodovias/concessionarias/lista-de-concessoes/autopista-fluminense/tarifas-de-pedagio" TargetMode="External"/><Relationship Id="rId303" Type="http://schemas.openxmlformats.org/officeDocument/2006/relationships/hyperlink" Target="https://www.gov.br/antt/pt-br/assuntos/rodovias/concessionarias/lista-de-concessoes/eco050/tarifas-de-pedagio" TargetMode="External"/><Relationship Id="rId748" Type="http://schemas.openxmlformats.org/officeDocument/2006/relationships/hyperlink" Target="https://www.gov.br/antt/pt-br/assuntos/rodovias/concessionarias/lista-de-concessoes/via-cristais/revisoes-e-reajustes/tarifas-de-pedagio" TargetMode="External"/><Relationship Id="rId84" Type="http://schemas.openxmlformats.org/officeDocument/2006/relationships/hyperlink" Target="https://www.gov.br/antt/pt-br/assuntos/rodovias/concessionarias/lista-de-concessoes/ccr-rio-sp/tarifas-de-pedagio" TargetMode="External"/><Relationship Id="rId387" Type="http://schemas.openxmlformats.org/officeDocument/2006/relationships/hyperlink" Target="https://www.gov.br/antt/pt-br/assuntos/rodovias/concessionarias/lista-de-concessoes/concebra/tarifas-de-pedagio" TargetMode="External"/><Relationship Id="rId510" Type="http://schemas.openxmlformats.org/officeDocument/2006/relationships/hyperlink" Target="https://www.gov.br/antt/pt-br/assuntos/rodovias/concessionarias/lista-de-concessoes/rota-do-oeste/tarifas-de-pedagio" TargetMode="External"/><Relationship Id="rId594" Type="http://schemas.openxmlformats.org/officeDocument/2006/relationships/hyperlink" Target="https://www.gov.br/antt/pt-br/assuntos/rodovias/concessionarias/lista-de-concessoes/concer/tarifas-de-pedagio" TargetMode="External"/><Relationship Id="rId608" Type="http://schemas.openxmlformats.org/officeDocument/2006/relationships/hyperlink" Target="https://www.gov.br/antt/pt-br/assuntos/rodovias/concessionarias/lista-de-concessoes/viasul/tarifas-de-pedagio" TargetMode="External"/><Relationship Id="rId815" Type="http://schemas.openxmlformats.org/officeDocument/2006/relationships/hyperlink" Target="https://www.gov.br/antt/pt-br/assuntos/rodovias/concessionarias/lista-de-concessoes/way-262/tarifas-de-pedagio/tarifas-de-pedagio" TargetMode="External"/><Relationship Id="rId247" Type="http://schemas.openxmlformats.org/officeDocument/2006/relationships/hyperlink" Target="https://www.gov.br/antt/pt-br/assuntos/rodovias/concessionarias/lista-de-concessoes/Transbrasiliana/tarifas-de-pedagio" TargetMode="External"/><Relationship Id="rId899" Type="http://schemas.openxmlformats.org/officeDocument/2006/relationships/hyperlink" Target="https://www.gov.br/antt/pt-br/assuntos/rodovias/concessionarias/lista-de-concessoes/rodovia-do-aco-caducidade-declarada/tarifas-de-pedagio" TargetMode="External"/><Relationship Id="rId107" Type="http://schemas.openxmlformats.org/officeDocument/2006/relationships/hyperlink" Target="https://www.gov.br/antt/pt-br/assuntos/rodovias/concessionarias/lista-de-concessoes/ccr-rio-sp/tarifas-de-pedagio" TargetMode="External"/><Relationship Id="rId454" Type="http://schemas.openxmlformats.org/officeDocument/2006/relationships/hyperlink" Target="https://www.gov.br/antt/pt-br/assuntos/rodovias/concessionarias/lista-de-concessoes/concebra/tarifas-de-pedagio" TargetMode="External"/><Relationship Id="rId661" Type="http://schemas.openxmlformats.org/officeDocument/2006/relationships/hyperlink" Target="https://www.gov.br/antt/pt-br/assuntos/rodovias/concessionarias/lista-de-concessoes/via-araucaria/tarifas-de-pedagio" TargetMode="External"/><Relationship Id="rId759" Type="http://schemas.openxmlformats.org/officeDocument/2006/relationships/hyperlink" Target="https://www.gov.br/antt/pt-br/assuntos/rodovias/concessionarias/lista-de-concessoes/via-cristais/revisoes-e-reajustes/tarifas-de-pedagio" TargetMode="External"/><Relationship Id="rId11" Type="http://schemas.openxmlformats.org/officeDocument/2006/relationships/hyperlink" Target="https://www.rotadesantamaria.com.br/pracas-de-pedagio" TargetMode="External"/><Relationship Id="rId314" Type="http://schemas.openxmlformats.org/officeDocument/2006/relationships/hyperlink" Target="https://www.gov.br/antt/pt-br/assuntos/rodovias/concessionarias/lista-de-concessoes/eco050/tarifas-de-pedagio" TargetMode="External"/><Relationship Id="rId398" Type="http://schemas.openxmlformats.org/officeDocument/2006/relationships/hyperlink" Target="https://www.gov.br/antt/pt-br/assuntos/rodovias/concessionarias/lista-de-concessoes/concebra/tarifas-de-pedagio" TargetMode="External"/><Relationship Id="rId521" Type="http://schemas.openxmlformats.org/officeDocument/2006/relationships/hyperlink" Target="https://www.gov.br/antt/pt-br/assuntos/rodovias/concessionarias/lista-de-concessoes/rota-do-oeste/tarifas-de-pedagio" TargetMode="External"/><Relationship Id="rId619" Type="http://schemas.openxmlformats.org/officeDocument/2006/relationships/hyperlink" Target="https://www.gov.br/antt/pt-br/assuntos/rodovias/concessionarias/lista-de-concessoes/viasul/tarifas-de-pedagio" TargetMode="External"/><Relationship Id="rId95" Type="http://schemas.openxmlformats.org/officeDocument/2006/relationships/hyperlink" Target="https://www.gov.br/antt/pt-br/assuntos/rodovias/concessionarias/lista-de-concessoes/ccr-rio-sp/tarifas-de-pedagio" TargetMode="External"/><Relationship Id="rId160" Type="http://schemas.openxmlformats.org/officeDocument/2006/relationships/hyperlink" Target="https://www.rotadesantamaria.com.br/pracas-de-pedagio" TargetMode="External"/><Relationship Id="rId826" Type="http://schemas.openxmlformats.org/officeDocument/2006/relationships/hyperlink" Target="https://www.gov.br/antt/pt-br/assuntos/rodovias/concessionarias/lista-de-concessoes/way-262/tarifas-de-pedagio/tarifas-de-pedagio" TargetMode="External"/><Relationship Id="rId258" Type="http://schemas.openxmlformats.org/officeDocument/2006/relationships/hyperlink" Target="https://www.gov.br/antt/pt-br/assuntos/rodovias/concessionarias/lista-de-concessoes/eco050/tarifas-de-pedagio" TargetMode="External"/><Relationship Id="rId465" Type="http://schemas.openxmlformats.org/officeDocument/2006/relationships/hyperlink" Target="https://www.gov.br/antt/pt-br/assuntos/rodovias/concessionarias/lista-de-concessoes/concebra/tarifas-de-pedagio" TargetMode="External"/><Relationship Id="rId672" Type="http://schemas.openxmlformats.org/officeDocument/2006/relationships/hyperlink" Target="https://www.gov.br/antt/pt-br/assuntos/rodovias/concessionarias/lista-de-concessoes/via-araucaria/tarifas-de-pedagio" TargetMode="External"/><Relationship Id="rId22" Type="http://schemas.openxmlformats.org/officeDocument/2006/relationships/hyperlink" Target="https://www.rotadesantamaria.com.br/pracas-de-pedagio" TargetMode="External"/><Relationship Id="rId118" Type="http://schemas.openxmlformats.org/officeDocument/2006/relationships/hyperlink" Target="https://www.gov.br/antt/pt-br/assuntos/rodovias/concessionarias/lista-de-concessoes/ccr-rio-sp/tarifas-de-pedagio" TargetMode="External"/><Relationship Id="rId325" Type="http://schemas.openxmlformats.org/officeDocument/2006/relationships/hyperlink" Target="https://www.gov.br/antt/pt-br/assuntos/rodovias/concessionarias/lista-de-concessoes/eco050/tarifas-de-pedagio" TargetMode="External"/><Relationship Id="rId532" Type="http://schemas.openxmlformats.org/officeDocument/2006/relationships/hyperlink" Target="https://www.gov.br/antt/pt-br/assuntos/rodovias/concessionarias/lista-de-concessoes/rota-do-oeste/tarifas-de-pedagio" TargetMode="External"/><Relationship Id="rId171" Type="http://schemas.openxmlformats.org/officeDocument/2006/relationships/hyperlink" Target="https://www.ecoriominas.com.br/servicos/tarifas-de-pedagio" TargetMode="External"/><Relationship Id="rId837" Type="http://schemas.openxmlformats.org/officeDocument/2006/relationships/hyperlink" Target="https://www.gov.br/antt/pt-br/assuntos/rodovias/concessionarias/lista-de-concessoes/way-262/tarifas-de-pedagio/tarifas-de-pedagio" TargetMode="External"/><Relationship Id="rId269" Type="http://schemas.openxmlformats.org/officeDocument/2006/relationships/hyperlink" Target="https://www.gov.br/antt/pt-br/assuntos/rodovias/concessionarias/lista-de-concessoes/eco050/tarifas-de-pedagio" TargetMode="External"/><Relationship Id="rId476" Type="http://schemas.openxmlformats.org/officeDocument/2006/relationships/hyperlink" Target="https://www.gov.br/antt/pt-br/assuntos/rodovias/concessionarias/lista-de-concessoes/via-brasil/tarifas-de-pedagio" TargetMode="External"/><Relationship Id="rId683" Type="http://schemas.openxmlformats.org/officeDocument/2006/relationships/hyperlink" Target="https://www.gov.br/antt/pt-br/assuntos/rodovias/concessionarias/lista-de-concessoes/via-araucaria/tarifas-de-pedagio" TargetMode="External"/><Relationship Id="rId890" Type="http://schemas.openxmlformats.org/officeDocument/2006/relationships/hyperlink" Target="https://www.gov.br/antt/pt-br/assuntos/rodovias/concessionarias/lista-de-concessoes/litoral-pioneiro/tarifas-de-pedagio" TargetMode="External"/><Relationship Id="rId904" Type="http://schemas.openxmlformats.org/officeDocument/2006/relationships/hyperlink" Target="https://www.gov.br/antt/pt-br/assuntos/rodovias/concessionarias/lista-de-concessoes/via-bahia/tarifas-de-pedagio" TargetMode="External"/><Relationship Id="rId33" Type="http://schemas.openxmlformats.org/officeDocument/2006/relationships/hyperlink" Target="https://www.rotadesantamaria.com.br/pracas-de-pedagio" TargetMode="External"/><Relationship Id="rId129" Type="http://schemas.openxmlformats.org/officeDocument/2006/relationships/hyperlink" Target="https://www.rotadesantamaria.com.br/pracas-de-pedagio" TargetMode="External"/><Relationship Id="rId336" Type="http://schemas.openxmlformats.org/officeDocument/2006/relationships/hyperlink" Target="https://www.gov.br/antt/pt-br/assuntos/rodovias/concessionarias/lista-de-concessoes/concebra/tarifas-de-pedagio" TargetMode="External"/><Relationship Id="rId543" Type="http://schemas.openxmlformats.org/officeDocument/2006/relationships/hyperlink" Target="https://www.gov.br/antt/pt-br/assuntos/rodovias/concessionarias/lista-de-concessoes/rota-do-oeste/tarifas-de-pedagio" TargetMode="External"/><Relationship Id="rId182" Type="http://schemas.openxmlformats.org/officeDocument/2006/relationships/hyperlink" Target="https://www.ecoriominas.com.br/servicos/tarifas-de-pedagio" TargetMode="External"/><Relationship Id="rId403" Type="http://schemas.openxmlformats.org/officeDocument/2006/relationships/hyperlink" Target="https://www.gov.br/antt/pt-br/assuntos/rodovias/concessionarias/lista-de-concessoes/concebra/tarifas-de-pedagio" TargetMode="External"/><Relationship Id="rId750" Type="http://schemas.openxmlformats.org/officeDocument/2006/relationships/hyperlink" Target="https://www.gov.br/antt/pt-br/assuntos/rodovias/concessionarias/lista-de-concessoes/via-cristais/revisoes-e-reajustes/tarifas-de-pedagio" TargetMode="External"/><Relationship Id="rId848" Type="http://schemas.openxmlformats.org/officeDocument/2006/relationships/hyperlink" Target="https://www.gov.br/antt/pt-br/assuntos/rodovias/concessionarias/lista-de-concessoes/way-262/tarifas-de-pedagio/tarifas-de-pedagio" TargetMode="External"/><Relationship Id="rId487" Type="http://schemas.openxmlformats.org/officeDocument/2006/relationships/hyperlink" Target="https://www.gov.br/antt/pt-br/assuntos/rodovias/concessionarias/lista-de-concessoes/rota-do-oeste/tarifas-de-pedagio" TargetMode="External"/><Relationship Id="rId610" Type="http://schemas.openxmlformats.org/officeDocument/2006/relationships/hyperlink" Target="https://www.gov.br/antt/pt-br/assuntos/rodovias/concessionarias/lista-de-concessoes/viasul/tarifas-de-pedagio" TargetMode="External"/><Relationship Id="rId694" Type="http://schemas.openxmlformats.org/officeDocument/2006/relationships/hyperlink" Target="https://www.gov.br/antt/pt-br/assuntos/rodovias/concessionarias/lista-de-concessoes/via-araucaria/tarifas-de-pedagio" TargetMode="External"/><Relationship Id="rId708" Type="http://schemas.openxmlformats.org/officeDocument/2006/relationships/hyperlink" Target="https://www.gov.br/antt/pt-br/assuntos/rodovias/concessionarias/lista-de-concessoes/via-araucaria/tarifas-de-pedagio" TargetMode="External"/><Relationship Id="rId347" Type="http://schemas.openxmlformats.org/officeDocument/2006/relationships/hyperlink" Target="https://www.gov.br/antt/pt-br/assuntos/rodovias/concessionarias/lista-de-concessoes/concebra/tarifas-de-pedagio" TargetMode="External"/><Relationship Id="rId44" Type="http://schemas.openxmlformats.org/officeDocument/2006/relationships/hyperlink" Target="https://www.rotadesantamaria.com.br/pracas-de-pedagio" TargetMode="External"/><Relationship Id="rId554" Type="http://schemas.openxmlformats.org/officeDocument/2006/relationships/hyperlink" Target="https://www.gov.br/antt/pt-br/assuntos/rodovias/concessionarias/lista-de-concessoes/rota-do-oeste/tarifas-de-pedagio" TargetMode="External"/><Relationship Id="rId761" Type="http://schemas.openxmlformats.org/officeDocument/2006/relationships/hyperlink" Target="https://www.gov.br/antt/pt-br/assuntos/rodovias/concessionarias/lista-de-concessoes/via-cristais/revisoes-e-reajustes/tarifas-de-pedagio" TargetMode="External"/><Relationship Id="rId859" Type="http://schemas.openxmlformats.org/officeDocument/2006/relationships/hyperlink" Target="https://www.rotadesantamaria.com.br/pracas-de-pedagio" TargetMode="External"/><Relationship Id="rId193" Type="http://schemas.openxmlformats.org/officeDocument/2006/relationships/hyperlink" Target="https://www.ecoriominas.com.br/servicos/tarifas-de-pedagio" TargetMode="External"/><Relationship Id="rId207" Type="http://schemas.openxmlformats.org/officeDocument/2006/relationships/hyperlink" Target="https://www.ecoriominas.com.br/servicos/tarifas-de-pedagio" TargetMode="External"/><Relationship Id="rId414" Type="http://schemas.openxmlformats.org/officeDocument/2006/relationships/hyperlink" Target="https://www.gov.br/antt/pt-br/assuntos/rodovias/concessionarias/lista-de-concessoes/concebra/tarifas-de-pedagio" TargetMode="External"/><Relationship Id="rId498" Type="http://schemas.openxmlformats.org/officeDocument/2006/relationships/hyperlink" Target="https://www.gov.br/antt/pt-br/assuntos/rodovias/concessionarias/lista-de-concessoes/rota-do-oeste/tarifas-de-pedagio" TargetMode="External"/><Relationship Id="rId621" Type="http://schemas.openxmlformats.org/officeDocument/2006/relationships/hyperlink" Target="https://www.gov.br/antt/pt-br/assuntos/rodovias/concessionarias/lista-de-concessoes/viasul/tarifas-de-pedagio" TargetMode="External"/><Relationship Id="rId260" Type="http://schemas.openxmlformats.org/officeDocument/2006/relationships/hyperlink" Target="https://www.gov.br/antt/pt-br/assuntos/rodovias/concessionarias/lista-de-concessoes/eco050/tarifas-de-pedagio" TargetMode="External"/><Relationship Id="rId719" Type="http://schemas.openxmlformats.org/officeDocument/2006/relationships/hyperlink" Target="https://www.gov.br/antt/pt-br/assuntos/rodovias/concessionarias/lista-de-concessoes/epr-via-mineira/tarifas-de-pedagios-via-mineira" TargetMode="External"/><Relationship Id="rId55" Type="http://schemas.openxmlformats.org/officeDocument/2006/relationships/hyperlink" Target="https://www.rotadesantamaria.com.br/pracas-de-pedagio" TargetMode="External"/><Relationship Id="rId120" Type="http://schemas.openxmlformats.org/officeDocument/2006/relationships/hyperlink" Target="https://www.gov.br/antt/pt-br/assuntos/rodovias/concessionarias/lista-de-concessoes/ccr-rio-sp/tarifas-de-pedagio" TargetMode="External"/><Relationship Id="rId358" Type="http://schemas.openxmlformats.org/officeDocument/2006/relationships/hyperlink" Target="https://www.gov.br/antt/pt-br/assuntos/rodovias/concessionarias/lista-de-concessoes/concebra/tarifas-de-pedagio" TargetMode="External"/><Relationship Id="rId565" Type="http://schemas.openxmlformats.org/officeDocument/2006/relationships/hyperlink" Target="https://www.gov.br/antt/pt-br/assuntos/rodovias/concessionarias/lista-de-concessoes/rota-do-oeste/tarifas-de-pedagio" TargetMode="External"/><Relationship Id="rId772" Type="http://schemas.openxmlformats.org/officeDocument/2006/relationships/hyperlink" Target="https://www.gov.br/antt/pt-br/assuntos/rodovias/concessionarias/lista-de-concessoes/via-cristais/revisoes-e-reajustes/tarifas-de-pedagio" TargetMode="External"/><Relationship Id="rId218" Type="http://schemas.openxmlformats.org/officeDocument/2006/relationships/hyperlink" Target="file:///C:\https:\www.arteris.com.br\nossas-rodovias\regis-bittencourt\tarifas\tarifa-por-trecho\" TargetMode="External"/><Relationship Id="rId425" Type="http://schemas.openxmlformats.org/officeDocument/2006/relationships/hyperlink" Target="https://www.gov.br/antt/pt-br/assuntos/rodovias/concessionarias/lista-de-concessoes/concebra/tarifas-de-pedagio" TargetMode="External"/><Relationship Id="rId632" Type="http://schemas.openxmlformats.org/officeDocument/2006/relationships/hyperlink" Target="https://www.gov.br/antt/pt-br/assuntos/rodovias/concessionarias/lista-de-concessoes/viasul/tarifas-de-pedagio" TargetMode="External"/><Relationship Id="rId271" Type="http://schemas.openxmlformats.org/officeDocument/2006/relationships/hyperlink" Target="https://www.gov.br/antt/pt-br/assuntos/rodovias/concessionarias/lista-de-concessoes/eco050/tarifas-de-pedagio" TargetMode="External"/><Relationship Id="rId66" Type="http://schemas.openxmlformats.org/officeDocument/2006/relationships/hyperlink" Target="https://www.gov.br/antt/pt-br/assuntos/rodovias/concessionarias/lista-de-concessoes/ccr-rio-sp/tarifas-de-pedagio" TargetMode="External"/><Relationship Id="rId131" Type="http://schemas.openxmlformats.org/officeDocument/2006/relationships/hyperlink" Target="https://www.rotadesantamaria.com.br/pracas-de-pedagio" TargetMode="External"/><Relationship Id="rId369" Type="http://schemas.openxmlformats.org/officeDocument/2006/relationships/hyperlink" Target="https://www.gov.br/antt/pt-br/assuntos/rodovias/concessionarias/lista-de-concessoes/concebra/tarifas-de-pedagio" TargetMode="External"/><Relationship Id="rId576" Type="http://schemas.openxmlformats.org/officeDocument/2006/relationships/hyperlink" Target="https://www.gov.br/antt/pt-br/assuntos/rodovias/concessionarias/lista-de-concessoes/rota-do-oeste/tarifas-de-pedagio" TargetMode="External"/><Relationship Id="rId783" Type="http://schemas.openxmlformats.org/officeDocument/2006/relationships/hyperlink" Target="https://www.gov.br/antt/pt-br/assuntos/rodovias/concessionarias/lista-de-concessoes/via-cristais/revisoes-e-reajustes/tarifas-de-pedagio" TargetMode="External"/><Relationship Id="rId229" Type="http://schemas.openxmlformats.org/officeDocument/2006/relationships/hyperlink" Target="https://www.arteris.com.br/nossas-rodovias/fluminense/tarifas/tarifa-por-trecho/" TargetMode="External"/><Relationship Id="rId436" Type="http://schemas.openxmlformats.org/officeDocument/2006/relationships/hyperlink" Target="https://www.gov.br/antt/pt-br/assuntos/rodovias/concessionarias/lista-de-concessoes/concebra/tarifas-de-pedagio" TargetMode="External"/><Relationship Id="rId643" Type="http://schemas.openxmlformats.org/officeDocument/2006/relationships/hyperlink" Target="https://www.gov.br/antt/pt-br/assuntos/rodovias/concessionarias/lista-de-concessoes/ccr-viacosteira/tarifas-de-pedagio" TargetMode="External"/><Relationship Id="rId850" Type="http://schemas.openxmlformats.org/officeDocument/2006/relationships/hyperlink" Target="https://www.gov.br/antt/pt-br/assuntos/rodovias/concessionarias/lista-de-concessoes/way-262/tarifas-de-pedagio/tarifas-de-pedagio" TargetMode="External"/><Relationship Id="rId77" Type="http://schemas.openxmlformats.org/officeDocument/2006/relationships/hyperlink" Target="https://www.gov.br/antt/pt-br/assuntos/rodovias/concessionarias/lista-de-concessoes/ccr-rio-sp/tarifas-de-pedagio" TargetMode="External"/><Relationship Id="rId282" Type="http://schemas.openxmlformats.org/officeDocument/2006/relationships/hyperlink" Target="https://www.gov.br/antt/pt-br/assuntos/rodovias/concessionarias/lista-de-concessoes/eco050/tarifas-de-pedagio" TargetMode="External"/><Relationship Id="rId503" Type="http://schemas.openxmlformats.org/officeDocument/2006/relationships/hyperlink" Target="https://www.gov.br/antt/pt-br/assuntos/rodovias/concessionarias/lista-de-concessoes/rota-do-oeste/tarifas-de-pedagio" TargetMode="External"/><Relationship Id="rId587" Type="http://schemas.openxmlformats.org/officeDocument/2006/relationships/hyperlink" Target="https://www.gov.br/antt/pt-br/assuntos/rodovias/concessionarias/lista-de-concessoes/concer/tarifas-de-pedagio" TargetMode="External"/><Relationship Id="rId710" Type="http://schemas.openxmlformats.org/officeDocument/2006/relationships/hyperlink" Target="https://www.gov.br/antt/pt-br/assuntos/rodovias/concessionarias/lista-de-concessoes/via-araucaria/tarifas-de-pedagio" TargetMode="External"/><Relationship Id="rId808" Type="http://schemas.openxmlformats.org/officeDocument/2006/relationships/hyperlink" Target="https://www.gov.br/antt/pt-br/assuntos/rodovias/concessionarias/lista-de-concessoes/way-262/tarifas-de-pedagio/tarifas-de-pedagio" TargetMode="External"/><Relationship Id="rId8" Type="http://schemas.openxmlformats.org/officeDocument/2006/relationships/hyperlink" Target="https://www.rotadesantamaria.com.br/pracas-de-pedagio" TargetMode="External"/><Relationship Id="rId142" Type="http://schemas.openxmlformats.org/officeDocument/2006/relationships/hyperlink" Target="https://www.rotadesantamaria.com.br/pracas-de-pedagio" TargetMode="External"/><Relationship Id="rId447" Type="http://schemas.openxmlformats.org/officeDocument/2006/relationships/hyperlink" Target="https://www.gov.br/antt/pt-br/assuntos/rodovias/concessionarias/lista-de-concessoes/concebra/tarifas-de-pedagio" TargetMode="External"/><Relationship Id="rId794" Type="http://schemas.openxmlformats.org/officeDocument/2006/relationships/hyperlink" Target="https://www.gov.br/antt/pt-br/assuntos/rodovias/concessionarias/lista-de-concessoes/via-cristais/revisoes-e-reajustes/tarifas-de-pedagio" TargetMode="External"/><Relationship Id="rId654" Type="http://schemas.openxmlformats.org/officeDocument/2006/relationships/hyperlink" Target="https://www.gov.br/antt/pt-br/assuntos/rodovias/concessionarias/lista-de-concessoes/via-araucaria/tarifas-de-pedagio" TargetMode="External"/><Relationship Id="rId861" Type="http://schemas.openxmlformats.org/officeDocument/2006/relationships/hyperlink" Target="https://www.rotadesantamaria.com.br/pracas-de-pedagio" TargetMode="External"/><Relationship Id="rId293" Type="http://schemas.openxmlformats.org/officeDocument/2006/relationships/hyperlink" Target="https://www.gov.br/antt/pt-br/assuntos/rodovias/concessionarias/lista-de-concessoes/eco050/tarifas-de-pedagio" TargetMode="External"/><Relationship Id="rId307" Type="http://schemas.openxmlformats.org/officeDocument/2006/relationships/hyperlink" Target="https://www.gov.br/antt/pt-br/assuntos/rodovias/concessionarias/lista-de-concessoes/eco050/tarifas-de-pedagio" TargetMode="External"/><Relationship Id="rId514" Type="http://schemas.openxmlformats.org/officeDocument/2006/relationships/hyperlink" Target="https://www.gov.br/antt/pt-br/assuntos/rodovias/concessionarias/lista-de-concessoes/rota-do-oeste/tarifas-de-pedagio" TargetMode="External"/><Relationship Id="rId721" Type="http://schemas.openxmlformats.org/officeDocument/2006/relationships/hyperlink" Target="https://www.gov.br/antt/pt-br/assuntos/rodovias/concessionarias/lista-de-concessoes/epr-via-mineira/tarifas-de-pedagios-via-mineira" TargetMode="External"/><Relationship Id="rId88" Type="http://schemas.openxmlformats.org/officeDocument/2006/relationships/hyperlink" Target="https://www.gov.br/antt/pt-br/assuntos/rodovias/concessionarias/lista-de-concessoes/ccr-rio-sp/tarifas-de-pedagio" TargetMode="External"/><Relationship Id="rId153" Type="http://schemas.openxmlformats.org/officeDocument/2006/relationships/hyperlink" Target="https://www.rotadesantamaria.com.br/pracas-de-pedagio" TargetMode="External"/><Relationship Id="rId360" Type="http://schemas.openxmlformats.org/officeDocument/2006/relationships/hyperlink" Target="https://www.gov.br/antt/pt-br/assuntos/rodovias/concessionarias/lista-de-concessoes/concebra/tarifas-de-pedagio" TargetMode="External"/><Relationship Id="rId598" Type="http://schemas.openxmlformats.org/officeDocument/2006/relationships/hyperlink" Target="https://www.gov.br/antt/pt-br/assuntos/rodovias/concessionarias/lista-de-concessoes/viasul/tarifas-de-pedagio" TargetMode="External"/><Relationship Id="rId819" Type="http://schemas.openxmlformats.org/officeDocument/2006/relationships/hyperlink" Target="https://www.gov.br/antt/pt-br/assuntos/rodovias/concessionarias/lista-de-concessoes/way-262/tarifas-de-pedagio/tarifas-de-pedagio" TargetMode="External"/><Relationship Id="rId220" Type="http://schemas.openxmlformats.org/officeDocument/2006/relationships/hyperlink" Target="https://www.arteris.com.br/nossas-rodovias/regis-bittencourt/tarifas/tarifa-por-trecho/" TargetMode="External"/><Relationship Id="rId458" Type="http://schemas.openxmlformats.org/officeDocument/2006/relationships/hyperlink" Target="https://www.gov.br/antt/pt-br/assuntos/rodovias/concessionarias/lista-de-concessoes/concebra/tarifas-de-pedagio" TargetMode="External"/><Relationship Id="rId665" Type="http://schemas.openxmlformats.org/officeDocument/2006/relationships/hyperlink" Target="https://www.gov.br/antt/pt-br/assuntos/rodovias/concessionarias/lista-de-concessoes/via-araucaria/tarifas-de-pedagio" TargetMode="External"/><Relationship Id="rId872" Type="http://schemas.openxmlformats.org/officeDocument/2006/relationships/hyperlink" Target="https://www.gov.br/antt/pt-br/assuntos/rodovias/concessionarias/lista-de-concessoes/autopista-fernao-dias/tarifas-de-pedagio" TargetMode="External"/><Relationship Id="rId15" Type="http://schemas.openxmlformats.org/officeDocument/2006/relationships/hyperlink" Target="https://www.rotadesantamaria.com.br/pracas-de-pedagio" TargetMode="External"/><Relationship Id="rId318" Type="http://schemas.openxmlformats.org/officeDocument/2006/relationships/hyperlink" Target="https://www.gov.br/antt/pt-br/assuntos/rodovias/concessionarias/lista-de-concessoes/eco050/tarifas-de-pedagio" TargetMode="External"/><Relationship Id="rId525" Type="http://schemas.openxmlformats.org/officeDocument/2006/relationships/hyperlink" Target="https://www.gov.br/antt/pt-br/assuntos/rodovias/concessionarias/lista-de-concessoes/rota-do-oeste/tarifas-de-pedagio" TargetMode="External"/><Relationship Id="rId732" Type="http://schemas.openxmlformats.org/officeDocument/2006/relationships/hyperlink" Target="https://www.gov.br/antt/pt-br/assuntos/rodovias/concessionarias/lista-de-concessoes/via-cristais/revisoes-e-reajustes/tarifas-de-pedagio" TargetMode="External"/><Relationship Id="rId99" Type="http://schemas.openxmlformats.org/officeDocument/2006/relationships/hyperlink" Target="https://www.gov.br/antt/pt-br/assuntos/rodovias/concessionarias/lista-de-concessoes/ccr-rio-sp/tarifas-de-pedagio" TargetMode="External"/><Relationship Id="rId164" Type="http://schemas.openxmlformats.org/officeDocument/2006/relationships/hyperlink" Target="https://www.ecoriominas.com.br/servicos/tarifas-de-pedagio" TargetMode="External"/><Relationship Id="rId371" Type="http://schemas.openxmlformats.org/officeDocument/2006/relationships/hyperlink" Target="https://www.gov.br/antt/pt-br/assuntos/rodovias/concessionarias/lista-de-concessoes/concebra/tarifas-de-pedagio" TargetMode="External"/><Relationship Id="rId469" Type="http://schemas.openxmlformats.org/officeDocument/2006/relationships/hyperlink" Target="https://www.gov.br/antt/pt-br/assuntos/rodovias/concessionarias/lista-de-concessoes/via-brasil/tarifas-de-pedagio" TargetMode="External"/><Relationship Id="rId676" Type="http://schemas.openxmlformats.org/officeDocument/2006/relationships/hyperlink" Target="https://www.gov.br/antt/pt-br/assuntos/rodovias/concessionarias/lista-de-concessoes/via-araucaria/tarifas-de-pedagio" TargetMode="External"/><Relationship Id="rId883" Type="http://schemas.openxmlformats.org/officeDocument/2006/relationships/hyperlink" Target="https://www.gov.br/antt/pt-br/assuntos/rodovias/concessionarias/lista-de-concessoes/eco050/tarifas-de-pedagio" TargetMode="External"/><Relationship Id="rId26" Type="http://schemas.openxmlformats.org/officeDocument/2006/relationships/hyperlink" Target="https://www.rotadesantamaria.com.br/pracas-de-pedagio" TargetMode="External"/><Relationship Id="rId231" Type="http://schemas.openxmlformats.org/officeDocument/2006/relationships/hyperlink" Target="https://www.arteris.com.br/nossas-rodovias/fluminense/tarifas/tarifa-por-trecho/" TargetMode="External"/><Relationship Id="rId329" Type="http://schemas.openxmlformats.org/officeDocument/2006/relationships/hyperlink" Target="https://www.gov.br/antt/pt-br/assuntos/rodovias/concessionarias/lista-de-concessoes/eco050/tarifas-de-pedagio" TargetMode="External"/><Relationship Id="rId536" Type="http://schemas.openxmlformats.org/officeDocument/2006/relationships/hyperlink" Target="https://www.gov.br/antt/pt-br/assuntos/rodovias/concessionarias/lista-de-concessoes/rota-do-oeste/tarifas-de-pedagio" TargetMode="External"/><Relationship Id="rId175" Type="http://schemas.openxmlformats.org/officeDocument/2006/relationships/hyperlink" Target="https://www.ecoriominas.com.br/servicos/tarifas-de-pedagio" TargetMode="External"/><Relationship Id="rId743" Type="http://schemas.openxmlformats.org/officeDocument/2006/relationships/hyperlink" Target="https://www.gov.br/antt/pt-br/assuntos/rodovias/concessionarias/lista-de-concessoes/via-cristais/revisoes-e-reajustes/tarifas-de-pedagio" TargetMode="External"/><Relationship Id="rId382" Type="http://schemas.openxmlformats.org/officeDocument/2006/relationships/hyperlink" Target="https://www.gov.br/antt/pt-br/assuntos/rodovias/concessionarias/lista-de-concessoes/concebra/tarifas-de-pedagio" TargetMode="External"/><Relationship Id="rId603" Type="http://schemas.openxmlformats.org/officeDocument/2006/relationships/hyperlink" Target="https://www.gov.br/antt/pt-br/assuntos/rodovias/concessionarias/lista-de-concessoes/viasul/tarifas-de-pedagio" TargetMode="External"/><Relationship Id="rId687" Type="http://schemas.openxmlformats.org/officeDocument/2006/relationships/hyperlink" Target="https://www.gov.br/antt/pt-br/assuntos/rodovias/concessionarias/lista-de-concessoes/via-araucaria/tarifas-de-pedagio" TargetMode="External"/><Relationship Id="rId810" Type="http://schemas.openxmlformats.org/officeDocument/2006/relationships/hyperlink" Target="https://www.gov.br/antt/pt-br/assuntos/rodovias/concessionarias/lista-de-concessoes/way-262/tarifas-de-pedagio/tarifas-de-pedagio" TargetMode="External"/><Relationship Id="rId908" Type="http://schemas.openxmlformats.org/officeDocument/2006/relationships/hyperlink" Target="https://www.gov.br/antt/pt-br/assuntos/rodovias/concessionarias/lista-de-concessoes/ecovias-capixaba/tarifas-de-pedagio" TargetMode="External"/><Relationship Id="rId242" Type="http://schemas.openxmlformats.org/officeDocument/2006/relationships/hyperlink" Target="https://www.gov.br/antt/pt-br/assuntos/rodovias/concessionarias/lista-de-concessoes/Transbrasiliana/tarifas-de-pedagio" TargetMode="External"/><Relationship Id="rId894" Type="http://schemas.openxmlformats.org/officeDocument/2006/relationships/hyperlink" Target="https://www.gov.br/antt/pt-br/assuntos/rodovias/concessionarias/lista-de-concessoes/litoral-pioneiro/tarifas-de-pedagio" TargetMode="External"/><Relationship Id="rId37" Type="http://schemas.openxmlformats.org/officeDocument/2006/relationships/hyperlink" Target="https://www.rotadesantamaria.com.br/pracas-de-pedagio" TargetMode="External"/><Relationship Id="rId102" Type="http://schemas.openxmlformats.org/officeDocument/2006/relationships/hyperlink" Target="https://www.gov.br/antt/pt-br/assuntos/rodovias/concessionarias/lista-de-concessoes/ccr-rio-sp/tarifas-de-pedagio" TargetMode="External"/><Relationship Id="rId547" Type="http://schemas.openxmlformats.org/officeDocument/2006/relationships/hyperlink" Target="https://www.gov.br/antt/pt-br/assuntos/rodovias/concessionarias/lista-de-concessoes/rota-do-oeste/tarifas-de-pedagio" TargetMode="External"/><Relationship Id="rId754" Type="http://schemas.openxmlformats.org/officeDocument/2006/relationships/hyperlink" Target="https://www.gov.br/antt/pt-br/assuntos/rodovias/concessionarias/lista-de-concessoes/via-cristais/revisoes-e-reajustes/tarifas-de-pedag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zoomScaleNormal="100" workbookViewId="0">
      <selection activeCell="F40" sqref="F40"/>
    </sheetView>
  </sheetViews>
  <sheetFormatPr defaultRowHeight="15" x14ac:dyDescent="0.25"/>
  <cols>
    <col min="2" max="2" width="11.140625" customWidth="1"/>
    <col min="3" max="3" width="32.140625" bestFit="1" customWidth="1"/>
    <col min="4" max="4" width="23.28515625" bestFit="1" customWidth="1"/>
    <col min="5" max="5" width="44.28515625" customWidth="1"/>
    <col min="6" max="6" width="23.28515625" customWidth="1"/>
    <col min="7" max="7" width="13.7109375" style="5" customWidth="1"/>
    <col min="8" max="8" width="22.28515625" style="5" customWidth="1"/>
    <col min="9" max="9" width="28.85546875" customWidth="1"/>
    <col min="10" max="10" width="29.42578125" hidden="1" customWidth="1"/>
    <col min="11" max="11" width="60" hidden="1" customWidth="1"/>
    <col min="12" max="12" width="53.85546875" hidden="1" customWidth="1"/>
    <col min="13" max="13" width="177" customWidth="1"/>
    <col min="15" max="15" width="13" customWidth="1"/>
  </cols>
  <sheetData>
    <row r="1" spans="1:31" x14ac:dyDescent="0.25">
      <c r="A1" s="1"/>
      <c r="B1" s="1"/>
      <c r="C1" s="1"/>
      <c r="D1" s="1"/>
      <c r="E1" s="1"/>
      <c r="F1" s="1"/>
      <c r="G1" s="4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1" ht="15" customHeight="1" x14ac:dyDescent="0.25">
      <c r="A2" s="1"/>
      <c r="B2" s="68" t="s">
        <v>218</v>
      </c>
      <c r="C2" s="68"/>
      <c r="D2" s="68"/>
      <c r="E2" s="68"/>
      <c r="F2" s="68"/>
      <c r="G2" s="164"/>
      <c r="H2" s="164"/>
      <c r="I2" s="164"/>
      <c r="J2" s="164"/>
      <c r="K2" s="164"/>
      <c r="L2" s="164"/>
      <c r="M2" s="16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1" x14ac:dyDescent="0.25">
      <c r="A3" s="1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1" x14ac:dyDescent="0.25">
      <c r="A4" s="1"/>
      <c r="B4" s="3"/>
      <c r="C4" s="1"/>
      <c r="D4" s="1"/>
      <c r="E4" s="1"/>
      <c r="F4" s="1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1" ht="39.75" customHeight="1" thickBot="1" x14ac:dyDescent="0.3">
      <c r="A5" s="11"/>
      <c r="B5" s="71" t="s">
        <v>26</v>
      </c>
      <c r="C5" s="71" t="s">
        <v>106</v>
      </c>
      <c r="D5" s="71" t="s">
        <v>105</v>
      </c>
      <c r="E5" s="71" t="s">
        <v>107</v>
      </c>
      <c r="F5" s="71" t="s">
        <v>30</v>
      </c>
      <c r="G5" s="71" t="s">
        <v>31</v>
      </c>
      <c r="H5" s="71" t="s">
        <v>219</v>
      </c>
      <c r="I5" s="71" t="s">
        <v>28</v>
      </c>
      <c r="J5" s="71" t="s">
        <v>237</v>
      </c>
      <c r="K5" s="71" t="s">
        <v>46</v>
      </c>
      <c r="L5" s="71" t="s">
        <v>24</v>
      </c>
      <c r="M5" s="37" t="s">
        <v>29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5.75" thickBot="1" x14ac:dyDescent="0.3">
      <c r="A6" s="11"/>
      <c r="B6" s="72" t="s">
        <v>27</v>
      </c>
      <c r="C6" s="72" t="s">
        <v>3</v>
      </c>
      <c r="D6" s="72" t="s">
        <v>201</v>
      </c>
      <c r="E6" s="72" t="s">
        <v>5</v>
      </c>
      <c r="F6" s="73">
        <v>44313</v>
      </c>
      <c r="G6" s="74">
        <v>4.0999999999999996</v>
      </c>
      <c r="H6" s="74">
        <v>3.9</v>
      </c>
      <c r="I6" s="75">
        <v>45043</v>
      </c>
      <c r="J6" s="75" t="s">
        <v>240</v>
      </c>
      <c r="K6" s="72" t="s">
        <v>33</v>
      </c>
      <c r="L6" s="72" t="s">
        <v>5</v>
      </c>
      <c r="M6" s="76" t="s">
        <v>32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5.75" thickBot="1" x14ac:dyDescent="0.3">
      <c r="A7" s="11"/>
      <c r="B7" s="77" t="s">
        <v>27</v>
      </c>
      <c r="C7" s="77" t="s">
        <v>16</v>
      </c>
      <c r="D7" s="77" t="s">
        <v>202</v>
      </c>
      <c r="E7" s="77" t="s">
        <v>617</v>
      </c>
      <c r="F7" s="78">
        <v>45304</v>
      </c>
      <c r="G7" s="79">
        <v>5.5</v>
      </c>
      <c r="H7" s="79">
        <v>5</v>
      </c>
      <c r="I7" s="80">
        <v>44939</v>
      </c>
      <c r="J7" s="80" t="s">
        <v>238</v>
      </c>
      <c r="K7" s="77" t="s">
        <v>35</v>
      </c>
      <c r="L7" s="77" t="s">
        <v>6</v>
      </c>
      <c r="M7" s="30" t="s">
        <v>34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5.75" thickBot="1" x14ac:dyDescent="0.3">
      <c r="A8" s="11"/>
      <c r="B8" s="72" t="s">
        <v>27</v>
      </c>
      <c r="C8" s="72" t="s">
        <v>15</v>
      </c>
      <c r="D8" s="72" t="s">
        <v>203</v>
      </c>
      <c r="E8" s="72" t="s">
        <v>8</v>
      </c>
      <c r="F8" s="73">
        <v>43525</v>
      </c>
      <c r="G8" s="74">
        <v>3.6</v>
      </c>
      <c r="H8" s="74">
        <v>3.4</v>
      </c>
      <c r="I8" s="75">
        <v>44986</v>
      </c>
      <c r="J8" s="75" t="s">
        <v>241</v>
      </c>
      <c r="K8" s="72" t="s">
        <v>36</v>
      </c>
      <c r="L8" s="72" t="s">
        <v>8</v>
      </c>
      <c r="M8" s="76" t="s">
        <v>37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31" ht="15.75" thickBot="1" x14ac:dyDescent="0.3">
      <c r="A9" s="11"/>
      <c r="B9" s="77" t="s">
        <v>27</v>
      </c>
      <c r="C9" s="77" t="s">
        <v>7</v>
      </c>
      <c r="D9" s="77" t="s">
        <v>204</v>
      </c>
      <c r="E9" s="77" t="s">
        <v>19</v>
      </c>
      <c r="F9" s="78">
        <v>45474</v>
      </c>
      <c r="G9" s="79">
        <v>5.8</v>
      </c>
      <c r="H9" s="79">
        <v>5.5</v>
      </c>
      <c r="I9" s="80">
        <v>45839</v>
      </c>
      <c r="J9" s="80" t="s">
        <v>239</v>
      </c>
      <c r="K9" s="77" t="s">
        <v>38</v>
      </c>
      <c r="L9" s="77" t="s">
        <v>19</v>
      </c>
      <c r="M9" s="163" t="s">
        <v>745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31" ht="15.75" thickBot="1" x14ac:dyDescent="0.3">
      <c r="A10" s="11"/>
      <c r="B10" s="72" t="s">
        <v>27</v>
      </c>
      <c r="C10" s="72" t="s">
        <v>22</v>
      </c>
      <c r="D10" s="72" t="s">
        <v>205</v>
      </c>
      <c r="E10" s="72" t="s">
        <v>39</v>
      </c>
      <c r="F10" s="73">
        <v>44277</v>
      </c>
      <c r="G10" s="74">
        <v>4.25</v>
      </c>
      <c r="H10" s="74">
        <v>2.6</v>
      </c>
      <c r="I10" s="75">
        <v>45007</v>
      </c>
      <c r="J10" s="75" t="s">
        <v>238</v>
      </c>
      <c r="K10" s="72" t="s">
        <v>41</v>
      </c>
      <c r="L10" s="72" t="s">
        <v>23</v>
      </c>
      <c r="M10" s="81" t="s">
        <v>320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1" ht="15.75" thickBot="1" x14ac:dyDescent="0.3">
      <c r="A11" s="11"/>
      <c r="B11" s="77" t="s">
        <v>27</v>
      </c>
      <c r="C11" s="77" t="s">
        <v>17</v>
      </c>
      <c r="D11" s="77" t="s">
        <v>206</v>
      </c>
      <c r="E11" s="77" t="s">
        <v>40</v>
      </c>
      <c r="F11" s="78">
        <v>45394</v>
      </c>
      <c r="G11" s="79">
        <v>7.9</v>
      </c>
      <c r="H11" s="79">
        <v>7.5</v>
      </c>
      <c r="I11" s="80">
        <v>45028</v>
      </c>
      <c r="J11" s="80" t="s">
        <v>238</v>
      </c>
      <c r="K11" s="77" t="s">
        <v>42</v>
      </c>
      <c r="L11" s="77" t="s">
        <v>25</v>
      </c>
      <c r="M11" s="30" t="s">
        <v>321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31" ht="15.75" thickBot="1" x14ac:dyDescent="0.3">
      <c r="A12" s="11"/>
      <c r="B12" s="72" t="s">
        <v>27</v>
      </c>
      <c r="C12" s="72" t="s">
        <v>9</v>
      </c>
      <c r="D12" s="72" t="s">
        <v>207</v>
      </c>
      <c r="E12" s="72" t="s">
        <v>13</v>
      </c>
      <c r="F12" s="73">
        <v>43537</v>
      </c>
      <c r="G12" s="74">
        <v>5</v>
      </c>
      <c r="H12" s="74">
        <v>4.5</v>
      </c>
      <c r="I12" s="75">
        <v>45850</v>
      </c>
      <c r="J12" s="75" t="s">
        <v>241</v>
      </c>
      <c r="K12" s="72" t="s">
        <v>43</v>
      </c>
      <c r="L12" s="72" t="s">
        <v>13</v>
      </c>
      <c r="M12" s="81" t="s">
        <v>746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31" ht="15.75" thickBot="1" x14ac:dyDescent="0.3">
      <c r="A13" s="11"/>
      <c r="B13" s="82" t="s">
        <v>27</v>
      </c>
      <c r="C13" s="82" t="s">
        <v>18</v>
      </c>
      <c r="D13" s="82" t="s">
        <v>208</v>
      </c>
      <c r="E13" s="82" t="s">
        <v>20</v>
      </c>
      <c r="F13" s="83">
        <v>45658</v>
      </c>
      <c r="G13" s="84">
        <v>5.2</v>
      </c>
      <c r="H13" s="84">
        <v>5</v>
      </c>
      <c r="I13" s="85">
        <v>45292</v>
      </c>
      <c r="J13" s="85" t="s">
        <v>245</v>
      </c>
      <c r="K13" s="82" t="s">
        <v>47</v>
      </c>
      <c r="L13" s="82" t="s">
        <v>45</v>
      </c>
      <c r="M13" s="86" t="s">
        <v>747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31" ht="15.75" thickBot="1" x14ac:dyDescent="0.3">
      <c r="A14" s="11"/>
      <c r="B14" s="72" t="s">
        <v>220</v>
      </c>
      <c r="C14" s="72" t="s">
        <v>2</v>
      </c>
      <c r="D14" s="72" t="s">
        <v>209</v>
      </c>
      <c r="E14" s="72" t="s">
        <v>11</v>
      </c>
      <c r="F14" s="73">
        <v>44380</v>
      </c>
      <c r="G14" s="74">
        <v>2.5</v>
      </c>
      <c r="H14" s="74">
        <v>2</v>
      </c>
      <c r="I14" s="75">
        <v>45110</v>
      </c>
      <c r="J14" s="75" t="s">
        <v>238</v>
      </c>
      <c r="K14" s="72" t="s">
        <v>49</v>
      </c>
      <c r="L14" s="72" t="s">
        <v>11</v>
      </c>
      <c r="M14" s="81" t="s">
        <v>48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31" ht="15.75" thickBot="1" x14ac:dyDescent="0.3">
      <c r="A15" s="11"/>
      <c r="B15" s="72" t="s">
        <v>220</v>
      </c>
      <c r="C15" s="82" t="s">
        <v>0</v>
      </c>
      <c r="D15" s="82" t="s">
        <v>205</v>
      </c>
      <c r="E15" s="82" t="s">
        <v>11</v>
      </c>
      <c r="F15" s="83">
        <v>44277</v>
      </c>
      <c r="G15" s="84">
        <v>4.25</v>
      </c>
      <c r="H15" s="84">
        <v>4.0999999999999996</v>
      </c>
      <c r="I15" s="85">
        <v>44970</v>
      </c>
      <c r="J15" s="85" t="s">
        <v>238</v>
      </c>
      <c r="K15" s="82" t="s">
        <v>49</v>
      </c>
      <c r="L15" s="82" t="s">
        <v>11</v>
      </c>
      <c r="M15" s="81" t="s">
        <v>320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31" ht="15.75" thickBot="1" x14ac:dyDescent="0.3">
      <c r="A16" s="11"/>
      <c r="B16" s="72" t="s">
        <v>220</v>
      </c>
      <c r="C16" s="72" t="s">
        <v>1</v>
      </c>
      <c r="D16" s="72" t="s">
        <v>206</v>
      </c>
      <c r="E16" s="72" t="s">
        <v>12</v>
      </c>
      <c r="F16" s="73">
        <v>45690</v>
      </c>
      <c r="G16" s="74">
        <v>7.6</v>
      </c>
      <c r="H16" s="74">
        <v>7.1</v>
      </c>
      <c r="I16" s="75">
        <v>44928</v>
      </c>
      <c r="J16" s="75" t="s">
        <v>244</v>
      </c>
      <c r="K16" s="72" t="s">
        <v>42</v>
      </c>
      <c r="L16" s="72" t="s">
        <v>42</v>
      </c>
      <c r="M16" s="81" t="s">
        <v>50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31" ht="15.75" thickBot="1" x14ac:dyDescent="0.3">
      <c r="A17" s="11"/>
      <c r="B17" s="72" t="s">
        <v>220</v>
      </c>
      <c r="C17" s="72" t="s">
        <v>10</v>
      </c>
      <c r="D17" s="72" t="s">
        <v>210</v>
      </c>
      <c r="E17" s="72" t="s">
        <v>11</v>
      </c>
      <c r="F17" s="73">
        <v>44380</v>
      </c>
      <c r="G17" s="74">
        <v>2.5</v>
      </c>
      <c r="H17" s="74">
        <v>2</v>
      </c>
      <c r="I17" s="75">
        <v>45110</v>
      </c>
      <c r="J17" s="75" t="s">
        <v>238</v>
      </c>
      <c r="K17" s="72" t="s">
        <v>49</v>
      </c>
      <c r="L17" s="72" t="s">
        <v>11</v>
      </c>
      <c r="M17" s="81" t="s">
        <v>322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31" ht="15.75" thickBot="1" x14ac:dyDescent="0.3">
      <c r="A18" s="11"/>
      <c r="B18" s="72" t="s">
        <v>220</v>
      </c>
      <c r="C18" s="72" t="s">
        <v>9</v>
      </c>
      <c r="D18" s="72" t="s">
        <v>207</v>
      </c>
      <c r="E18" s="72" t="s">
        <v>13</v>
      </c>
      <c r="F18" s="73">
        <v>44459</v>
      </c>
      <c r="G18" s="74">
        <v>5</v>
      </c>
      <c r="H18" s="74">
        <v>4.5</v>
      </c>
      <c r="I18" s="75">
        <v>45850</v>
      </c>
      <c r="J18" s="75" t="s">
        <v>238</v>
      </c>
      <c r="K18" s="72" t="s">
        <v>43</v>
      </c>
      <c r="L18" s="72" t="s">
        <v>13</v>
      </c>
      <c r="M18" s="76" t="s">
        <v>44</v>
      </c>
      <c r="N18" s="3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31" ht="15.75" thickBot="1" x14ac:dyDescent="0.3">
      <c r="A19" s="11"/>
      <c r="B19" s="72" t="s">
        <v>220</v>
      </c>
      <c r="C19" s="82" t="s">
        <v>4</v>
      </c>
      <c r="D19" s="82" t="s">
        <v>208</v>
      </c>
      <c r="E19" s="82" t="s">
        <v>21</v>
      </c>
      <c r="F19" s="83">
        <v>45663</v>
      </c>
      <c r="G19" s="84">
        <v>5.2</v>
      </c>
      <c r="H19" s="84">
        <v>5</v>
      </c>
      <c r="I19" s="85">
        <v>44933</v>
      </c>
      <c r="J19" s="85" t="s">
        <v>245</v>
      </c>
      <c r="K19" s="82" t="s">
        <v>51</v>
      </c>
      <c r="L19" s="82" t="s">
        <v>52</v>
      </c>
      <c r="M19" s="86" t="s">
        <v>53</v>
      </c>
      <c r="N19" s="3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31" x14ac:dyDescent="0.25">
      <c r="A20" s="11"/>
      <c r="B20" s="87" t="s">
        <v>220</v>
      </c>
      <c r="C20" s="77" t="s">
        <v>14</v>
      </c>
      <c r="D20" s="77" t="s">
        <v>211</v>
      </c>
      <c r="E20" s="77" t="s">
        <v>249</v>
      </c>
      <c r="F20" s="78">
        <v>45663</v>
      </c>
      <c r="G20" s="79">
        <v>0</v>
      </c>
      <c r="H20" s="79">
        <v>1</v>
      </c>
      <c r="I20" s="77" t="s">
        <v>77</v>
      </c>
      <c r="J20" s="77" t="s">
        <v>77</v>
      </c>
      <c r="K20" s="77"/>
      <c r="L20" s="77" t="s">
        <v>249</v>
      </c>
      <c r="M20" s="163" t="s">
        <v>323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x14ac:dyDescent="0.25">
      <c r="A21" s="1"/>
      <c r="B21" s="1"/>
      <c r="C21" s="1"/>
      <c r="D21" s="1"/>
      <c r="E21" s="1"/>
      <c r="F21" s="1"/>
      <c r="G21" s="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1" x14ac:dyDescent="0.25">
      <c r="A22" s="1"/>
      <c r="B22" s="1"/>
      <c r="C22" s="1"/>
      <c r="D22" s="1"/>
      <c r="E22" s="1"/>
      <c r="F22" s="1"/>
      <c r="G22" s="4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1" x14ac:dyDescent="0.25">
      <c r="A23" s="1"/>
      <c r="B23" s="1"/>
      <c r="C23" s="1"/>
      <c r="D23" s="1"/>
      <c r="E23" s="1"/>
      <c r="F23" s="1"/>
      <c r="G23" s="4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1" x14ac:dyDescent="0.25">
      <c r="A24" s="1"/>
      <c r="B24" s="1" t="s">
        <v>242</v>
      </c>
      <c r="C24" s="1"/>
      <c r="D24" s="1"/>
      <c r="E24" s="1"/>
      <c r="F24" s="1"/>
      <c r="G24" s="4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1" x14ac:dyDescent="0.25">
      <c r="A25" s="1"/>
      <c r="B25" s="1" t="s">
        <v>243</v>
      </c>
      <c r="C25" s="3"/>
      <c r="D25" s="3"/>
      <c r="E25" s="1"/>
      <c r="F25" s="1"/>
      <c r="G25" s="4"/>
      <c r="H25" s="4"/>
      <c r="I25" s="2"/>
      <c r="J25" s="2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1" x14ac:dyDescent="0.25">
      <c r="A26" s="1"/>
      <c r="B26" s="1" t="s">
        <v>247</v>
      </c>
      <c r="C26" s="1"/>
      <c r="D26" s="1"/>
      <c r="E26" s="1"/>
      <c r="F26" s="1"/>
      <c r="G26" s="4"/>
      <c r="H26" s="4"/>
      <c r="I26" s="2"/>
      <c r="J26" s="2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1" x14ac:dyDescent="0.25">
      <c r="A27" s="1"/>
      <c r="B27" s="1" t="s">
        <v>248</v>
      </c>
      <c r="C27" s="1"/>
      <c r="D27" s="1"/>
      <c r="E27" s="1"/>
      <c r="F27" s="1"/>
      <c r="G27" s="4"/>
      <c r="H27" s="4"/>
      <c r="I27" s="2"/>
      <c r="J27" s="2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1" x14ac:dyDescent="0.25">
      <c r="A28" s="1"/>
      <c r="B28" s="1" t="s">
        <v>246</v>
      </c>
      <c r="C28" s="1"/>
      <c r="D28" s="1"/>
      <c r="E28" s="1"/>
      <c r="F28" s="1"/>
      <c r="G28" s="4"/>
      <c r="H28" s="4"/>
      <c r="I28" s="2"/>
      <c r="J28" s="2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1" x14ac:dyDescent="0.25">
      <c r="A29" s="1"/>
      <c r="B29" s="1"/>
      <c r="C29" s="1"/>
      <c r="D29" s="1"/>
      <c r="E29" s="1"/>
      <c r="F29" s="1"/>
      <c r="G29" s="4"/>
      <c r="H29" s="4"/>
      <c r="I29" s="2"/>
      <c r="J29" s="2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1" x14ac:dyDescent="0.25">
      <c r="A30" s="1"/>
      <c r="B30" s="1"/>
      <c r="C30" s="1"/>
      <c r="D30" s="1"/>
      <c r="E30" s="1"/>
      <c r="F30" s="1"/>
      <c r="G30" s="4"/>
      <c r="H30" s="4"/>
      <c r="I30" s="2"/>
      <c r="J30" s="2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1" ht="15.75" thickBot="1" x14ac:dyDescent="0.3">
      <c r="A31" s="1"/>
      <c r="B31" s="1"/>
      <c r="C31" s="1"/>
      <c r="D31" s="1"/>
      <c r="E31" s="1"/>
      <c r="F31" s="1"/>
      <c r="G31" s="4"/>
      <c r="H31" s="4"/>
      <c r="I31" s="2"/>
      <c r="J31" s="2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1" ht="15.75" thickBot="1" x14ac:dyDescent="0.3">
      <c r="A32" s="1"/>
      <c r="B32" s="69" t="s">
        <v>26</v>
      </c>
      <c r="C32" s="69" t="s">
        <v>106</v>
      </c>
      <c r="D32" s="69" t="s">
        <v>105</v>
      </c>
      <c r="E32" s="69" t="s">
        <v>107</v>
      </c>
      <c r="F32" s="69" t="s">
        <v>30</v>
      </c>
      <c r="G32" s="69" t="s">
        <v>31</v>
      </c>
      <c r="H32" s="69" t="s">
        <v>219</v>
      </c>
      <c r="I32" s="69" t="s">
        <v>729</v>
      </c>
      <c r="J32" s="88" t="s">
        <v>614</v>
      </c>
      <c r="K32" s="88" t="s">
        <v>615</v>
      </c>
      <c r="L32" s="89" t="s">
        <v>616</v>
      </c>
      <c r="M32" s="70" t="s">
        <v>401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5.75" thickBot="1" x14ac:dyDescent="0.3">
      <c r="A33" s="1"/>
      <c r="B33" s="72" t="s">
        <v>27</v>
      </c>
      <c r="C33" s="72" t="s">
        <v>3</v>
      </c>
      <c r="D33" s="72" t="s">
        <v>201</v>
      </c>
      <c r="E33" s="72" t="s">
        <v>5</v>
      </c>
      <c r="F33" s="73">
        <v>44313</v>
      </c>
      <c r="G33" s="74">
        <v>4.0999999999999996</v>
      </c>
      <c r="H33" s="90">
        <v>3.9</v>
      </c>
      <c r="I33" s="91">
        <v>6.9</v>
      </c>
      <c r="J33" s="88"/>
      <c r="K33" s="88"/>
      <c r="L33" s="89"/>
      <c r="M33" s="81" t="s">
        <v>405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5.75" thickBot="1" x14ac:dyDescent="0.3">
      <c r="A34" s="1"/>
      <c r="B34" s="77" t="s">
        <v>27</v>
      </c>
      <c r="C34" s="77" t="s">
        <v>16</v>
      </c>
      <c r="D34" s="77" t="s">
        <v>202</v>
      </c>
      <c r="E34" s="77" t="s">
        <v>6</v>
      </c>
      <c r="F34" s="78">
        <v>45304</v>
      </c>
      <c r="G34" s="79">
        <v>5.5</v>
      </c>
      <c r="H34" s="24">
        <v>5</v>
      </c>
      <c r="I34" s="91">
        <v>3.36</v>
      </c>
      <c r="J34" s="88"/>
      <c r="K34" s="88"/>
      <c r="L34" s="89"/>
      <c r="M34" s="76" t="s">
        <v>400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5.75" thickBot="1" x14ac:dyDescent="0.3">
      <c r="A35" s="1"/>
      <c r="B35" s="72" t="s">
        <v>27</v>
      </c>
      <c r="C35" s="72" t="s">
        <v>15</v>
      </c>
      <c r="D35" s="72" t="s">
        <v>203</v>
      </c>
      <c r="E35" s="72" t="s">
        <v>402</v>
      </c>
      <c r="F35" s="73">
        <v>43525</v>
      </c>
      <c r="G35" s="74">
        <v>3.6</v>
      </c>
      <c r="H35" s="90">
        <v>3.4</v>
      </c>
      <c r="I35" s="91">
        <f>20.19-G35</f>
        <v>16.59</v>
      </c>
      <c r="J35" s="88"/>
      <c r="K35" s="88"/>
      <c r="L35" s="89"/>
      <c r="M35" s="81" t="s">
        <v>404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thickBot="1" x14ac:dyDescent="0.3">
      <c r="A36" s="1"/>
      <c r="B36" s="72" t="s">
        <v>27</v>
      </c>
      <c r="C36" s="72" t="s">
        <v>15</v>
      </c>
      <c r="D36" s="72" t="s">
        <v>203</v>
      </c>
      <c r="E36" s="72" t="s">
        <v>403</v>
      </c>
      <c r="F36" s="73">
        <v>43525</v>
      </c>
      <c r="G36" s="74">
        <v>1</v>
      </c>
      <c r="H36" s="90">
        <v>1</v>
      </c>
      <c r="I36" s="91">
        <v>19.190000000000001</v>
      </c>
      <c r="J36" s="88"/>
      <c r="K36" s="88"/>
      <c r="L36" s="89"/>
      <c r="M36" s="76" t="s">
        <v>404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thickBot="1" x14ac:dyDescent="0.3">
      <c r="A37" s="1"/>
      <c r="B37" s="77" t="s">
        <v>27</v>
      </c>
      <c r="C37" s="77" t="s">
        <v>7</v>
      </c>
      <c r="D37" s="77" t="s">
        <v>204</v>
      </c>
      <c r="E37" s="77" t="s">
        <v>19</v>
      </c>
      <c r="F37" s="78">
        <v>45474</v>
      </c>
      <c r="G37" s="79">
        <v>5.5</v>
      </c>
      <c r="H37" s="24">
        <v>5.3</v>
      </c>
      <c r="I37" s="91" t="s">
        <v>408</v>
      </c>
      <c r="J37" s="88"/>
      <c r="K37" s="88"/>
      <c r="L37" s="89"/>
      <c r="M37" s="92" t="s">
        <v>77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5.75" thickBot="1" x14ac:dyDescent="0.3">
      <c r="A38" s="1"/>
      <c r="B38" s="72" t="s">
        <v>27</v>
      </c>
      <c r="C38" s="72" t="s">
        <v>22</v>
      </c>
      <c r="D38" s="72" t="s">
        <v>205</v>
      </c>
      <c r="E38" s="72" t="s">
        <v>39</v>
      </c>
      <c r="F38" s="73">
        <v>44277</v>
      </c>
      <c r="G38" s="74">
        <v>4.3</v>
      </c>
      <c r="H38" s="74">
        <v>4.25</v>
      </c>
      <c r="I38" s="91" t="s">
        <v>408</v>
      </c>
      <c r="J38" s="88"/>
      <c r="K38" s="88"/>
      <c r="L38" s="89"/>
      <c r="M38" s="92" t="s">
        <v>77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5.75" thickBot="1" x14ac:dyDescent="0.3">
      <c r="A39" s="1"/>
      <c r="B39" s="77" t="s">
        <v>27</v>
      </c>
      <c r="C39" s="77" t="s">
        <v>17</v>
      </c>
      <c r="D39" s="77" t="s">
        <v>206</v>
      </c>
      <c r="E39" s="77" t="s">
        <v>40</v>
      </c>
      <c r="F39" s="78">
        <v>45394</v>
      </c>
      <c r="G39" s="79">
        <v>7.9</v>
      </c>
      <c r="H39" s="24">
        <v>7.5</v>
      </c>
      <c r="I39" s="91">
        <f>7.9-5</f>
        <v>2.9000000000000004</v>
      </c>
      <c r="J39" s="88"/>
      <c r="K39" s="88"/>
      <c r="L39" s="89"/>
      <c r="M39" s="76" t="s">
        <v>406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ht="15.75" thickBot="1" x14ac:dyDescent="0.3">
      <c r="A40" s="1"/>
      <c r="B40" s="72" t="s">
        <v>27</v>
      </c>
      <c r="C40" s="72" t="s">
        <v>9</v>
      </c>
      <c r="D40" s="72" t="s">
        <v>207</v>
      </c>
      <c r="E40" s="72" t="s">
        <v>13</v>
      </c>
      <c r="F40" s="73">
        <v>43537</v>
      </c>
      <c r="G40" s="74">
        <v>4.5</v>
      </c>
      <c r="H40" s="90">
        <v>3.3</v>
      </c>
      <c r="I40" s="91" t="s">
        <v>408</v>
      </c>
      <c r="J40" s="88"/>
      <c r="K40" s="88"/>
      <c r="L40" s="89"/>
      <c r="M40" s="92" t="s">
        <v>77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ht="15.75" thickBot="1" x14ac:dyDescent="0.3">
      <c r="A41" s="1"/>
      <c r="B41" s="82" t="s">
        <v>27</v>
      </c>
      <c r="C41" s="82" t="s">
        <v>18</v>
      </c>
      <c r="D41" s="82" t="s">
        <v>208</v>
      </c>
      <c r="E41" s="82" t="s">
        <v>20</v>
      </c>
      <c r="F41" s="83">
        <v>45658</v>
      </c>
      <c r="G41" s="84">
        <v>5.2</v>
      </c>
      <c r="H41" s="45">
        <v>5</v>
      </c>
      <c r="I41" s="91" t="s">
        <v>408</v>
      </c>
      <c r="J41" s="88"/>
      <c r="K41" s="88"/>
      <c r="L41" s="89"/>
      <c r="M41" s="92" t="s">
        <v>77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ht="15.75" thickBot="1" x14ac:dyDescent="0.3">
      <c r="A42" s="1"/>
      <c r="B42" s="72" t="s">
        <v>220</v>
      </c>
      <c r="C42" s="72" t="s">
        <v>2</v>
      </c>
      <c r="D42" s="72" t="s">
        <v>209</v>
      </c>
      <c r="E42" s="72" t="s">
        <v>11</v>
      </c>
      <c r="F42" s="73">
        <v>44380</v>
      </c>
      <c r="G42" s="74">
        <v>2.5</v>
      </c>
      <c r="H42" s="90">
        <v>2</v>
      </c>
      <c r="I42" s="91" t="s">
        <v>408</v>
      </c>
      <c r="J42" s="88"/>
      <c r="K42" s="88"/>
      <c r="L42" s="89"/>
      <c r="M42" s="92" t="s">
        <v>77</v>
      </c>
      <c r="N42" s="2"/>
      <c r="O42" s="2"/>
      <c r="P42" s="2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ht="15.75" thickBot="1" x14ac:dyDescent="0.3">
      <c r="A43" s="1"/>
      <c r="B43" s="72" t="s">
        <v>220</v>
      </c>
      <c r="C43" s="82" t="s">
        <v>0</v>
      </c>
      <c r="D43" s="82" t="s">
        <v>205</v>
      </c>
      <c r="E43" s="82" t="s">
        <v>11</v>
      </c>
      <c r="F43" s="83">
        <v>44277</v>
      </c>
      <c r="G43" s="84">
        <v>4.3</v>
      </c>
      <c r="H43" s="45">
        <v>4.25</v>
      </c>
      <c r="I43" s="91" t="s">
        <v>408</v>
      </c>
      <c r="J43" s="88"/>
      <c r="K43" s="88"/>
      <c r="L43" s="89"/>
      <c r="M43" s="92" t="s">
        <v>77</v>
      </c>
      <c r="N43" s="2"/>
      <c r="O43" s="2"/>
      <c r="P43" s="2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ht="15.75" thickBot="1" x14ac:dyDescent="0.3">
      <c r="A44" s="1"/>
      <c r="B44" s="72" t="s">
        <v>220</v>
      </c>
      <c r="C44" s="72" t="s">
        <v>1</v>
      </c>
      <c r="D44" s="72" t="s">
        <v>206</v>
      </c>
      <c r="E44" s="72" t="s">
        <v>12</v>
      </c>
      <c r="F44" s="73">
        <v>45690</v>
      </c>
      <c r="G44" s="74">
        <v>7.6</v>
      </c>
      <c r="H44" s="90">
        <v>7.1</v>
      </c>
      <c r="I44" s="91">
        <f>G44-5</f>
        <v>2.5999999999999996</v>
      </c>
      <c r="J44" s="88"/>
      <c r="K44" s="88"/>
      <c r="L44" s="89"/>
      <c r="M44" s="76" t="s">
        <v>409</v>
      </c>
      <c r="N44" s="2"/>
      <c r="O44" s="2"/>
      <c r="P44" s="2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ht="15.75" thickBot="1" x14ac:dyDescent="0.3">
      <c r="A45" s="1"/>
      <c r="B45" s="72" t="s">
        <v>220</v>
      </c>
      <c r="C45" s="72" t="s">
        <v>10</v>
      </c>
      <c r="D45" s="72" t="s">
        <v>210</v>
      </c>
      <c r="E45" s="72" t="s">
        <v>11</v>
      </c>
      <c r="F45" s="73">
        <v>44380</v>
      </c>
      <c r="G45" s="74">
        <v>2.5</v>
      </c>
      <c r="H45" s="90">
        <v>2</v>
      </c>
      <c r="I45" s="91" t="s">
        <v>408</v>
      </c>
      <c r="J45" s="88"/>
      <c r="K45" s="88"/>
      <c r="L45" s="89"/>
      <c r="M45" s="92" t="s">
        <v>77</v>
      </c>
      <c r="N45" s="2"/>
      <c r="O45" s="2"/>
      <c r="P45" s="2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ht="15.75" thickBot="1" x14ac:dyDescent="0.3">
      <c r="A46" s="1"/>
      <c r="B46" s="72" t="s">
        <v>220</v>
      </c>
      <c r="C46" s="72" t="s">
        <v>9</v>
      </c>
      <c r="D46" s="72" t="s">
        <v>207</v>
      </c>
      <c r="E46" s="72" t="s">
        <v>13</v>
      </c>
      <c r="F46" s="73">
        <v>44459</v>
      </c>
      <c r="G46" s="74">
        <v>4.5</v>
      </c>
      <c r="H46" s="90">
        <v>4.2</v>
      </c>
      <c r="I46" s="91" t="s">
        <v>408</v>
      </c>
      <c r="J46" s="88"/>
      <c r="K46" s="88"/>
      <c r="L46" s="89"/>
      <c r="M46" s="92" t="s">
        <v>77</v>
      </c>
      <c r="N46" s="2"/>
      <c r="O46" s="2"/>
      <c r="P46" s="2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ht="15.75" thickBot="1" x14ac:dyDescent="0.3">
      <c r="A47" s="1"/>
      <c r="B47" s="72" t="s">
        <v>220</v>
      </c>
      <c r="C47" s="82" t="s">
        <v>4</v>
      </c>
      <c r="D47" s="82" t="s">
        <v>208</v>
      </c>
      <c r="E47" s="82" t="s">
        <v>21</v>
      </c>
      <c r="F47" s="83">
        <v>45663</v>
      </c>
      <c r="G47" s="84">
        <v>5.2</v>
      </c>
      <c r="H47" s="45">
        <v>5</v>
      </c>
      <c r="I47" s="91" t="s">
        <v>408</v>
      </c>
      <c r="J47" s="88"/>
      <c r="K47" s="88"/>
      <c r="L47" s="89"/>
      <c r="M47" s="92" t="s">
        <v>77</v>
      </c>
      <c r="N47" s="2"/>
      <c r="O47" s="2"/>
      <c r="P47" s="2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ht="15.75" thickBot="1" x14ac:dyDescent="0.3">
      <c r="A48" s="1"/>
      <c r="B48" s="72" t="s">
        <v>220</v>
      </c>
      <c r="C48" s="82" t="s">
        <v>14</v>
      </c>
      <c r="D48" s="82" t="s">
        <v>211</v>
      </c>
      <c r="E48" s="82" t="s">
        <v>249</v>
      </c>
      <c r="F48" s="83">
        <v>45663</v>
      </c>
      <c r="G48" s="84">
        <v>0</v>
      </c>
      <c r="H48" s="45">
        <v>1</v>
      </c>
      <c r="I48" s="91" t="s">
        <v>408</v>
      </c>
      <c r="J48" s="88"/>
      <c r="K48" s="88"/>
      <c r="L48" s="88"/>
      <c r="M48" s="93" t="s">
        <v>77</v>
      </c>
      <c r="N48" s="2"/>
      <c r="O48" s="2"/>
      <c r="P48" s="2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4"/>
      <c r="H49" s="4"/>
      <c r="I49" s="2"/>
      <c r="J49" s="2"/>
      <c r="K49" s="2"/>
      <c r="L49" s="2"/>
      <c r="M49" s="2"/>
      <c r="N49" s="2"/>
      <c r="O49" s="2"/>
      <c r="P49" s="2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B50" s="1"/>
      <c r="C50" s="1"/>
      <c r="D50" s="1"/>
      <c r="E50" s="1"/>
      <c r="F50" s="1"/>
      <c r="G50" s="4"/>
      <c r="H50" s="4"/>
      <c r="I50" s="2"/>
      <c r="J50" s="2"/>
      <c r="K50" s="2"/>
      <c r="L50" s="2"/>
      <c r="M50" s="2"/>
      <c r="N50" s="2"/>
      <c r="O50" s="2"/>
      <c r="P50" s="2"/>
      <c r="Q50" s="1"/>
      <c r="R50" s="1"/>
      <c r="S50" s="1"/>
      <c r="T50" s="1"/>
      <c r="U50" s="1"/>
      <c r="V50" s="1"/>
      <c r="W50" s="1"/>
      <c r="X50" s="1"/>
    </row>
    <row r="51" spans="1:26" x14ac:dyDescent="0.25">
      <c r="B51" s="1"/>
      <c r="C51" s="1"/>
      <c r="D51" s="1"/>
      <c r="E51" s="1"/>
      <c r="F51" s="1"/>
      <c r="G51" s="4"/>
      <c r="H51" s="4"/>
      <c r="I51" s="2"/>
      <c r="J51" s="2"/>
      <c r="K51" s="2"/>
      <c r="L51" s="2"/>
      <c r="M51" s="2"/>
      <c r="N51" s="2"/>
      <c r="O51" s="2"/>
      <c r="P51" s="2"/>
      <c r="Q51" s="1"/>
      <c r="R51" s="1"/>
      <c r="S51" s="1"/>
      <c r="T51" s="1"/>
      <c r="U51" s="1"/>
      <c r="V51" s="1"/>
      <c r="W51" s="1"/>
      <c r="X51" s="1"/>
    </row>
    <row r="52" spans="1:26" x14ac:dyDescent="0.25">
      <c r="C52" s="1"/>
      <c r="D52" s="1"/>
      <c r="E52" s="1"/>
      <c r="F52" s="1"/>
      <c r="G52" s="4"/>
      <c r="H52" s="4"/>
      <c r="I52" s="2"/>
      <c r="J52" s="2"/>
      <c r="K52" s="2"/>
      <c r="L52" s="2"/>
      <c r="M52" s="2"/>
      <c r="N52" s="2"/>
      <c r="O52" s="2"/>
      <c r="P52" s="2"/>
      <c r="Q52" s="1"/>
      <c r="R52" s="1"/>
      <c r="S52" s="1"/>
      <c r="T52" s="1"/>
      <c r="U52" s="1"/>
      <c r="V52" s="1"/>
      <c r="W52" s="1"/>
      <c r="X52" s="1"/>
    </row>
    <row r="53" spans="1:26" x14ac:dyDescent="0.25">
      <c r="C53" s="1"/>
      <c r="D53" s="1"/>
      <c r="E53" s="1"/>
      <c r="F53" s="1"/>
      <c r="G53" s="4"/>
      <c r="H53" s="4"/>
      <c r="I53" s="2"/>
      <c r="J53" s="2"/>
      <c r="K53" s="2"/>
      <c r="L53" s="2"/>
      <c r="M53" s="2"/>
      <c r="N53" s="2"/>
      <c r="O53" s="2"/>
      <c r="P53" s="2"/>
      <c r="Q53" s="1"/>
      <c r="R53" s="1"/>
      <c r="S53" s="1"/>
      <c r="T53" s="1"/>
      <c r="U53" s="1"/>
      <c r="V53" s="1"/>
      <c r="W53" s="1"/>
      <c r="X53" s="1"/>
    </row>
    <row r="54" spans="1:26" x14ac:dyDescent="0.25">
      <c r="C54" s="1"/>
      <c r="D54" s="1"/>
      <c r="E54" s="1"/>
      <c r="F54" s="1"/>
      <c r="G54" s="4"/>
      <c r="H54" s="4"/>
      <c r="I54" s="2"/>
      <c r="J54" s="2"/>
      <c r="K54" s="2"/>
      <c r="L54" s="2"/>
      <c r="M54" s="2"/>
      <c r="N54" s="2"/>
      <c r="O54" s="2"/>
      <c r="P54" s="2"/>
      <c r="Q54" s="1"/>
      <c r="R54" s="1"/>
      <c r="S54" s="1"/>
      <c r="T54" s="1"/>
      <c r="U54" s="1"/>
      <c r="V54" s="1"/>
      <c r="W54" s="1"/>
      <c r="X54" s="1"/>
    </row>
    <row r="55" spans="1:26" x14ac:dyDescent="0.25">
      <c r="C55" s="1"/>
      <c r="D55" s="1"/>
      <c r="E55" s="1"/>
      <c r="F55" s="1"/>
      <c r="G55" s="4"/>
      <c r="H55" s="4"/>
      <c r="I55" s="2"/>
      <c r="J55" s="2"/>
      <c r="K55" s="2"/>
      <c r="L55" s="2"/>
      <c r="M55" s="2"/>
      <c r="N55" s="2"/>
      <c r="O55" s="2"/>
      <c r="P55" s="2"/>
      <c r="Q55" s="1"/>
      <c r="R55" s="1"/>
      <c r="S55" s="1"/>
      <c r="T55" s="1"/>
      <c r="U55" s="1"/>
      <c r="V55" s="1"/>
      <c r="W55" s="1"/>
      <c r="X55" s="1"/>
    </row>
    <row r="56" spans="1:26" x14ac:dyDescent="0.25">
      <c r="C56" s="1"/>
      <c r="D56" s="1"/>
      <c r="E56" s="1"/>
      <c r="F56" s="1"/>
      <c r="G56" s="4"/>
      <c r="H56" s="4"/>
      <c r="I56" s="2"/>
      <c r="J56" s="2"/>
      <c r="K56" s="2"/>
      <c r="L56" s="2"/>
      <c r="M56" s="2"/>
      <c r="N56" s="2"/>
      <c r="O56" s="2"/>
      <c r="P56" s="2"/>
      <c r="Q56" s="1"/>
      <c r="R56" s="1"/>
      <c r="S56" s="1"/>
      <c r="T56" s="1"/>
      <c r="U56" s="1"/>
      <c r="V56" s="1"/>
      <c r="W56" s="1"/>
      <c r="X56" s="1"/>
    </row>
    <row r="57" spans="1:26" x14ac:dyDescent="0.25">
      <c r="C57" s="1"/>
      <c r="D57" s="1"/>
      <c r="E57" s="1"/>
      <c r="F57" s="1"/>
      <c r="G57" s="4"/>
      <c r="H57" s="4"/>
      <c r="I57" s="1"/>
      <c r="J57" s="1"/>
      <c r="K57" s="1"/>
      <c r="L57" s="2"/>
      <c r="M57" s="2"/>
      <c r="N57" s="2"/>
      <c r="O57" s="2"/>
      <c r="P57" s="2"/>
      <c r="Q57" s="1"/>
      <c r="R57" s="1"/>
      <c r="S57" s="1"/>
      <c r="T57" s="1"/>
      <c r="U57" s="1"/>
      <c r="V57" s="1"/>
      <c r="W57" s="1"/>
      <c r="X57" s="1"/>
    </row>
    <row r="58" spans="1:26" x14ac:dyDescent="0.25">
      <c r="C58" s="1"/>
      <c r="D58" s="1"/>
      <c r="E58" s="1"/>
      <c r="F58" s="1"/>
      <c r="G58" s="4"/>
      <c r="H58" s="4"/>
      <c r="I58" s="1"/>
      <c r="J58" s="1"/>
      <c r="K58" s="1"/>
      <c r="L58" s="2"/>
      <c r="M58" s="2"/>
      <c r="N58" s="2"/>
      <c r="O58" s="2"/>
      <c r="P58" s="2"/>
      <c r="Q58" s="1"/>
      <c r="R58" s="1"/>
      <c r="S58" s="1"/>
      <c r="T58" s="1"/>
      <c r="U58" s="1"/>
      <c r="V58" s="1"/>
      <c r="W58" s="1"/>
      <c r="X58" s="1"/>
    </row>
    <row r="59" spans="1:26" x14ac:dyDescent="0.25">
      <c r="C59" s="3"/>
      <c r="D59" s="3"/>
      <c r="E59" s="1"/>
      <c r="F59" s="1"/>
      <c r="G59" s="4"/>
      <c r="H59" s="4"/>
      <c r="I59" s="1"/>
      <c r="J59" s="1"/>
      <c r="K59" s="1"/>
      <c r="L59" s="2"/>
      <c r="M59" s="2"/>
      <c r="N59" s="2"/>
      <c r="O59" s="2"/>
      <c r="P59" s="2"/>
      <c r="Q59" s="1"/>
      <c r="R59" s="1"/>
      <c r="S59" s="1"/>
      <c r="T59" s="1"/>
      <c r="U59" s="1"/>
      <c r="V59" s="1"/>
      <c r="W59" s="1"/>
      <c r="X59" s="1"/>
    </row>
    <row r="60" spans="1:26" x14ac:dyDescent="0.25">
      <c r="C60" s="1"/>
      <c r="D60" s="1"/>
      <c r="E60" s="1"/>
      <c r="F60" s="1"/>
      <c r="G60" s="4"/>
      <c r="H60" s="4"/>
      <c r="I60" s="1"/>
      <c r="J60" s="1"/>
      <c r="K60" s="1"/>
      <c r="L60" s="2"/>
      <c r="M60" s="2"/>
      <c r="N60" s="2"/>
      <c r="O60" s="2"/>
      <c r="P60" s="2"/>
      <c r="Q60" s="1"/>
      <c r="R60" s="1"/>
      <c r="S60" s="1"/>
      <c r="T60" s="1"/>
      <c r="U60" s="1"/>
      <c r="V60" s="1"/>
      <c r="W60" s="1"/>
      <c r="X60" s="1"/>
    </row>
    <row r="61" spans="1:26" x14ac:dyDescent="0.25">
      <c r="C61" s="1"/>
      <c r="D61" s="1"/>
      <c r="E61" s="1"/>
      <c r="F61" s="1"/>
      <c r="G61" s="4"/>
      <c r="H61" s="4"/>
      <c r="I61" s="1"/>
      <c r="J61" s="1"/>
      <c r="K61" s="1"/>
      <c r="L61" s="2"/>
      <c r="M61" s="2"/>
      <c r="N61" s="2"/>
      <c r="O61" s="2"/>
      <c r="P61" s="2"/>
      <c r="Q61" s="1"/>
      <c r="R61" s="1"/>
      <c r="S61" s="1"/>
      <c r="T61" s="1"/>
      <c r="U61" s="1"/>
      <c r="V61" s="1"/>
      <c r="W61" s="1"/>
    </row>
    <row r="62" spans="1:26" x14ac:dyDescent="0.25">
      <c r="C62" s="1"/>
      <c r="D62" s="1"/>
      <c r="E62" s="1"/>
      <c r="F62" s="1"/>
      <c r="G62" s="4"/>
      <c r="H62" s="4"/>
      <c r="I62" s="1"/>
      <c r="J62" s="1"/>
      <c r="K62" s="1"/>
      <c r="L62" s="2"/>
      <c r="M62" s="2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6" x14ac:dyDescent="0.25">
      <c r="C63" s="1"/>
      <c r="D63" s="1"/>
      <c r="E63" s="1"/>
      <c r="F63" s="1"/>
      <c r="G63" s="4"/>
      <c r="H63" s="4"/>
      <c r="L63" s="2"/>
      <c r="M63" s="2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6" x14ac:dyDescent="0.25">
      <c r="C64" s="1"/>
      <c r="D64" s="1"/>
      <c r="E64" s="1"/>
      <c r="F64" s="1"/>
      <c r="G64" s="4"/>
      <c r="H64" s="4"/>
      <c r="L64" s="2"/>
      <c r="M64" s="2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3:23" x14ac:dyDescent="0.25">
      <c r="C65" s="1"/>
      <c r="D65" s="1"/>
      <c r="E65" s="1"/>
      <c r="F65" s="1"/>
      <c r="G65" s="4"/>
      <c r="H65" s="4"/>
      <c r="L65" s="2"/>
      <c r="M65" s="2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3:23" x14ac:dyDescent="0.25">
      <c r="C66" s="1"/>
      <c r="D66" s="1"/>
      <c r="E66" s="1"/>
      <c r="F66" s="1"/>
      <c r="G66" s="4"/>
      <c r="H66" s="4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3:23" x14ac:dyDescent="0.25">
      <c r="C67" s="1"/>
      <c r="D67" s="1"/>
      <c r="E67" s="1"/>
      <c r="F67" s="1"/>
      <c r="G67" s="4"/>
      <c r="H67" s="4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3:23" x14ac:dyDescent="0.25">
      <c r="C68" s="1"/>
      <c r="D68" s="1"/>
      <c r="E68" s="1"/>
      <c r="F68" s="1"/>
      <c r="G68" s="4"/>
      <c r="H68" s="4"/>
      <c r="L68" s="1"/>
      <c r="M68" s="1"/>
    </row>
    <row r="69" spans="3:23" x14ac:dyDescent="0.25">
      <c r="C69" s="1"/>
      <c r="D69" s="1"/>
      <c r="E69" s="1"/>
      <c r="F69" s="1"/>
      <c r="G69" s="4"/>
      <c r="H69" s="4"/>
      <c r="L69" s="1"/>
      <c r="M69" s="1"/>
    </row>
    <row r="70" spans="3:23" x14ac:dyDescent="0.25">
      <c r="C70" s="1"/>
      <c r="D70" s="1"/>
      <c r="E70" s="1"/>
      <c r="F70" s="1"/>
      <c r="G70" s="4"/>
      <c r="H70" s="4"/>
      <c r="L70" s="1"/>
      <c r="M70" s="1"/>
    </row>
    <row r="71" spans="3:23" x14ac:dyDescent="0.25">
      <c r="C71" s="1"/>
      <c r="D71" s="1"/>
      <c r="E71" s="1"/>
      <c r="F71" s="1"/>
      <c r="G71" s="4"/>
      <c r="H71" s="4"/>
      <c r="L71" s="1"/>
      <c r="M71" s="1"/>
    </row>
    <row r="72" spans="3:23" x14ac:dyDescent="0.25">
      <c r="C72" s="1"/>
      <c r="D72" s="1"/>
      <c r="E72" s="1"/>
      <c r="F72" s="1"/>
      <c r="G72" s="4"/>
      <c r="H72" s="4"/>
      <c r="L72" s="1"/>
    </row>
    <row r="73" spans="3:23" x14ac:dyDescent="0.25">
      <c r="C73" s="1"/>
      <c r="D73" s="1"/>
      <c r="L73" s="1"/>
    </row>
    <row r="74" spans="3:23" x14ac:dyDescent="0.25">
      <c r="C74" s="1"/>
      <c r="D74" s="1"/>
    </row>
    <row r="75" spans="3:23" x14ac:dyDescent="0.25">
      <c r="C75" s="1"/>
      <c r="D75" s="1"/>
    </row>
    <row r="76" spans="3:23" x14ac:dyDescent="0.25">
      <c r="C76" s="1"/>
      <c r="D76" s="1"/>
    </row>
    <row r="77" spans="3:23" x14ac:dyDescent="0.25">
      <c r="C77" s="1"/>
      <c r="D77" s="1"/>
    </row>
    <row r="78" spans="3:23" x14ac:dyDescent="0.25">
      <c r="C78" s="1"/>
      <c r="D78" s="1"/>
    </row>
    <row r="79" spans="3:23" x14ac:dyDescent="0.25">
      <c r="C79" s="1"/>
      <c r="D79" s="1"/>
    </row>
  </sheetData>
  <mergeCells count="1">
    <mergeCell ref="G2:M2"/>
  </mergeCells>
  <hyperlinks>
    <hyperlink ref="M6" r:id="rId1"/>
    <hyperlink ref="M7" r:id="rId2"/>
    <hyperlink ref="M8" r:id="rId3"/>
    <hyperlink ref="M18" r:id="rId4"/>
    <hyperlink ref="M16" r:id="rId5"/>
    <hyperlink ref="M14" r:id="rId6"/>
    <hyperlink ref="M19" r:id="rId7"/>
    <hyperlink ref="M17" r:id="rId8"/>
    <hyperlink ref="M10" r:id="rId9"/>
    <hyperlink ref="M35" r:id="rId10"/>
    <hyperlink ref="M33" r:id="rId11"/>
    <hyperlink ref="M9" r:id="rId12" location="tarifa"/>
    <hyperlink ref="M12" r:id="rId13"/>
    <hyperlink ref="M13" r:id="rId14" location=":~:text=Table_title:%20TARIFAS%20Table_content:%20header:%20%7C%20PARA%20PAGAMENTO,%7C%20VALOR%20DA%20TARIFA::%20R$%205%2C49%20%7C"/>
    <hyperlink ref="M15" r:id="rId15"/>
    <hyperlink ref="M20" r:id="rId16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9" fitToHeight="0" orientation="landscape" r:id="rId17"/>
  <tableParts count="2">
    <tablePart r:id="rId18"/>
    <tablePart r:id="rId1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FD1249"/>
  <sheetViews>
    <sheetView showGridLines="0" topLeftCell="E763" zoomScaleNormal="100" workbookViewId="0">
      <selection activeCell="R1037" sqref="R1037"/>
    </sheetView>
  </sheetViews>
  <sheetFormatPr defaultColWidth="10.5703125" defaultRowHeight="14.25" x14ac:dyDescent="0.2"/>
  <cols>
    <col min="1" max="1" width="10.5703125" style="7"/>
    <col min="2" max="2" width="10.5703125" style="9"/>
    <col min="3" max="3" width="16.85546875" style="118" customWidth="1"/>
    <col min="4" max="4" width="19.85546875" style="118" customWidth="1"/>
    <col min="5" max="5" width="29.42578125" style="118" customWidth="1"/>
    <col min="6" max="6" width="10.85546875" style="7" bestFit="1" customWidth="1"/>
    <col min="7" max="7" width="39.7109375" style="98" customWidth="1"/>
    <col min="8" max="8" width="6.5703125" style="7" bestFit="1" customWidth="1"/>
    <col min="9" max="9" width="13.5703125" style="98" customWidth="1"/>
    <col min="10" max="10" width="19" style="98" customWidth="1"/>
    <col min="11" max="11" width="20.28515625" style="98" customWidth="1"/>
    <col min="12" max="14" width="17.7109375" style="98" customWidth="1"/>
    <col min="15" max="16" width="14.28515625" style="98" customWidth="1"/>
    <col min="17" max="17" width="22.42578125" style="98" customWidth="1"/>
    <col min="18" max="18" width="41.140625" style="100" customWidth="1"/>
    <col min="19" max="16384" width="10.5703125" style="7"/>
  </cols>
  <sheetData>
    <row r="2" spans="2:18" ht="15" x14ac:dyDescent="0.2"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2:18" ht="15" x14ac:dyDescent="0.2">
      <c r="B3" s="32"/>
      <c r="C3" s="33" t="s">
        <v>505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2:18" ht="15" x14ac:dyDescent="0.25">
      <c r="H4" s="6"/>
    </row>
    <row r="5" spans="2:18" ht="45" x14ac:dyDescent="0.25">
      <c r="B5"/>
      <c r="C5" s="96" t="s">
        <v>107</v>
      </c>
      <c r="D5" s="96" t="s">
        <v>109</v>
      </c>
      <c r="E5" s="96" t="s">
        <v>126</v>
      </c>
      <c r="F5" s="41" t="s">
        <v>422</v>
      </c>
      <c r="G5" s="96" t="s">
        <v>216</v>
      </c>
      <c r="H5" s="41" t="s">
        <v>73</v>
      </c>
      <c r="I5" s="96" t="s">
        <v>68</v>
      </c>
      <c r="J5" s="96" t="s">
        <v>69</v>
      </c>
      <c r="K5" s="96" t="s">
        <v>70</v>
      </c>
      <c r="L5" s="96" t="s">
        <v>78</v>
      </c>
      <c r="M5" s="96" t="s">
        <v>71</v>
      </c>
      <c r="N5" s="96" t="s">
        <v>28</v>
      </c>
      <c r="O5" s="96" t="s">
        <v>250</v>
      </c>
      <c r="P5" s="96" t="s">
        <v>46</v>
      </c>
      <c r="Q5" s="96" t="s">
        <v>24</v>
      </c>
      <c r="R5" s="101" t="s">
        <v>29</v>
      </c>
    </row>
    <row r="6" spans="2:18" ht="28.5" x14ac:dyDescent="0.25">
      <c r="B6"/>
      <c r="C6" s="35" t="s">
        <v>112</v>
      </c>
      <c r="D6" s="35" t="s">
        <v>118</v>
      </c>
      <c r="E6" s="35" t="s">
        <v>424</v>
      </c>
      <c r="F6" s="23">
        <v>1</v>
      </c>
      <c r="G6" s="35" t="s">
        <v>74</v>
      </c>
      <c r="H6" s="23">
        <v>2</v>
      </c>
      <c r="I6" s="36">
        <v>9.3000000000000007</v>
      </c>
      <c r="J6" s="36">
        <v>14</v>
      </c>
      <c r="K6" s="123">
        <v>45627</v>
      </c>
      <c r="L6" s="36">
        <v>9</v>
      </c>
      <c r="M6" s="36">
        <v>13.5</v>
      </c>
      <c r="N6" s="130">
        <v>45217</v>
      </c>
      <c r="O6" s="130" t="s">
        <v>238</v>
      </c>
      <c r="P6" s="35" t="s">
        <v>54</v>
      </c>
      <c r="Q6" s="35" t="s">
        <v>65</v>
      </c>
      <c r="R6" s="97" t="s">
        <v>66</v>
      </c>
    </row>
    <row r="7" spans="2:18" ht="57" x14ac:dyDescent="0.25">
      <c r="B7"/>
      <c r="C7" s="35" t="s">
        <v>112</v>
      </c>
      <c r="D7" s="35" t="s">
        <v>118</v>
      </c>
      <c r="E7" s="35" t="s">
        <v>424</v>
      </c>
      <c r="F7" s="23">
        <v>2</v>
      </c>
      <c r="G7" s="35" t="s">
        <v>63</v>
      </c>
      <c r="H7" s="23">
        <v>2</v>
      </c>
      <c r="I7" s="27">
        <v>18.7</v>
      </c>
      <c r="J7" s="27">
        <v>28</v>
      </c>
      <c r="K7" s="123">
        <v>45627</v>
      </c>
      <c r="L7" s="27">
        <v>17.899999999999999</v>
      </c>
      <c r="M7" s="27">
        <v>26.9</v>
      </c>
      <c r="N7" s="130">
        <v>45217</v>
      </c>
      <c r="O7" s="130" t="s">
        <v>238</v>
      </c>
      <c r="P7" s="35" t="s">
        <v>54</v>
      </c>
      <c r="Q7" s="35" t="s">
        <v>65</v>
      </c>
      <c r="R7" s="97" t="s">
        <v>66</v>
      </c>
    </row>
    <row r="8" spans="2:18" ht="42.75" x14ac:dyDescent="0.25">
      <c r="B8"/>
      <c r="C8" s="35" t="s">
        <v>112</v>
      </c>
      <c r="D8" s="35" t="s">
        <v>118</v>
      </c>
      <c r="E8" s="35" t="s">
        <v>424</v>
      </c>
      <c r="F8" s="23">
        <v>3</v>
      </c>
      <c r="G8" s="35" t="s">
        <v>56</v>
      </c>
      <c r="H8" s="23">
        <v>3</v>
      </c>
      <c r="I8" s="36">
        <v>14</v>
      </c>
      <c r="J8" s="36">
        <v>21</v>
      </c>
      <c r="K8" s="123">
        <v>45627</v>
      </c>
      <c r="L8" s="36">
        <v>13.5</v>
      </c>
      <c r="M8" s="36">
        <v>20.2</v>
      </c>
      <c r="N8" s="130">
        <v>45217</v>
      </c>
      <c r="O8" s="130" t="s">
        <v>238</v>
      </c>
      <c r="P8" s="35" t="s">
        <v>54</v>
      </c>
      <c r="Q8" s="35" t="s">
        <v>65</v>
      </c>
      <c r="R8" s="97" t="s">
        <v>66</v>
      </c>
    </row>
    <row r="9" spans="2:18" ht="42.75" x14ac:dyDescent="0.25">
      <c r="B9"/>
      <c r="C9" s="35" t="s">
        <v>112</v>
      </c>
      <c r="D9" s="35" t="s">
        <v>118</v>
      </c>
      <c r="E9" s="35" t="s">
        <v>424</v>
      </c>
      <c r="F9" s="23">
        <v>4</v>
      </c>
      <c r="G9" s="35" t="s">
        <v>57</v>
      </c>
      <c r="H9" s="23">
        <v>3</v>
      </c>
      <c r="I9" s="27">
        <v>28</v>
      </c>
      <c r="J9" s="27">
        <v>42.1</v>
      </c>
      <c r="K9" s="123">
        <v>45627</v>
      </c>
      <c r="L9" s="27">
        <v>26.9</v>
      </c>
      <c r="M9" s="27">
        <v>40.4</v>
      </c>
      <c r="N9" s="130">
        <v>45217</v>
      </c>
      <c r="O9" s="130" t="s">
        <v>238</v>
      </c>
      <c r="P9" s="35" t="s">
        <v>54</v>
      </c>
      <c r="Q9" s="35" t="s">
        <v>65</v>
      </c>
      <c r="R9" s="97" t="s">
        <v>66</v>
      </c>
    </row>
    <row r="10" spans="2:18" ht="42.75" x14ac:dyDescent="0.25">
      <c r="B10"/>
      <c r="C10" s="35" t="s">
        <v>112</v>
      </c>
      <c r="D10" s="35" t="s">
        <v>118</v>
      </c>
      <c r="E10" s="35" t="s">
        <v>424</v>
      </c>
      <c r="F10" s="23">
        <v>5</v>
      </c>
      <c r="G10" s="35" t="s">
        <v>59</v>
      </c>
      <c r="H10" s="23">
        <v>4</v>
      </c>
      <c r="I10" s="36">
        <v>18.7</v>
      </c>
      <c r="J10" s="36">
        <v>28</v>
      </c>
      <c r="K10" s="123">
        <v>45627</v>
      </c>
      <c r="L10" s="36">
        <v>17.899999999999999</v>
      </c>
      <c r="M10" s="36">
        <v>26.9</v>
      </c>
      <c r="N10" s="130">
        <v>45217</v>
      </c>
      <c r="O10" s="130" t="s">
        <v>238</v>
      </c>
      <c r="P10" s="35" t="s">
        <v>54</v>
      </c>
      <c r="Q10" s="35" t="s">
        <v>65</v>
      </c>
      <c r="R10" s="97" t="s">
        <v>66</v>
      </c>
    </row>
    <row r="11" spans="2:18" ht="42.75" x14ac:dyDescent="0.25">
      <c r="B11"/>
      <c r="C11" s="35" t="s">
        <v>112</v>
      </c>
      <c r="D11" s="35" t="s">
        <v>118</v>
      </c>
      <c r="E11" s="35" t="s">
        <v>424</v>
      </c>
      <c r="F11" s="23">
        <v>6</v>
      </c>
      <c r="G11" s="35" t="s">
        <v>60</v>
      </c>
      <c r="H11" s="23">
        <v>4</v>
      </c>
      <c r="I11" s="27">
        <v>37.4</v>
      </c>
      <c r="J11" s="27">
        <v>56.1</v>
      </c>
      <c r="K11" s="123">
        <v>45627</v>
      </c>
      <c r="L11" s="27">
        <v>35.9</v>
      </c>
      <c r="M11" s="27">
        <v>53.8</v>
      </c>
      <c r="N11" s="130">
        <v>45217</v>
      </c>
      <c r="O11" s="130" t="s">
        <v>238</v>
      </c>
      <c r="P11" s="35" t="s">
        <v>54</v>
      </c>
      <c r="Q11" s="35" t="s">
        <v>65</v>
      </c>
      <c r="R11" s="97" t="s">
        <v>66</v>
      </c>
    </row>
    <row r="12" spans="2:18" ht="42.75" x14ac:dyDescent="0.25">
      <c r="B12"/>
      <c r="C12" s="35" t="s">
        <v>112</v>
      </c>
      <c r="D12" s="35" t="s">
        <v>118</v>
      </c>
      <c r="E12" s="35" t="s">
        <v>424</v>
      </c>
      <c r="F12" s="23">
        <v>7</v>
      </c>
      <c r="G12" s="35" t="s">
        <v>61</v>
      </c>
      <c r="H12" s="23">
        <v>5</v>
      </c>
      <c r="I12" s="36">
        <v>46.7</v>
      </c>
      <c r="J12" s="36">
        <v>70.099999999999994</v>
      </c>
      <c r="K12" s="123">
        <v>45627</v>
      </c>
      <c r="L12" s="36">
        <v>44.8</v>
      </c>
      <c r="M12" s="36">
        <v>67.3</v>
      </c>
      <c r="N12" s="130">
        <v>45217</v>
      </c>
      <c r="O12" s="130" t="s">
        <v>238</v>
      </c>
      <c r="P12" s="35" t="s">
        <v>54</v>
      </c>
      <c r="Q12" s="35" t="s">
        <v>65</v>
      </c>
      <c r="R12" s="97" t="s">
        <v>66</v>
      </c>
    </row>
    <row r="13" spans="2:18" ht="42.75" x14ac:dyDescent="0.25">
      <c r="B13"/>
      <c r="C13" s="35" t="s">
        <v>112</v>
      </c>
      <c r="D13" s="35" t="s">
        <v>118</v>
      </c>
      <c r="E13" s="35" t="s">
        <v>424</v>
      </c>
      <c r="F13" s="23">
        <v>8</v>
      </c>
      <c r="G13" s="35" t="s">
        <v>64</v>
      </c>
      <c r="H13" s="23">
        <v>6</v>
      </c>
      <c r="I13" s="27">
        <v>56.1</v>
      </c>
      <c r="J13" s="27">
        <v>84.1</v>
      </c>
      <c r="K13" s="123">
        <v>45627</v>
      </c>
      <c r="L13" s="27">
        <v>53.8</v>
      </c>
      <c r="M13" s="27">
        <v>80.7</v>
      </c>
      <c r="N13" s="130">
        <v>45217</v>
      </c>
      <c r="O13" s="130" t="s">
        <v>238</v>
      </c>
      <c r="P13" s="35" t="s">
        <v>54</v>
      </c>
      <c r="Q13" s="35" t="s">
        <v>65</v>
      </c>
      <c r="R13" s="97" t="s">
        <v>66</v>
      </c>
    </row>
    <row r="14" spans="2:18" ht="28.5" x14ac:dyDescent="0.25">
      <c r="B14"/>
      <c r="C14" s="35" t="s">
        <v>112</v>
      </c>
      <c r="D14" s="35" t="s">
        <v>118</v>
      </c>
      <c r="E14" s="35" t="s">
        <v>504</v>
      </c>
      <c r="F14" s="23">
        <v>9</v>
      </c>
      <c r="G14" s="35" t="s">
        <v>62</v>
      </c>
      <c r="H14" s="23">
        <v>2</v>
      </c>
      <c r="I14" s="36">
        <v>4.7</v>
      </c>
      <c r="J14" s="36">
        <v>7</v>
      </c>
      <c r="K14" s="123">
        <v>45627</v>
      </c>
      <c r="L14" s="36">
        <v>4.5</v>
      </c>
      <c r="M14" s="36">
        <v>6.7</v>
      </c>
      <c r="N14" s="130">
        <v>45217</v>
      </c>
      <c r="O14" s="130" t="s">
        <v>238</v>
      </c>
      <c r="P14" s="35" t="s">
        <v>54</v>
      </c>
      <c r="Q14" s="35" t="s">
        <v>65</v>
      </c>
      <c r="R14" s="97" t="s">
        <v>66</v>
      </c>
    </row>
    <row r="15" spans="2:18" ht="28.5" x14ac:dyDescent="0.25">
      <c r="B15"/>
      <c r="C15" s="35" t="s">
        <v>113</v>
      </c>
      <c r="D15" s="35" t="s">
        <v>77</v>
      </c>
      <c r="E15" s="35" t="s">
        <v>425</v>
      </c>
      <c r="F15" s="23">
        <v>1</v>
      </c>
      <c r="G15" s="35" t="s">
        <v>76</v>
      </c>
      <c r="H15" s="23">
        <v>2</v>
      </c>
      <c r="I15" s="27">
        <v>7.7</v>
      </c>
      <c r="J15" s="27" t="s">
        <v>77</v>
      </c>
      <c r="K15" s="123">
        <v>45814</v>
      </c>
      <c r="L15" s="27">
        <v>7</v>
      </c>
      <c r="M15" s="27" t="s">
        <v>77</v>
      </c>
      <c r="N15" s="130">
        <v>45146</v>
      </c>
      <c r="O15" s="130" t="s">
        <v>238</v>
      </c>
      <c r="P15" s="35" t="s">
        <v>54</v>
      </c>
      <c r="Q15" s="35" t="s">
        <v>99</v>
      </c>
      <c r="R15" s="102" t="s">
        <v>252</v>
      </c>
    </row>
    <row r="16" spans="2:18" ht="28.5" x14ac:dyDescent="0.25">
      <c r="B16"/>
      <c r="C16" s="35" t="s">
        <v>113</v>
      </c>
      <c r="D16" s="35" t="s">
        <v>77</v>
      </c>
      <c r="E16" s="35" t="s">
        <v>425</v>
      </c>
      <c r="F16" s="23">
        <v>2</v>
      </c>
      <c r="G16" s="35" t="s">
        <v>82</v>
      </c>
      <c r="H16" s="23">
        <v>2</v>
      </c>
      <c r="I16" s="36">
        <v>15.4</v>
      </c>
      <c r="J16" s="36" t="s">
        <v>77</v>
      </c>
      <c r="K16" s="123">
        <v>45814</v>
      </c>
      <c r="L16" s="36">
        <v>13.9</v>
      </c>
      <c r="M16" s="36" t="s">
        <v>77</v>
      </c>
      <c r="N16" s="130">
        <v>45146</v>
      </c>
      <c r="O16" s="130" t="s">
        <v>238</v>
      </c>
      <c r="P16" s="35" t="s">
        <v>54</v>
      </c>
      <c r="Q16" s="35" t="s">
        <v>99</v>
      </c>
      <c r="R16" s="97" t="s">
        <v>252</v>
      </c>
    </row>
    <row r="17" spans="1:16384" ht="28.5" x14ac:dyDescent="0.25">
      <c r="B17"/>
      <c r="C17" s="35" t="s">
        <v>113</v>
      </c>
      <c r="D17" s="35" t="s">
        <v>77</v>
      </c>
      <c r="E17" s="35" t="s">
        <v>425</v>
      </c>
      <c r="F17" s="23">
        <v>3</v>
      </c>
      <c r="G17" s="35" t="s">
        <v>88</v>
      </c>
      <c r="H17" s="23">
        <v>3</v>
      </c>
      <c r="I17" s="27">
        <v>23.1</v>
      </c>
      <c r="J17" s="27" t="s">
        <v>77</v>
      </c>
      <c r="K17" s="123">
        <v>45814</v>
      </c>
      <c r="L17" s="27">
        <v>20.9</v>
      </c>
      <c r="M17" s="27" t="s">
        <v>77</v>
      </c>
      <c r="N17" s="130">
        <v>45146</v>
      </c>
      <c r="O17" s="130" t="s">
        <v>238</v>
      </c>
      <c r="P17" s="35" t="s">
        <v>54</v>
      </c>
      <c r="Q17" s="35" t="s">
        <v>99</v>
      </c>
      <c r="R17" s="97" t="s">
        <v>252</v>
      </c>
    </row>
    <row r="18" spans="1:16384" ht="28.5" x14ac:dyDescent="0.25">
      <c r="B18"/>
      <c r="C18" s="35" t="s">
        <v>113</v>
      </c>
      <c r="D18" s="35" t="s">
        <v>77</v>
      </c>
      <c r="E18" s="35" t="s">
        <v>425</v>
      </c>
      <c r="F18" s="23">
        <v>4</v>
      </c>
      <c r="G18" s="35" t="s">
        <v>89</v>
      </c>
      <c r="H18" s="23">
        <v>4</v>
      </c>
      <c r="I18" s="36" t="s">
        <v>419</v>
      </c>
      <c r="J18" s="36" t="s">
        <v>77</v>
      </c>
      <c r="K18" s="123">
        <v>45814</v>
      </c>
      <c r="L18" s="36">
        <v>27.9</v>
      </c>
      <c r="M18" s="36" t="s">
        <v>77</v>
      </c>
      <c r="N18" s="130">
        <v>45146</v>
      </c>
      <c r="O18" s="130" t="s">
        <v>238</v>
      </c>
      <c r="P18" s="35" t="s">
        <v>54</v>
      </c>
      <c r="Q18" s="35" t="s">
        <v>99</v>
      </c>
      <c r="R18" s="97" t="s">
        <v>252</v>
      </c>
    </row>
    <row r="19" spans="1:16384" ht="28.5" x14ac:dyDescent="0.25">
      <c r="B19"/>
      <c r="C19" s="35" t="s">
        <v>113</v>
      </c>
      <c r="D19" s="35" t="s">
        <v>77</v>
      </c>
      <c r="E19" s="35" t="s">
        <v>425</v>
      </c>
      <c r="F19" s="23">
        <v>5</v>
      </c>
      <c r="G19" s="35" t="s">
        <v>89</v>
      </c>
      <c r="H19" s="23">
        <v>5</v>
      </c>
      <c r="I19" s="27">
        <v>38.4</v>
      </c>
      <c r="J19" s="27" t="s">
        <v>77</v>
      </c>
      <c r="K19" s="123">
        <v>45814</v>
      </c>
      <c r="L19" s="27">
        <v>34.799999999999997</v>
      </c>
      <c r="M19" s="27" t="s">
        <v>77</v>
      </c>
      <c r="N19" s="130">
        <v>45146</v>
      </c>
      <c r="O19" s="130" t="s">
        <v>238</v>
      </c>
      <c r="P19" s="35" t="s">
        <v>54</v>
      </c>
      <c r="Q19" s="35" t="s">
        <v>99</v>
      </c>
      <c r="R19" s="97" t="s">
        <v>252</v>
      </c>
    </row>
    <row r="20" spans="1:16384" ht="28.5" x14ac:dyDescent="0.25">
      <c r="B20"/>
      <c r="C20" s="35" t="s">
        <v>113</v>
      </c>
      <c r="D20" s="35" t="s">
        <v>77</v>
      </c>
      <c r="E20" s="35" t="s">
        <v>425</v>
      </c>
      <c r="F20" s="23">
        <v>6</v>
      </c>
      <c r="G20" s="35" t="s">
        <v>89</v>
      </c>
      <c r="H20" s="23">
        <v>6</v>
      </c>
      <c r="I20" s="36">
        <v>46.1</v>
      </c>
      <c r="J20" s="36" t="s">
        <v>77</v>
      </c>
      <c r="K20" s="123">
        <v>45814</v>
      </c>
      <c r="L20" s="36">
        <v>41.8</v>
      </c>
      <c r="M20" s="36" t="s">
        <v>77</v>
      </c>
      <c r="N20" s="130">
        <v>45146</v>
      </c>
      <c r="O20" s="130" t="s">
        <v>238</v>
      </c>
      <c r="P20" s="35" t="s">
        <v>54</v>
      </c>
      <c r="Q20" s="35" t="s">
        <v>99</v>
      </c>
      <c r="R20" s="97" t="s">
        <v>252</v>
      </c>
    </row>
    <row r="21" spans="1:16384" ht="28.5" x14ac:dyDescent="0.25">
      <c r="B21"/>
      <c r="C21" s="35" t="s">
        <v>113</v>
      </c>
      <c r="D21" s="35" t="s">
        <v>77</v>
      </c>
      <c r="E21" s="35" t="s">
        <v>425</v>
      </c>
      <c r="F21" s="23">
        <v>7</v>
      </c>
      <c r="G21" s="35" t="s">
        <v>89</v>
      </c>
      <c r="H21" s="23">
        <v>7</v>
      </c>
      <c r="I21" s="27">
        <v>53.8</v>
      </c>
      <c r="J21" s="27" t="s">
        <v>77</v>
      </c>
      <c r="K21" s="123">
        <v>45814</v>
      </c>
      <c r="L21" s="27">
        <v>48.7</v>
      </c>
      <c r="M21" s="27" t="s">
        <v>77</v>
      </c>
      <c r="N21" s="130">
        <v>45146</v>
      </c>
      <c r="O21" s="130" t="s">
        <v>238</v>
      </c>
      <c r="P21" s="35" t="s">
        <v>54</v>
      </c>
      <c r="Q21" s="35" t="s">
        <v>99</v>
      </c>
      <c r="R21" s="97" t="s">
        <v>252</v>
      </c>
    </row>
    <row r="22" spans="1:16384" ht="28.5" x14ac:dyDescent="0.25">
      <c r="B22"/>
      <c r="C22" s="35" t="s">
        <v>113</v>
      </c>
      <c r="D22" s="35" t="s">
        <v>77</v>
      </c>
      <c r="E22" s="35" t="s">
        <v>425</v>
      </c>
      <c r="F22" s="23">
        <v>8</v>
      </c>
      <c r="G22" s="35" t="s">
        <v>89</v>
      </c>
      <c r="H22" s="23">
        <v>8</v>
      </c>
      <c r="I22" s="36">
        <v>61.5</v>
      </c>
      <c r="J22" s="36" t="s">
        <v>77</v>
      </c>
      <c r="K22" s="123">
        <v>45814</v>
      </c>
      <c r="L22" s="36">
        <v>55.7</v>
      </c>
      <c r="M22" s="36" t="s">
        <v>77</v>
      </c>
      <c r="N22" s="130">
        <v>45146</v>
      </c>
      <c r="O22" s="130" t="s">
        <v>238</v>
      </c>
      <c r="P22" s="35" t="s">
        <v>54</v>
      </c>
      <c r="Q22" s="35" t="s">
        <v>99</v>
      </c>
      <c r="R22" s="97" t="s">
        <v>252</v>
      </c>
    </row>
    <row r="23" spans="1:16384" ht="28.5" x14ac:dyDescent="0.25">
      <c r="B23"/>
      <c r="C23" s="35" t="s">
        <v>113</v>
      </c>
      <c r="D23" s="35" t="s">
        <v>77</v>
      </c>
      <c r="E23" s="35" t="s">
        <v>425</v>
      </c>
      <c r="F23" s="23">
        <v>9</v>
      </c>
      <c r="G23" s="35" t="s">
        <v>89</v>
      </c>
      <c r="H23" s="23">
        <v>9</v>
      </c>
      <c r="I23" s="27">
        <v>69.2</v>
      </c>
      <c r="J23" s="27" t="s">
        <v>77</v>
      </c>
      <c r="K23" s="123">
        <v>45814</v>
      </c>
      <c r="L23" s="27">
        <v>62.7</v>
      </c>
      <c r="M23" s="27" t="s">
        <v>77</v>
      </c>
      <c r="N23" s="130">
        <v>45146</v>
      </c>
      <c r="O23" s="130" t="s">
        <v>238</v>
      </c>
      <c r="P23" s="35" t="s">
        <v>54</v>
      </c>
      <c r="Q23" s="35" t="s">
        <v>99</v>
      </c>
      <c r="R23" s="97" t="s">
        <v>252</v>
      </c>
    </row>
    <row r="24" spans="1:16384" ht="28.5" x14ac:dyDescent="0.25">
      <c r="B24"/>
      <c r="C24" s="35" t="s">
        <v>113</v>
      </c>
      <c r="D24" s="35" t="s">
        <v>77</v>
      </c>
      <c r="E24" s="35" t="s">
        <v>425</v>
      </c>
      <c r="F24" s="23">
        <v>10</v>
      </c>
      <c r="G24" s="35" t="s">
        <v>90</v>
      </c>
      <c r="H24" s="23">
        <v>3</v>
      </c>
      <c r="I24" s="36">
        <v>11.5</v>
      </c>
      <c r="J24" s="36" t="s">
        <v>77</v>
      </c>
      <c r="K24" s="123">
        <v>45814</v>
      </c>
      <c r="L24" s="36">
        <v>9.5</v>
      </c>
      <c r="M24" s="36" t="s">
        <v>77</v>
      </c>
      <c r="N24" s="130">
        <v>45146</v>
      </c>
      <c r="O24" s="130" t="s">
        <v>238</v>
      </c>
      <c r="P24" s="35" t="s">
        <v>54</v>
      </c>
      <c r="Q24" s="35" t="s">
        <v>99</v>
      </c>
      <c r="R24" s="97" t="s">
        <v>252</v>
      </c>
    </row>
    <row r="25" spans="1:16384" ht="28.5" x14ac:dyDescent="0.25">
      <c r="B25"/>
      <c r="C25" s="35" t="s">
        <v>113</v>
      </c>
      <c r="D25" s="35" t="s">
        <v>77</v>
      </c>
      <c r="E25" s="35" t="s">
        <v>425</v>
      </c>
      <c r="F25" s="23">
        <v>11</v>
      </c>
      <c r="G25" s="35" t="s">
        <v>91</v>
      </c>
      <c r="H25" s="23">
        <v>4</v>
      </c>
      <c r="I25" s="27">
        <v>15.5</v>
      </c>
      <c r="J25" s="27" t="s">
        <v>77</v>
      </c>
      <c r="K25" s="123">
        <v>45814</v>
      </c>
      <c r="L25" s="27">
        <v>12.6</v>
      </c>
      <c r="M25" s="27" t="s">
        <v>77</v>
      </c>
      <c r="N25" s="130">
        <v>45146</v>
      </c>
      <c r="O25" s="130" t="s">
        <v>238</v>
      </c>
      <c r="P25" s="35" t="s">
        <v>54</v>
      </c>
      <c r="Q25" s="35" t="s">
        <v>99</v>
      </c>
      <c r="R25" s="97" t="s">
        <v>252</v>
      </c>
    </row>
    <row r="26" spans="1:16384" s="17" customFormat="1" ht="28.5" x14ac:dyDescent="0.25">
      <c r="A26" s="8"/>
      <c r="B26" s="18"/>
      <c r="C26" s="46" t="s">
        <v>113</v>
      </c>
      <c r="D26" s="46" t="s">
        <v>77</v>
      </c>
      <c r="E26" s="46" t="s">
        <v>425</v>
      </c>
      <c r="F26" s="29">
        <v>12</v>
      </c>
      <c r="G26" s="116" t="s">
        <v>92</v>
      </c>
      <c r="H26" s="29">
        <v>2</v>
      </c>
      <c r="I26" s="119">
        <v>3.8</v>
      </c>
      <c r="J26" s="119" t="s">
        <v>77</v>
      </c>
      <c r="K26" s="124">
        <v>45814</v>
      </c>
      <c r="L26" s="119">
        <v>3.2</v>
      </c>
      <c r="M26" s="119" t="s">
        <v>77</v>
      </c>
      <c r="N26" s="131">
        <v>45146</v>
      </c>
      <c r="O26" s="131" t="s">
        <v>238</v>
      </c>
      <c r="P26" s="116" t="s">
        <v>54</v>
      </c>
      <c r="Q26" s="116" t="s">
        <v>99</v>
      </c>
      <c r="R26" s="103" t="s">
        <v>252</v>
      </c>
      <c r="S26" s="7"/>
    </row>
    <row r="27" spans="1:16384" s="13" customFormat="1" ht="15" x14ac:dyDescent="0.2">
      <c r="A27" s="15"/>
      <c r="B27" s="16"/>
      <c r="C27" s="14"/>
      <c r="D27" s="14"/>
      <c r="E27" s="14"/>
      <c r="F27" s="31"/>
      <c r="G27" s="117"/>
      <c r="H27" s="22"/>
      <c r="I27" s="120"/>
      <c r="J27" s="120"/>
      <c r="K27" s="125"/>
      <c r="L27" s="120"/>
      <c r="M27" s="120"/>
      <c r="N27" s="132"/>
      <c r="O27" s="132"/>
      <c r="P27" s="117"/>
      <c r="Q27" s="117"/>
      <c r="R27" s="104"/>
      <c r="S27" s="7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15"/>
      <c r="SY27" s="15"/>
      <c r="SZ27" s="15"/>
      <c r="TA27" s="15"/>
      <c r="TB27" s="15"/>
      <c r="TC27" s="15"/>
      <c r="TD27" s="15"/>
      <c r="TE27" s="15"/>
      <c r="TF27" s="15"/>
      <c r="TG27" s="15"/>
      <c r="TH27" s="15"/>
      <c r="TI27" s="15"/>
      <c r="TJ27" s="1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15"/>
      <c r="VM27" s="15"/>
      <c r="VN27" s="15"/>
      <c r="VO27" s="15"/>
      <c r="VP27" s="15"/>
      <c r="VQ27" s="15"/>
      <c r="VR27" s="15"/>
      <c r="VS27" s="15"/>
      <c r="VT27" s="15"/>
      <c r="VU27" s="15"/>
      <c r="VV27" s="15"/>
      <c r="VW27" s="15"/>
      <c r="VX27" s="15"/>
      <c r="VY27" s="15"/>
      <c r="VZ27" s="15"/>
      <c r="WA27" s="15"/>
      <c r="WB27" s="15"/>
      <c r="WC27" s="15"/>
      <c r="WD27" s="15"/>
      <c r="WE27" s="15"/>
      <c r="WF27" s="15"/>
      <c r="WG27" s="15"/>
      <c r="WH27" s="15"/>
      <c r="WI27" s="15"/>
      <c r="WJ27" s="15"/>
      <c r="WK27" s="15"/>
      <c r="WL27" s="15"/>
      <c r="WM27" s="15"/>
      <c r="WN27" s="15"/>
      <c r="WO27" s="15"/>
      <c r="WP27" s="15"/>
      <c r="WQ27" s="15"/>
      <c r="WR27" s="15"/>
      <c r="WS27" s="15"/>
      <c r="WT27" s="15"/>
      <c r="WU27" s="15"/>
      <c r="WV27" s="15"/>
      <c r="WW27" s="15"/>
      <c r="WX27" s="15"/>
      <c r="WY27" s="15"/>
      <c r="WZ27" s="15"/>
      <c r="XA27" s="15"/>
      <c r="XB27" s="15"/>
      <c r="XC27" s="15"/>
      <c r="XD27" s="15"/>
      <c r="XE27" s="15"/>
      <c r="XF27" s="15"/>
      <c r="XG27" s="15"/>
      <c r="XH27" s="15"/>
      <c r="XI27" s="15"/>
      <c r="XJ27" s="15"/>
      <c r="XK27" s="15"/>
      <c r="XL27" s="15"/>
      <c r="XM27" s="15"/>
      <c r="XN27" s="15"/>
      <c r="XO27" s="15"/>
      <c r="XP27" s="15"/>
      <c r="XQ27" s="15"/>
      <c r="XR27" s="15"/>
      <c r="XS27" s="15"/>
      <c r="XT27" s="15"/>
      <c r="XU27" s="15"/>
      <c r="XV27" s="15"/>
      <c r="XW27" s="15"/>
      <c r="XX27" s="15"/>
      <c r="XY27" s="15"/>
      <c r="XZ27" s="15"/>
      <c r="YA27" s="15"/>
      <c r="YB27" s="15"/>
      <c r="YC27" s="15"/>
      <c r="YD27" s="15"/>
      <c r="YE27" s="15"/>
      <c r="YF27" s="15"/>
      <c r="YG27" s="15"/>
      <c r="YH27" s="15"/>
      <c r="YI27" s="15"/>
      <c r="YJ27" s="15"/>
      <c r="YK27" s="15"/>
      <c r="YL27" s="15"/>
      <c r="YM27" s="15"/>
      <c r="YN27" s="15"/>
      <c r="YO27" s="15"/>
      <c r="YP27" s="15"/>
      <c r="YQ27" s="15"/>
      <c r="YR27" s="15"/>
      <c r="YS27" s="15"/>
      <c r="YT27" s="15"/>
      <c r="YU27" s="15"/>
      <c r="YV27" s="15"/>
      <c r="YW27" s="15"/>
      <c r="YX27" s="15"/>
      <c r="YY27" s="15"/>
      <c r="YZ27" s="15"/>
      <c r="ZA27" s="15"/>
      <c r="ZB27" s="15"/>
      <c r="ZC27" s="15"/>
      <c r="ZD27" s="15"/>
      <c r="ZE27" s="15"/>
      <c r="ZF27" s="15"/>
      <c r="ZG27" s="15"/>
      <c r="ZH27" s="15"/>
      <c r="ZI27" s="15"/>
      <c r="ZJ27" s="15"/>
      <c r="ZK27" s="15"/>
      <c r="ZL27" s="15"/>
      <c r="ZM27" s="15"/>
      <c r="ZN27" s="15"/>
      <c r="ZO27" s="15"/>
      <c r="ZP27" s="15"/>
      <c r="ZQ27" s="15"/>
      <c r="ZR27" s="15"/>
      <c r="ZS27" s="15"/>
      <c r="ZT27" s="15"/>
      <c r="ZU27" s="15"/>
      <c r="ZV27" s="15"/>
      <c r="ZW27" s="15"/>
      <c r="ZX27" s="15"/>
      <c r="ZY27" s="15"/>
      <c r="ZZ27" s="15"/>
      <c r="AAA27" s="15"/>
      <c r="AAB27" s="15"/>
      <c r="AAC27" s="15"/>
      <c r="AAD27" s="15"/>
      <c r="AAE27" s="15"/>
      <c r="AAF27" s="15"/>
      <c r="AAG27" s="15"/>
      <c r="AAH27" s="15"/>
      <c r="AAI27" s="15"/>
      <c r="AAJ27" s="15"/>
      <c r="AAK27" s="15"/>
      <c r="AAL27" s="15"/>
      <c r="AAM27" s="15"/>
      <c r="AAN27" s="15"/>
      <c r="AAO27" s="15"/>
      <c r="AAP27" s="15"/>
      <c r="AAQ27" s="15"/>
      <c r="AAR27" s="15"/>
      <c r="AAS27" s="15"/>
      <c r="AAT27" s="15"/>
      <c r="AAU27" s="15"/>
      <c r="AAV27" s="15"/>
      <c r="AAW27" s="15"/>
      <c r="AAX27" s="15"/>
      <c r="AAY27" s="15"/>
      <c r="AAZ27" s="15"/>
      <c r="ABA27" s="15"/>
      <c r="ABB27" s="15"/>
      <c r="ABC27" s="15"/>
      <c r="ABD27" s="15"/>
      <c r="ABE27" s="15"/>
      <c r="ABF27" s="15"/>
      <c r="ABG27" s="15"/>
      <c r="ABH27" s="15"/>
      <c r="ABI27" s="15"/>
      <c r="ABJ27" s="15"/>
      <c r="ABK27" s="15"/>
      <c r="ABL27" s="15"/>
      <c r="ABM27" s="15"/>
      <c r="ABN27" s="15"/>
      <c r="ABO27" s="15"/>
      <c r="ABP27" s="15"/>
      <c r="ABQ27" s="15"/>
      <c r="ABR27" s="15"/>
      <c r="ABS27" s="15"/>
      <c r="ABT27" s="15"/>
      <c r="ABU27" s="15"/>
      <c r="ABV27" s="15"/>
      <c r="ABW27" s="15"/>
      <c r="ABX27" s="15"/>
      <c r="ABY27" s="15"/>
      <c r="ABZ27" s="15"/>
      <c r="ACA27" s="15"/>
      <c r="ACB27" s="15"/>
      <c r="ACC27" s="15"/>
      <c r="ACD27" s="15"/>
      <c r="ACE27" s="15"/>
      <c r="ACF27" s="15"/>
      <c r="ACG27" s="15"/>
      <c r="ACH27" s="15"/>
      <c r="ACI27" s="15"/>
      <c r="ACJ27" s="15"/>
      <c r="ACK27" s="15"/>
      <c r="ACL27" s="15"/>
      <c r="ACM27" s="15"/>
      <c r="ACN27" s="15"/>
      <c r="ACO27" s="15"/>
      <c r="ACP27" s="15"/>
      <c r="ACQ27" s="15"/>
      <c r="ACR27" s="15"/>
      <c r="ACS27" s="15"/>
      <c r="ACT27" s="15"/>
      <c r="ACU27" s="15"/>
      <c r="ACV27" s="15"/>
      <c r="ACW27" s="15"/>
      <c r="ACX27" s="15"/>
      <c r="ACY27" s="15"/>
      <c r="ACZ27" s="15"/>
      <c r="ADA27" s="15"/>
      <c r="ADB27" s="15"/>
      <c r="ADC27" s="15"/>
      <c r="ADD27" s="15"/>
      <c r="ADE27" s="15"/>
      <c r="ADF27" s="15"/>
      <c r="ADG27" s="15"/>
      <c r="ADH27" s="15"/>
      <c r="ADI27" s="15"/>
      <c r="ADJ27" s="15"/>
      <c r="ADK27" s="15"/>
      <c r="ADL27" s="15"/>
      <c r="ADM27" s="15"/>
      <c r="ADN27" s="15"/>
      <c r="ADO27" s="15"/>
      <c r="ADP27" s="15"/>
      <c r="ADQ27" s="15"/>
      <c r="ADR27" s="15"/>
      <c r="ADS27" s="15"/>
      <c r="ADT27" s="15"/>
      <c r="ADU27" s="15"/>
      <c r="ADV27" s="15"/>
      <c r="ADW27" s="15"/>
      <c r="ADX27" s="15"/>
      <c r="ADY27" s="15"/>
      <c r="ADZ27" s="15"/>
      <c r="AEA27" s="15"/>
      <c r="AEB27" s="15"/>
      <c r="AEC27" s="15"/>
      <c r="AED27" s="15"/>
      <c r="AEE27" s="15"/>
      <c r="AEF27" s="15"/>
      <c r="AEG27" s="15"/>
      <c r="AEH27" s="15"/>
      <c r="AEI27" s="15"/>
      <c r="AEJ27" s="15"/>
      <c r="AEK27" s="15"/>
      <c r="AEL27" s="15"/>
      <c r="AEM27" s="15"/>
      <c r="AEN27" s="15"/>
      <c r="AEO27" s="15"/>
      <c r="AEP27" s="15"/>
      <c r="AEQ27" s="15"/>
      <c r="AER27" s="15"/>
      <c r="AES27" s="15"/>
      <c r="AET27" s="15"/>
      <c r="AEU27" s="15"/>
      <c r="AEV27" s="15"/>
      <c r="AEW27" s="15"/>
      <c r="AEX27" s="15"/>
      <c r="AEY27" s="15"/>
      <c r="AEZ27" s="15"/>
      <c r="AFA27" s="15"/>
      <c r="AFB27" s="15"/>
      <c r="AFC27" s="15"/>
      <c r="AFD27" s="15"/>
      <c r="AFE27" s="15"/>
      <c r="AFF27" s="15"/>
      <c r="AFG27" s="15"/>
      <c r="AFH27" s="15"/>
      <c r="AFI27" s="15"/>
      <c r="AFJ27" s="15"/>
      <c r="AFK27" s="15"/>
      <c r="AFL27" s="15"/>
      <c r="AFM27" s="15"/>
      <c r="AFN27" s="15"/>
      <c r="AFO27" s="15"/>
      <c r="AFP27" s="15"/>
      <c r="AFQ27" s="15"/>
      <c r="AFR27" s="15"/>
      <c r="AFS27" s="15"/>
      <c r="AFT27" s="15"/>
      <c r="AFU27" s="15"/>
      <c r="AFV27" s="15"/>
      <c r="AFW27" s="15"/>
      <c r="AFX27" s="15"/>
      <c r="AFY27" s="15"/>
      <c r="AFZ27" s="15"/>
      <c r="AGA27" s="15"/>
      <c r="AGB27" s="15"/>
      <c r="AGC27" s="15"/>
      <c r="AGD27" s="15"/>
      <c r="AGE27" s="15"/>
      <c r="AGF27" s="15"/>
      <c r="AGG27" s="15"/>
      <c r="AGH27" s="15"/>
      <c r="AGI27" s="15"/>
      <c r="AGJ27" s="15"/>
      <c r="AGK27" s="15"/>
      <c r="AGL27" s="15"/>
      <c r="AGM27" s="15"/>
      <c r="AGN27" s="15"/>
      <c r="AGO27" s="15"/>
      <c r="AGP27" s="15"/>
      <c r="AGQ27" s="15"/>
      <c r="AGR27" s="15"/>
      <c r="AGS27" s="15"/>
      <c r="AGT27" s="15"/>
      <c r="AGU27" s="15"/>
      <c r="AGV27" s="15"/>
      <c r="AGW27" s="15"/>
      <c r="AGX27" s="15"/>
      <c r="AGY27" s="15"/>
      <c r="AGZ27" s="15"/>
      <c r="AHA27" s="15"/>
      <c r="AHB27" s="15"/>
      <c r="AHC27" s="15"/>
      <c r="AHD27" s="15"/>
      <c r="AHE27" s="15"/>
      <c r="AHF27" s="15"/>
      <c r="AHG27" s="15"/>
      <c r="AHH27" s="15"/>
      <c r="AHI27" s="15"/>
      <c r="AHJ27" s="15"/>
      <c r="AHK27" s="15"/>
      <c r="AHL27" s="15"/>
      <c r="AHM27" s="15"/>
      <c r="AHN27" s="15"/>
      <c r="AHO27" s="15"/>
      <c r="AHP27" s="15"/>
      <c r="AHQ27" s="15"/>
      <c r="AHR27" s="15"/>
      <c r="AHS27" s="15"/>
      <c r="AHT27" s="15"/>
      <c r="AHU27" s="15"/>
      <c r="AHV27" s="15"/>
      <c r="AHW27" s="15"/>
      <c r="AHX27" s="15"/>
      <c r="AHY27" s="15"/>
      <c r="AHZ27" s="15"/>
      <c r="AIA27" s="15"/>
      <c r="AIB27" s="15"/>
      <c r="AIC27" s="15"/>
      <c r="AID27" s="15"/>
      <c r="AIE27" s="15"/>
      <c r="AIF27" s="15"/>
      <c r="AIG27" s="15"/>
      <c r="AIH27" s="15"/>
      <c r="AII27" s="15"/>
      <c r="AIJ27" s="15"/>
      <c r="AIK27" s="15"/>
      <c r="AIL27" s="15"/>
      <c r="AIM27" s="15"/>
      <c r="AIN27" s="15"/>
      <c r="AIO27" s="15"/>
      <c r="AIP27" s="15"/>
      <c r="AIQ27" s="15"/>
      <c r="AIR27" s="15"/>
      <c r="AIS27" s="15"/>
      <c r="AIT27" s="15"/>
      <c r="AIU27" s="15"/>
      <c r="AIV27" s="15"/>
      <c r="AIW27" s="15"/>
      <c r="AIX27" s="15"/>
      <c r="AIY27" s="15"/>
      <c r="AIZ27" s="15"/>
      <c r="AJA27" s="15"/>
      <c r="AJB27" s="15"/>
      <c r="AJC27" s="15"/>
      <c r="AJD27" s="15"/>
      <c r="AJE27" s="15"/>
      <c r="AJF27" s="15"/>
      <c r="AJG27" s="15"/>
      <c r="AJH27" s="15"/>
      <c r="AJI27" s="15"/>
      <c r="AJJ27" s="15"/>
      <c r="AJK27" s="15"/>
      <c r="AJL27" s="15"/>
      <c r="AJM27" s="15"/>
      <c r="AJN27" s="15"/>
      <c r="AJO27" s="15"/>
      <c r="AJP27" s="15"/>
      <c r="AJQ27" s="15"/>
      <c r="AJR27" s="15"/>
      <c r="AJS27" s="15"/>
      <c r="AJT27" s="15"/>
      <c r="AJU27" s="15"/>
      <c r="AJV27" s="15"/>
      <c r="AJW27" s="15"/>
      <c r="AJX27" s="15"/>
      <c r="AJY27" s="15"/>
      <c r="AJZ27" s="15"/>
      <c r="AKA27" s="15"/>
      <c r="AKB27" s="15"/>
      <c r="AKC27" s="15"/>
      <c r="AKD27" s="15"/>
      <c r="AKE27" s="15"/>
      <c r="AKF27" s="15"/>
      <c r="AKG27" s="15"/>
      <c r="AKH27" s="15"/>
      <c r="AKI27" s="15"/>
      <c r="AKJ27" s="15"/>
      <c r="AKK27" s="15"/>
      <c r="AKL27" s="15"/>
      <c r="AKM27" s="15"/>
      <c r="AKN27" s="15"/>
      <c r="AKO27" s="15"/>
      <c r="AKP27" s="15"/>
      <c r="AKQ27" s="15"/>
      <c r="AKR27" s="15"/>
      <c r="AKS27" s="15"/>
      <c r="AKT27" s="15"/>
      <c r="AKU27" s="15"/>
      <c r="AKV27" s="15"/>
      <c r="AKW27" s="15"/>
      <c r="AKX27" s="15"/>
      <c r="AKY27" s="15"/>
      <c r="AKZ27" s="15"/>
      <c r="ALA27" s="15"/>
      <c r="ALB27" s="15"/>
      <c r="ALC27" s="15"/>
      <c r="ALD27" s="15"/>
      <c r="ALE27" s="15"/>
      <c r="ALF27" s="15"/>
      <c r="ALG27" s="15"/>
      <c r="ALH27" s="15"/>
      <c r="ALI27" s="15"/>
      <c r="ALJ27" s="15"/>
      <c r="ALK27" s="15"/>
      <c r="ALL27" s="15"/>
      <c r="ALM27" s="15"/>
      <c r="ALN27" s="15"/>
      <c r="ALO27" s="15"/>
      <c r="ALP27" s="15"/>
      <c r="ALQ27" s="15"/>
      <c r="ALR27" s="15"/>
      <c r="ALS27" s="15"/>
      <c r="ALT27" s="15"/>
      <c r="ALU27" s="15"/>
      <c r="ALV27" s="15"/>
      <c r="ALW27" s="15"/>
      <c r="ALX27" s="15"/>
      <c r="ALY27" s="15"/>
      <c r="ALZ27" s="15"/>
      <c r="AMA27" s="15"/>
      <c r="AMB27" s="15"/>
      <c r="AMC27" s="15"/>
      <c r="AMD27" s="15"/>
      <c r="AME27" s="15"/>
      <c r="AMF27" s="15"/>
      <c r="AMG27" s="15"/>
      <c r="AMH27" s="15"/>
      <c r="AMI27" s="15"/>
      <c r="AMJ27" s="15"/>
      <c r="AMK27" s="15"/>
      <c r="AML27" s="15"/>
      <c r="AMM27" s="15"/>
      <c r="AMN27" s="15"/>
      <c r="AMO27" s="15"/>
      <c r="AMP27" s="15"/>
      <c r="AMQ27" s="15"/>
      <c r="AMR27" s="15"/>
      <c r="AMS27" s="15"/>
      <c r="AMT27" s="15"/>
      <c r="AMU27" s="15"/>
      <c r="AMV27" s="15"/>
      <c r="AMW27" s="15"/>
      <c r="AMX27" s="15"/>
      <c r="AMY27" s="15"/>
      <c r="AMZ27" s="15"/>
      <c r="ANA27" s="15"/>
      <c r="ANB27" s="15"/>
      <c r="ANC27" s="15"/>
      <c r="AND27" s="15"/>
      <c r="ANE27" s="15"/>
      <c r="ANF27" s="15"/>
      <c r="ANG27" s="15"/>
      <c r="ANH27" s="15"/>
      <c r="ANI27" s="15"/>
      <c r="ANJ27" s="15"/>
      <c r="ANK27" s="15"/>
      <c r="ANL27" s="15"/>
      <c r="ANM27" s="15"/>
      <c r="ANN27" s="15"/>
      <c r="ANO27" s="15"/>
      <c r="ANP27" s="15"/>
      <c r="ANQ27" s="15"/>
      <c r="ANR27" s="15"/>
      <c r="ANS27" s="15"/>
      <c r="ANT27" s="15"/>
      <c r="ANU27" s="15"/>
      <c r="ANV27" s="15"/>
      <c r="ANW27" s="15"/>
      <c r="ANX27" s="15"/>
      <c r="ANY27" s="15"/>
      <c r="ANZ27" s="15"/>
      <c r="AOA27" s="15"/>
      <c r="AOB27" s="15"/>
      <c r="AOC27" s="15"/>
      <c r="AOD27" s="15"/>
      <c r="AOE27" s="15"/>
      <c r="AOF27" s="15"/>
      <c r="AOG27" s="15"/>
      <c r="AOH27" s="15"/>
      <c r="AOI27" s="15"/>
      <c r="AOJ27" s="15"/>
      <c r="AOK27" s="15"/>
      <c r="AOL27" s="15"/>
      <c r="AOM27" s="15"/>
      <c r="AON27" s="15"/>
      <c r="AOO27" s="15"/>
      <c r="AOP27" s="15"/>
      <c r="AOQ27" s="15"/>
      <c r="AOR27" s="15"/>
      <c r="AOS27" s="15"/>
      <c r="AOT27" s="15"/>
      <c r="AOU27" s="15"/>
      <c r="AOV27" s="15"/>
      <c r="AOW27" s="15"/>
      <c r="AOX27" s="15"/>
      <c r="AOY27" s="15"/>
      <c r="AOZ27" s="15"/>
      <c r="APA27" s="15"/>
      <c r="APB27" s="15"/>
      <c r="APC27" s="15"/>
      <c r="APD27" s="15"/>
      <c r="APE27" s="15"/>
      <c r="APF27" s="15"/>
      <c r="APG27" s="15"/>
      <c r="APH27" s="15"/>
      <c r="API27" s="15"/>
      <c r="APJ27" s="15"/>
      <c r="APK27" s="15"/>
      <c r="APL27" s="15"/>
      <c r="APM27" s="15"/>
      <c r="APN27" s="15"/>
      <c r="APO27" s="15"/>
      <c r="APP27" s="15"/>
      <c r="APQ27" s="15"/>
      <c r="APR27" s="15"/>
      <c r="APS27" s="15"/>
      <c r="APT27" s="15"/>
      <c r="APU27" s="15"/>
      <c r="APV27" s="15"/>
      <c r="APW27" s="15"/>
      <c r="APX27" s="15"/>
      <c r="APY27" s="15"/>
      <c r="APZ27" s="15"/>
      <c r="AQA27" s="15"/>
      <c r="AQB27" s="15"/>
      <c r="AQC27" s="15"/>
      <c r="AQD27" s="15"/>
      <c r="AQE27" s="15"/>
      <c r="AQF27" s="15"/>
      <c r="AQG27" s="15"/>
      <c r="AQH27" s="15"/>
      <c r="AQI27" s="15"/>
      <c r="AQJ27" s="15"/>
      <c r="AQK27" s="15"/>
      <c r="AQL27" s="15"/>
      <c r="AQM27" s="15"/>
      <c r="AQN27" s="15"/>
      <c r="AQO27" s="15"/>
      <c r="AQP27" s="15"/>
      <c r="AQQ27" s="15"/>
      <c r="AQR27" s="15"/>
      <c r="AQS27" s="15"/>
      <c r="AQT27" s="15"/>
      <c r="AQU27" s="15"/>
      <c r="AQV27" s="15"/>
      <c r="AQW27" s="15"/>
      <c r="AQX27" s="15"/>
      <c r="AQY27" s="15"/>
      <c r="AQZ27" s="15"/>
      <c r="ARA27" s="15"/>
      <c r="ARB27" s="15"/>
      <c r="ARC27" s="15"/>
      <c r="ARD27" s="15"/>
      <c r="ARE27" s="15"/>
      <c r="ARF27" s="15"/>
      <c r="ARG27" s="15"/>
      <c r="ARH27" s="15"/>
      <c r="ARI27" s="15"/>
      <c r="ARJ27" s="15"/>
      <c r="ARK27" s="15"/>
      <c r="ARL27" s="15"/>
      <c r="ARM27" s="15"/>
      <c r="ARN27" s="15"/>
      <c r="ARO27" s="15"/>
      <c r="ARP27" s="15"/>
      <c r="ARQ27" s="15"/>
      <c r="ARR27" s="15"/>
      <c r="ARS27" s="15"/>
      <c r="ART27" s="15"/>
      <c r="ARU27" s="15"/>
      <c r="ARV27" s="15"/>
      <c r="ARW27" s="15"/>
      <c r="ARX27" s="15"/>
      <c r="ARY27" s="15"/>
      <c r="ARZ27" s="15"/>
      <c r="ASA27" s="15"/>
      <c r="ASB27" s="15"/>
      <c r="ASC27" s="15"/>
      <c r="ASD27" s="15"/>
      <c r="ASE27" s="15"/>
      <c r="ASF27" s="15"/>
      <c r="ASG27" s="15"/>
      <c r="ASH27" s="15"/>
      <c r="ASI27" s="15"/>
      <c r="ASJ27" s="15"/>
      <c r="ASK27" s="15"/>
      <c r="ASL27" s="15"/>
      <c r="ASM27" s="15"/>
      <c r="ASN27" s="15"/>
      <c r="ASO27" s="15"/>
      <c r="ASP27" s="15"/>
      <c r="ASQ27" s="15"/>
      <c r="ASR27" s="15"/>
      <c r="ASS27" s="15"/>
      <c r="AST27" s="15"/>
      <c r="ASU27" s="15"/>
      <c r="ASV27" s="15"/>
      <c r="ASW27" s="15"/>
      <c r="ASX27" s="15"/>
      <c r="ASY27" s="15"/>
      <c r="ASZ27" s="15"/>
      <c r="ATA27" s="15"/>
      <c r="ATB27" s="15"/>
      <c r="ATC27" s="15"/>
      <c r="ATD27" s="15"/>
      <c r="ATE27" s="15"/>
      <c r="ATF27" s="15"/>
      <c r="ATG27" s="15"/>
      <c r="ATH27" s="15"/>
      <c r="ATI27" s="15"/>
      <c r="ATJ27" s="15"/>
      <c r="ATK27" s="15"/>
      <c r="ATL27" s="15"/>
      <c r="ATM27" s="15"/>
      <c r="ATN27" s="15"/>
      <c r="ATO27" s="15"/>
      <c r="ATP27" s="15"/>
      <c r="ATQ27" s="15"/>
      <c r="ATR27" s="15"/>
      <c r="ATS27" s="15"/>
      <c r="ATT27" s="15"/>
      <c r="ATU27" s="15"/>
      <c r="ATV27" s="15"/>
      <c r="ATW27" s="15"/>
      <c r="ATX27" s="15"/>
      <c r="ATY27" s="15"/>
      <c r="ATZ27" s="15"/>
      <c r="AUA27" s="15"/>
      <c r="AUB27" s="15"/>
      <c r="AUC27" s="15"/>
      <c r="AUD27" s="15"/>
      <c r="AUE27" s="15"/>
      <c r="AUF27" s="15"/>
      <c r="AUG27" s="15"/>
      <c r="AUH27" s="15"/>
      <c r="AUI27" s="15"/>
      <c r="AUJ27" s="15"/>
      <c r="AUK27" s="15"/>
      <c r="AUL27" s="15"/>
      <c r="AUM27" s="15"/>
      <c r="AUN27" s="15"/>
      <c r="AUO27" s="15"/>
      <c r="AUP27" s="15"/>
      <c r="AUQ27" s="15"/>
      <c r="AUR27" s="15"/>
      <c r="AUS27" s="15"/>
      <c r="AUT27" s="15"/>
      <c r="AUU27" s="15"/>
      <c r="AUV27" s="15"/>
      <c r="AUW27" s="15"/>
      <c r="AUX27" s="15"/>
      <c r="AUY27" s="15"/>
      <c r="AUZ27" s="15"/>
      <c r="AVA27" s="15"/>
      <c r="AVB27" s="15"/>
      <c r="AVC27" s="15"/>
      <c r="AVD27" s="15"/>
      <c r="AVE27" s="15"/>
      <c r="AVF27" s="15"/>
      <c r="AVG27" s="15"/>
      <c r="AVH27" s="15"/>
      <c r="AVI27" s="15"/>
      <c r="AVJ27" s="15"/>
      <c r="AVK27" s="15"/>
      <c r="AVL27" s="15"/>
      <c r="AVM27" s="15"/>
      <c r="AVN27" s="15"/>
      <c r="AVO27" s="15"/>
      <c r="AVP27" s="15"/>
      <c r="AVQ27" s="15"/>
      <c r="AVR27" s="15"/>
      <c r="AVS27" s="15"/>
      <c r="AVT27" s="15"/>
      <c r="AVU27" s="15"/>
      <c r="AVV27" s="15"/>
      <c r="AVW27" s="15"/>
      <c r="AVX27" s="15"/>
      <c r="AVY27" s="15"/>
      <c r="AVZ27" s="15"/>
      <c r="AWA27" s="15"/>
      <c r="AWB27" s="15"/>
      <c r="AWC27" s="15"/>
      <c r="AWD27" s="15"/>
      <c r="AWE27" s="15"/>
      <c r="AWF27" s="15"/>
      <c r="AWG27" s="15"/>
      <c r="AWH27" s="15"/>
      <c r="AWI27" s="15"/>
      <c r="AWJ27" s="15"/>
      <c r="AWK27" s="15"/>
      <c r="AWL27" s="15"/>
      <c r="AWM27" s="15"/>
      <c r="AWN27" s="15"/>
      <c r="AWO27" s="15"/>
      <c r="AWP27" s="15"/>
      <c r="AWQ27" s="15"/>
      <c r="AWR27" s="15"/>
      <c r="AWS27" s="15"/>
      <c r="AWT27" s="15"/>
      <c r="AWU27" s="15"/>
      <c r="AWV27" s="15"/>
      <c r="AWW27" s="15"/>
      <c r="AWX27" s="15"/>
      <c r="AWY27" s="15"/>
      <c r="AWZ27" s="15"/>
      <c r="AXA27" s="15"/>
      <c r="AXB27" s="15"/>
      <c r="AXC27" s="15"/>
      <c r="AXD27" s="15"/>
      <c r="AXE27" s="15"/>
      <c r="AXF27" s="15"/>
      <c r="AXG27" s="15"/>
      <c r="AXH27" s="15"/>
      <c r="AXI27" s="15"/>
      <c r="AXJ27" s="15"/>
      <c r="AXK27" s="15"/>
      <c r="AXL27" s="15"/>
      <c r="AXM27" s="15"/>
      <c r="AXN27" s="15"/>
      <c r="AXO27" s="15"/>
      <c r="AXP27" s="15"/>
      <c r="AXQ27" s="15"/>
      <c r="AXR27" s="15"/>
      <c r="AXS27" s="15"/>
      <c r="AXT27" s="15"/>
      <c r="AXU27" s="15"/>
      <c r="AXV27" s="15"/>
      <c r="AXW27" s="15"/>
      <c r="AXX27" s="15"/>
      <c r="AXY27" s="15"/>
      <c r="AXZ27" s="15"/>
      <c r="AYA27" s="15"/>
      <c r="AYB27" s="15"/>
      <c r="AYC27" s="15"/>
      <c r="AYD27" s="15"/>
      <c r="AYE27" s="15"/>
      <c r="AYF27" s="15"/>
      <c r="AYG27" s="15"/>
      <c r="AYH27" s="15"/>
      <c r="AYI27" s="15"/>
      <c r="AYJ27" s="15"/>
      <c r="AYK27" s="15"/>
      <c r="AYL27" s="15"/>
      <c r="AYM27" s="15"/>
      <c r="AYN27" s="15"/>
      <c r="AYO27" s="15"/>
      <c r="AYP27" s="15"/>
      <c r="AYQ27" s="15"/>
      <c r="AYR27" s="15"/>
      <c r="AYS27" s="15"/>
      <c r="AYT27" s="15"/>
      <c r="AYU27" s="15"/>
      <c r="AYV27" s="15"/>
      <c r="AYW27" s="15"/>
      <c r="AYX27" s="15"/>
      <c r="AYY27" s="15"/>
      <c r="AYZ27" s="15"/>
      <c r="AZA27" s="15"/>
      <c r="AZB27" s="15"/>
      <c r="AZC27" s="15"/>
      <c r="AZD27" s="15"/>
      <c r="AZE27" s="15"/>
      <c r="AZF27" s="15"/>
      <c r="AZG27" s="15"/>
      <c r="AZH27" s="15"/>
      <c r="AZI27" s="15"/>
      <c r="AZJ27" s="15"/>
      <c r="AZK27" s="15"/>
      <c r="AZL27" s="15"/>
      <c r="AZM27" s="15"/>
      <c r="AZN27" s="15"/>
      <c r="AZO27" s="15"/>
      <c r="AZP27" s="15"/>
      <c r="AZQ27" s="15"/>
      <c r="AZR27" s="15"/>
      <c r="AZS27" s="15"/>
      <c r="AZT27" s="15"/>
      <c r="AZU27" s="15"/>
      <c r="AZV27" s="15"/>
      <c r="AZW27" s="15"/>
      <c r="AZX27" s="15"/>
      <c r="AZY27" s="15"/>
      <c r="AZZ27" s="15"/>
      <c r="BAA27" s="15"/>
      <c r="BAB27" s="15"/>
      <c r="BAC27" s="15"/>
      <c r="BAD27" s="15"/>
      <c r="BAE27" s="15"/>
      <c r="BAF27" s="15"/>
      <c r="BAG27" s="15"/>
      <c r="BAH27" s="15"/>
      <c r="BAI27" s="15"/>
      <c r="BAJ27" s="15"/>
      <c r="BAK27" s="15"/>
      <c r="BAL27" s="15"/>
      <c r="BAM27" s="15"/>
      <c r="BAN27" s="15"/>
      <c r="BAO27" s="15"/>
      <c r="BAP27" s="15"/>
      <c r="BAQ27" s="15"/>
      <c r="BAR27" s="15"/>
      <c r="BAS27" s="15"/>
      <c r="BAT27" s="15"/>
      <c r="BAU27" s="15"/>
      <c r="BAV27" s="15"/>
      <c r="BAW27" s="15"/>
      <c r="BAX27" s="15"/>
      <c r="BAY27" s="15"/>
      <c r="BAZ27" s="15"/>
      <c r="BBA27" s="15"/>
      <c r="BBB27" s="15"/>
      <c r="BBC27" s="15"/>
      <c r="BBD27" s="15"/>
      <c r="BBE27" s="15"/>
      <c r="BBF27" s="15"/>
      <c r="BBG27" s="15"/>
      <c r="BBH27" s="15"/>
      <c r="BBI27" s="15"/>
      <c r="BBJ27" s="15"/>
      <c r="BBK27" s="15"/>
      <c r="BBL27" s="15"/>
      <c r="BBM27" s="15"/>
      <c r="BBN27" s="15"/>
      <c r="BBO27" s="15"/>
      <c r="BBP27" s="15"/>
      <c r="BBQ27" s="15"/>
      <c r="BBR27" s="15"/>
      <c r="BBS27" s="15"/>
      <c r="BBT27" s="15"/>
      <c r="BBU27" s="15"/>
      <c r="BBV27" s="15"/>
      <c r="BBW27" s="15"/>
      <c r="BBX27" s="15"/>
      <c r="BBY27" s="15"/>
      <c r="BBZ27" s="15"/>
      <c r="BCA27" s="15"/>
      <c r="BCB27" s="15"/>
      <c r="BCC27" s="15"/>
      <c r="BCD27" s="15"/>
      <c r="BCE27" s="15"/>
      <c r="BCF27" s="15"/>
      <c r="BCG27" s="15"/>
      <c r="BCH27" s="15"/>
      <c r="BCI27" s="15"/>
      <c r="BCJ27" s="15"/>
      <c r="BCK27" s="15"/>
      <c r="BCL27" s="15"/>
      <c r="BCM27" s="15"/>
      <c r="BCN27" s="15"/>
      <c r="BCO27" s="15"/>
      <c r="BCP27" s="15"/>
      <c r="BCQ27" s="15"/>
      <c r="BCR27" s="15"/>
      <c r="BCS27" s="15"/>
      <c r="BCT27" s="15"/>
      <c r="BCU27" s="15"/>
      <c r="BCV27" s="15"/>
      <c r="BCW27" s="15"/>
      <c r="BCX27" s="15"/>
      <c r="BCY27" s="15"/>
      <c r="BCZ27" s="15"/>
      <c r="BDA27" s="15"/>
      <c r="BDB27" s="15"/>
      <c r="BDC27" s="15"/>
      <c r="BDD27" s="15"/>
      <c r="BDE27" s="15"/>
      <c r="BDF27" s="15"/>
      <c r="BDG27" s="15"/>
      <c r="BDH27" s="15"/>
      <c r="BDI27" s="15"/>
      <c r="BDJ27" s="15"/>
      <c r="BDK27" s="15"/>
      <c r="BDL27" s="15"/>
      <c r="BDM27" s="15"/>
      <c r="BDN27" s="15"/>
      <c r="BDO27" s="15"/>
      <c r="BDP27" s="15"/>
      <c r="BDQ27" s="15"/>
      <c r="BDR27" s="15"/>
      <c r="BDS27" s="15"/>
      <c r="BDT27" s="15"/>
      <c r="BDU27" s="15"/>
      <c r="BDV27" s="15"/>
      <c r="BDW27" s="15"/>
      <c r="BDX27" s="15"/>
      <c r="BDY27" s="15"/>
      <c r="BDZ27" s="15"/>
      <c r="BEA27" s="15"/>
      <c r="BEB27" s="15"/>
      <c r="BEC27" s="15"/>
      <c r="BED27" s="15"/>
      <c r="BEE27" s="15"/>
      <c r="BEF27" s="15"/>
      <c r="BEG27" s="15"/>
      <c r="BEH27" s="15"/>
      <c r="BEI27" s="15"/>
      <c r="BEJ27" s="15"/>
      <c r="BEK27" s="15"/>
      <c r="BEL27" s="15"/>
      <c r="BEM27" s="15"/>
      <c r="BEN27" s="15"/>
      <c r="BEO27" s="15"/>
      <c r="BEP27" s="15"/>
      <c r="BEQ27" s="15"/>
      <c r="BER27" s="15"/>
      <c r="BES27" s="15"/>
      <c r="BET27" s="15"/>
      <c r="BEU27" s="15"/>
      <c r="BEV27" s="15"/>
      <c r="BEW27" s="15"/>
      <c r="BEX27" s="15"/>
      <c r="BEY27" s="15"/>
      <c r="BEZ27" s="15"/>
      <c r="BFA27" s="15"/>
      <c r="BFB27" s="15"/>
      <c r="BFC27" s="15"/>
      <c r="BFD27" s="15"/>
      <c r="BFE27" s="15"/>
      <c r="BFF27" s="15"/>
      <c r="BFG27" s="15"/>
      <c r="BFH27" s="15"/>
      <c r="BFI27" s="15"/>
      <c r="BFJ27" s="15"/>
      <c r="BFK27" s="15"/>
      <c r="BFL27" s="15"/>
      <c r="BFM27" s="15"/>
      <c r="BFN27" s="15"/>
      <c r="BFO27" s="15"/>
      <c r="BFP27" s="15"/>
      <c r="BFQ27" s="15"/>
      <c r="BFR27" s="15"/>
      <c r="BFS27" s="15"/>
      <c r="BFT27" s="15"/>
      <c r="BFU27" s="15"/>
      <c r="BFV27" s="15"/>
      <c r="BFW27" s="15"/>
      <c r="BFX27" s="15"/>
      <c r="BFY27" s="15"/>
      <c r="BFZ27" s="15"/>
      <c r="BGA27" s="15"/>
      <c r="BGB27" s="15"/>
      <c r="BGC27" s="15"/>
      <c r="BGD27" s="15"/>
      <c r="BGE27" s="15"/>
      <c r="BGF27" s="15"/>
      <c r="BGG27" s="15"/>
      <c r="BGH27" s="15"/>
      <c r="BGI27" s="15"/>
      <c r="BGJ27" s="15"/>
      <c r="BGK27" s="15"/>
      <c r="BGL27" s="15"/>
      <c r="BGM27" s="15"/>
      <c r="BGN27" s="15"/>
      <c r="BGO27" s="15"/>
      <c r="BGP27" s="15"/>
      <c r="BGQ27" s="15"/>
      <c r="BGR27" s="15"/>
      <c r="BGS27" s="15"/>
      <c r="BGT27" s="15"/>
      <c r="BGU27" s="15"/>
      <c r="BGV27" s="15"/>
      <c r="BGW27" s="15"/>
      <c r="BGX27" s="15"/>
      <c r="BGY27" s="15"/>
      <c r="BGZ27" s="15"/>
      <c r="BHA27" s="15"/>
      <c r="BHB27" s="15"/>
      <c r="BHC27" s="15"/>
      <c r="BHD27" s="15"/>
      <c r="BHE27" s="15"/>
      <c r="BHF27" s="15"/>
      <c r="BHG27" s="15"/>
      <c r="BHH27" s="15"/>
      <c r="BHI27" s="15"/>
      <c r="BHJ27" s="15"/>
      <c r="BHK27" s="15"/>
      <c r="BHL27" s="15"/>
      <c r="BHM27" s="15"/>
      <c r="BHN27" s="15"/>
      <c r="BHO27" s="15"/>
      <c r="BHP27" s="15"/>
      <c r="BHQ27" s="15"/>
      <c r="BHR27" s="15"/>
      <c r="BHS27" s="15"/>
      <c r="BHT27" s="15"/>
      <c r="BHU27" s="15"/>
      <c r="BHV27" s="15"/>
      <c r="BHW27" s="15"/>
      <c r="BHX27" s="15"/>
      <c r="BHY27" s="15"/>
      <c r="BHZ27" s="15"/>
      <c r="BIA27" s="15"/>
      <c r="BIB27" s="15"/>
      <c r="BIC27" s="15"/>
      <c r="BID27" s="15"/>
      <c r="BIE27" s="15"/>
      <c r="BIF27" s="15"/>
      <c r="BIG27" s="15"/>
      <c r="BIH27" s="15"/>
      <c r="BII27" s="15"/>
      <c r="BIJ27" s="15"/>
      <c r="BIK27" s="15"/>
      <c r="BIL27" s="15"/>
      <c r="BIM27" s="15"/>
      <c r="BIN27" s="15"/>
      <c r="BIO27" s="15"/>
      <c r="BIP27" s="15"/>
      <c r="BIQ27" s="15"/>
      <c r="BIR27" s="15"/>
      <c r="BIS27" s="15"/>
      <c r="BIT27" s="15"/>
      <c r="BIU27" s="15"/>
      <c r="BIV27" s="15"/>
      <c r="BIW27" s="15"/>
      <c r="BIX27" s="15"/>
      <c r="BIY27" s="15"/>
      <c r="BIZ27" s="15"/>
      <c r="BJA27" s="15"/>
      <c r="BJB27" s="15"/>
      <c r="BJC27" s="15"/>
      <c r="BJD27" s="15"/>
      <c r="BJE27" s="15"/>
      <c r="BJF27" s="15"/>
      <c r="BJG27" s="15"/>
      <c r="BJH27" s="15"/>
      <c r="BJI27" s="15"/>
      <c r="BJJ27" s="15"/>
      <c r="BJK27" s="15"/>
      <c r="BJL27" s="15"/>
      <c r="BJM27" s="15"/>
      <c r="BJN27" s="15"/>
      <c r="BJO27" s="15"/>
      <c r="BJP27" s="15"/>
      <c r="BJQ27" s="15"/>
      <c r="BJR27" s="15"/>
      <c r="BJS27" s="15"/>
      <c r="BJT27" s="15"/>
      <c r="BJU27" s="15"/>
      <c r="BJV27" s="15"/>
      <c r="BJW27" s="15"/>
      <c r="BJX27" s="15"/>
      <c r="BJY27" s="15"/>
      <c r="BJZ27" s="15"/>
      <c r="BKA27" s="15"/>
      <c r="BKB27" s="15"/>
      <c r="BKC27" s="15"/>
      <c r="BKD27" s="15"/>
      <c r="BKE27" s="15"/>
      <c r="BKF27" s="15"/>
      <c r="BKG27" s="15"/>
      <c r="BKH27" s="15"/>
      <c r="BKI27" s="15"/>
      <c r="BKJ27" s="15"/>
      <c r="BKK27" s="15"/>
      <c r="BKL27" s="15"/>
      <c r="BKM27" s="15"/>
      <c r="BKN27" s="15"/>
      <c r="BKO27" s="15"/>
      <c r="BKP27" s="15"/>
      <c r="BKQ27" s="15"/>
      <c r="BKR27" s="15"/>
      <c r="BKS27" s="15"/>
      <c r="BKT27" s="15"/>
      <c r="BKU27" s="15"/>
      <c r="BKV27" s="15"/>
      <c r="BKW27" s="15"/>
      <c r="BKX27" s="15"/>
      <c r="BKY27" s="15"/>
      <c r="BKZ27" s="15"/>
      <c r="BLA27" s="15"/>
      <c r="BLB27" s="15"/>
      <c r="BLC27" s="15"/>
      <c r="BLD27" s="15"/>
      <c r="BLE27" s="15"/>
      <c r="BLF27" s="15"/>
      <c r="BLG27" s="15"/>
      <c r="BLH27" s="15"/>
      <c r="BLI27" s="15"/>
      <c r="BLJ27" s="15"/>
      <c r="BLK27" s="15"/>
      <c r="BLL27" s="15"/>
      <c r="BLM27" s="15"/>
      <c r="BLN27" s="15"/>
      <c r="BLO27" s="15"/>
      <c r="BLP27" s="15"/>
      <c r="BLQ27" s="15"/>
      <c r="BLR27" s="15"/>
      <c r="BLS27" s="15"/>
      <c r="BLT27" s="15"/>
      <c r="BLU27" s="15"/>
      <c r="BLV27" s="15"/>
      <c r="BLW27" s="15"/>
      <c r="BLX27" s="15"/>
      <c r="BLY27" s="15"/>
      <c r="BLZ27" s="15"/>
      <c r="BMA27" s="15"/>
      <c r="BMB27" s="15"/>
      <c r="BMC27" s="15"/>
      <c r="BMD27" s="15"/>
      <c r="BME27" s="15"/>
      <c r="BMF27" s="15"/>
      <c r="BMG27" s="15"/>
      <c r="BMH27" s="15"/>
      <c r="BMI27" s="15"/>
      <c r="BMJ27" s="15"/>
      <c r="BMK27" s="15"/>
      <c r="BML27" s="15"/>
      <c r="BMM27" s="15"/>
      <c r="BMN27" s="15"/>
      <c r="BMO27" s="15"/>
      <c r="BMP27" s="15"/>
      <c r="BMQ27" s="15"/>
      <c r="BMR27" s="15"/>
      <c r="BMS27" s="15"/>
      <c r="BMT27" s="15"/>
      <c r="BMU27" s="15"/>
      <c r="BMV27" s="15"/>
      <c r="BMW27" s="15"/>
      <c r="BMX27" s="15"/>
      <c r="BMY27" s="15"/>
      <c r="BMZ27" s="15"/>
      <c r="BNA27" s="15"/>
      <c r="BNB27" s="15"/>
      <c r="BNC27" s="15"/>
      <c r="BND27" s="15"/>
      <c r="BNE27" s="15"/>
      <c r="BNF27" s="15"/>
      <c r="BNG27" s="15"/>
      <c r="BNH27" s="15"/>
      <c r="BNI27" s="15"/>
      <c r="BNJ27" s="15"/>
      <c r="BNK27" s="15"/>
      <c r="BNL27" s="15"/>
      <c r="BNM27" s="15"/>
      <c r="BNN27" s="15"/>
      <c r="BNO27" s="15"/>
      <c r="BNP27" s="15"/>
      <c r="BNQ27" s="15"/>
      <c r="BNR27" s="15"/>
      <c r="BNS27" s="15"/>
      <c r="BNT27" s="15"/>
      <c r="BNU27" s="15"/>
      <c r="BNV27" s="15"/>
      <c r="BNW27" s="15"/>
      <c r="BNX27" s="15"/>
      <c r="BNY27" s="15"/>
      <c r="BNZ27" s="15"/>
      <c r="BOA27" s="15"/>
      <c r="BOB27" s="15"/>
      <c r="BOC27" s="15"/>
      <c r="BOD27" s="15"/>
      <c r="BOE27" s="15"/>
      <c r="BOF27" s="15"/>
      <c r="BOG27" s="15"/>
      <c r="BOH27" s="15"/>
      <c r="BOI27" s="15"/>
      <c r="BOJ27" s="15"/>
      <c r="BOK27" s="15"/>
      <c r="BOL27" s="15"/>
      <c r="BOM27" s="15"/>
      <c r="BON27" s="15"/>
      <c r="BOO27" s="15"/>
      <c r="BOP27" s="15"/>
      <c r="BOQ27" s="15"/>
      <c r="BOR27" s="15"/>
      <c r="BOS27" s="15"/>
      <c r="BOT27" s="15"/>
      <c r="BOU27" s="15"/>
      <c r="BOV27" s="15"/>
      <c r="BOW27" s="15"/>
      <c r="BOX27" s="15"/>
      <c r="BOY27" s="15"/>
      <c r="BOZ27" s="15"/>
      <c r="BPA27" s="15"/>
      <c r="BPB27" s="15"/>
      <c r="BPC27" s="15"/>
      <c r="BPD27" s="15"/>
      <c r="BPE27" s="15"/>
      <c r="BPF27" s="15"/>
      <c r="BPG27" s="15"/>
      <c r="BPH27" s="15"/>
      <c r="BPI27" s="15"/>
      <c r="BPJ27" s="15"/>
      <c r="BPK27" s="15"/>
      <c r="BPL27" s="15"/>
      <c r="BPM27" s="15"/>
      <c r="BPN27" s="15"/>
      <c r="BPO27" s="15"/>
      <c r="BPP27" s="15"/>
      <c r="BPQ27" s="15"/>
      <c r="BPR27" s="15"/>
      <c r="BPS27" s="15"/>
      <c r="BPT27" s="15"/>
      <c r="BPU27" s="15"/>
      <c r="BPV27" s="15"/>
      <c r="BPW27" s="15"/>
      <c r="BPX27" s="15"/>
      <c r="BPY27" s="15"/>
      <c r="BPZ27" s="15"/>
      <c r="BQA27" s="15"/>
      <c r="BQB27" s="15"/>
      <c r="BQC27" s="15"/>
      <c r="BQD27" s="15"/>
      <c r="BQE27" s="15"/>
      <c r="BQF27" s="15"/>
      <c r="BQG27" s="15"/>
      <c r="BQH27" s="15"/>
      <c r="BQI27" s="15"/>
      <c r="BQJ27" s="15"/>
      <c r="BQK27" s="15"/>
      <c r="BQL27" s="15"/>
      <c r="BQM27" s="15"/>
      <c r="BQN27" s="15"/>
      <c r="BQO27" s="15"/>
      <c r="BQP27" s="15"/>
      <c r="BQQ27" s="15"/>
      <c r="BQR27" s="15"/>
      <c r="BQS27" s="15"/>
      <c r="BQT27" s="15"/>
      <c r="BQU27" s="15"/>
      <c r="BQV27" s="15"/>
      <c r="BQW27" s="15"/>
      <c r="BQX27" s="15"/>
      <c r="BQY27" s="15"/>
      <c r="BQZ27" s="15"/>
      <c r="BRA27" s="15"/>
      <c r="BRB27" s="15"/>
      <c r="BRC27" s="15"/>
      <c r="BRD27" s="15"/>
      <c r="BRE27" s="15"/>
      <c r="BRF27" s="15"/>
      <c r="BRG27" s="15"/>
      <c r="BRH27" s="15"/>
      <c r="BRI27" s="15"/>
      <c r="BRJ27" s="15"/>
      <c r="BRK27" s="15"/>
      <c r="BRL27" s="15"/>
      <c r="BRM27" s="15"/>
      <c r="BRN27" s="15"/>
      <c r="BRO27" s="15"/>
      <c r="BRP27" s="15"/>
      <c r="BRQ27" s="15"/>
      <c r="BRR27" s="15"/>
      <c r="BRS27" s="15"/>
      <c r="BRT27" s="15"/>
      <c r="BRU27" s="15"/>
      <c r="BRV27" s="15"/>
      <c r="BRW27" s="15"/>
      <c r="BRX27" s="15"/>
      <c r="BRY27" s="15"/>
      <c r="BRZ27" s="15"/>
      <c r="BSA27" s="15"/>
      <c r="BSB27" s="15"/>
      <c r="BSC27" s="15"/>
      <c r="BSD27" s="15"/>
      <c r="BSE27" s="15"/>
      <c r="BSF27" s="15"/>
      <c r="BSG27" s="15"/>
      <c r="BSH27" s="15"/>
      <c r="BSI27" s="15"/>
      <c r="BSJ27" s="15"/>
      <c r="BSK27" s="15"/>
      <c r="BSL27" s="15"/>
      <c r="BSM27" s="15"/>
      <c r="BSN27" s="15"/>
      <c r="BSO27" s="15"/>
      <c r="BSP27" s="15"/>
      <c r="BSQ27" s="15"/>
      <c r="BSR27" s="15"/>
      <c r="BSS27" s="15"/>
      <c r="BST27" s="15"/>
      <c r="BSU27" s="15"/>
      <c r="BSV27" s="15"/>
      <c r="BSW27" s="15"/>
      <c r="BSX27" s="15"/>
      <c r="BSY27" s="15"/>
      <c r="BSZ27" s="15"/>
      <c r="BTA27" s="15"/>
      <c r="BTB27" s="15"/>
      <c r="BTC27" s="15"/>
      <c r="BTD27" s="15"/>
      <c r="BTE27" s="15"/>
      <c r="BTF27" s="15"/>
      <c r="BTG27" s="15"/>
      <c r="BTH27" s="15"/>
      <c r="BTI27" s="15"/>
      <c r="BTJ27" s="15"/>
      <c r="BTK27" s="15"/>
      <c r="BTL27" s="15"/>
      <c r="BTM27" s="15"/>
      <c r="BTN27" s="15"/>
      <c r="BTO27" s="15"/>
      <c r="BTP27" s="15"/>
      <c r="BTQ27" s="15"/>
      <c r="BTR27" s="15"/>
      <c r="BTS27" s="15"/>
      <c r="BTT27" s="15"/>
      <c r="BTU27" s="15"/>
      <c r="BTV27" s="15"/>
      <c r="BTW27" s="15"/>
      <c r="BTX27" s="15"/>
      <c r="BTY27" s="15"/>
      <c r="BTZ27" s="15"/>
      <c r="BUA27" s="15"/>
      <c r="BUB27" s="15"/>
      <c r="BUC27" s="15"/>
      <c r="BUD27" s="15"/>
      <c r="BUE27" s="15"/>
      <c r="BUF27" s="15"/>
      <c r="BUG27" s="15"/>
      <c r="BUH27" s="15"/>
      <c r="BUI27" s="15"/>
      <c r="BUJ27" s="15"/>
      <c r="BUK27" s="15"/>
      <c r="BUL27" s="15"/>
      <c r="BUM27" s="15"/>
      <c r="BUN27" s="15"/>
      <c r="BUO27" s="15"/>
      <c r="BUP27" s="15"/>
      <c r="BUQ27" s="15"/>
      <c r="BUR27" s="15"/>
      <c r="BUS27" s="15"/>
      <c r="BUT27" s="15"/>
      <c r="BUU27" s="15"/>
      <c r="BUV27" s="15"/>
      <c r="BUW27" s="15"/>
      <c r="BUX27" s="15"/>
      <c r="BUY27" s="15"/>
      <c r="BUZ27" s="15"/>
      <c r="BVA27" s="15"/>
      <c r="BVB27" s="15"/>
      <c r="BVC27" s="15"/>
      <c r="BVD27" s="15"/>
      <c r="BVE27" s="15"/>
      <c r="BVF27" s="15"/>
      <c r="BVG27" s="15"/>
      <c r="BVH27" s="15"/>
      <c r="BVI27" s="15"/>
      <c r="BVJ27" s="15"/>
      <c r="BVK27" s="15"/>
      <c r="BVL27" s="15"/>
      <c r="BVM27" s="15"/>
      <c r="BVN27" s="15"/>
      <c r="BVO27" s="15"/>
      <c r="BVP27" s="15"/>
      <c r="BVQ27" s="15"/>
      <c r="BVR27" s="15"/>
      <c r="BVS27" s="15"/>
      <c r="BVT27" s="15"/>
      <c r="BVU27" s="15"/>
      <c r="BVV27" s="15"/>
      <c r="BVW27" s="15"/>
      <c r="BVX27" s="15"/>
      <c r="BVY27" s="15"/>
      <c r="BVZ27" s="15"/>
      <c r="BWA27" s="15"/>
      <c r="BWB27" s="15"/>
      <c r="BWC27" s="15"/>
      <c r="BWD27" s="15"/>
      <c r="BWE27" s="15"/>
      <c r="BWF27" s="15"/>
      <c r="BWG27" s="15"/>
      <c r="BWH27" s="15"/>
      <c r="BWI27" s="15"/>
      <c r="BWJ27" s="15"/>
      <c r="BWK27" s="15"/>
      <c r="BWL27" s="15"/>
      <c r="BWM27" s="15"/>
      <c r="BWN27" s="15"/>
      <c r="BWO27" s="15"/>
      <c r="BWP27" s="15"/>
      <c r="BWQ27" s="15"/>
      <c r="BWR27" s="15"/>
      <c r="BWS27" s="15"/>
      <c r="BWT27" s="15"/>
      <c r="BWU27" s="15"/>
      <c r="BWV27" s="15"/>
      <c r="BWW27" s="15"/>
      <c r="BWX27" s="15"/>
      <c r="BWY27" s="15"/>
      <c r="BWZ27" s="15"/>
      <c r="BXA27" s="15"/>
      <c r="BXB27" s="15"/>
      <c r="BXC27" s="15"/>
      <c r="BXD27" s="15"/>
      <c r="BXE27" s="15"/>
      <c r="BXF27" s="15"/>
      <c r="BXG27" s="15"/>
      <c r="BXH27" s="15"/>
      <c r="BXI27" s="15"/>
      <c r="BXJ27" s="15"/>
      <c r="BXK27" s="15"/>
      <c r="BXL27" s="15"/>
      <c r="BXM27" s="15"/>
      <c r="BXN27" s="15"/>
      <c r="BXO27" s="15"/>
      <c r="BXP27" s="15"/>
      <c r="BXQ27" s="15"/>
      <c r="BXR27" s="15"/>
      <c r="BXS27" s="15"/>
      <c r="BXT27" s="15"/>
      <c r="BXU27" s="15"/>
      <c r="BXV27" s="15"/>
      <c r="BXW27" s="15"/>
      <c r="BXX27" s="15"/>
      <c r="BXY27" s="15"/>
      <c r="BXZ27" s="15"/>
      <c r="BYA27" s="15"/>
      <c r="BYB27" s="15"/>
      <c r="BYC27" s="15"/>
      <c r="BYD27" s="15"/>
      <c r="BYE27" s="15"/>
      <c r="BYF27" s="15"/>
      <c r="BYG27" s="15"/>
      <c r="BYH27" s="15"/>
      <c r="BYI27" s="15"/>
      <c r="BYJ27" s="15"/>
      <c r="BYK27" s="15"/>
      <c r="BYL27" s="15"/>
      <c r="BYM27" s="15"/>
      <c r="BYN27" s="15"/>
      <c r="BYO27" s="15"/>
      <c r="BYP27" s="15"/>
      <c r="BYQ27" s="15"/>
      <c r="BYR27" s="15"/>
      <c r="BYS27" s="15"/>
      <c r="BYT27" s="15"/>
      <c r="BYU27" s="15"/>
      <c r="BYV27" s="15"/>
      <c r="BYW27" s="15"/>
      <c r="BYX27" s="15"/>
      <c r="BYY27" s="15"/>
      <c r="BYZ27" s="15"/>
      <c r="BZA27" s="15"/>
      <c r="BZB27" s="15"/>
      <c r="BZC27" s="15"/>
      <c r="BZD27" s="15"/>
      <c r="BZE27" s="15"/>
      <c r="BZF27" s="15"/>
      <c r="BZG27" s="15"/>
      <c r="BZH27" s="15"/>
      <c r="BZI27" s="15"/>
      <c r="BZJ27" s="15"/>
      <c r="BZK27" s="15"/>
      <c r="BZL27" s="15"/>
      <c r="BZM27" s="15"/>
      <c r="BZN27" s="15"/>
      <c r="BZO27" s="15"/>
      <c r="BZP27" s="15"/>
      <c r="BZQ27" s="15"/>
      <c r="BZR27" s="15"/>
      <c r="BZS27" s="15"/>
      <c r="BZT27" s="15"/>
      <c r="BZU27" s="15"/>
      <c r="BZV27" s="15"/>
      <c r="BZW27" s="15"/>
      <c r="BZX27" s="15"/>
      <c r="BZY27" s="15"/>
      <c r="BZZ27" s="15"/>
      <c r="CAA27" s="15"/>
      <c r="CAB27" s="15"/>
      <c r="CAC27" s="15"/>
      <c r="CAD27" s="15"/>
      <c r="CAE27" s="15"/>
      <c r="CAF27" s="15"/>
      <c r="CAG27" s="15"/>
      <c r="CAH27" s="15"/>
      <c r="CAI27" s="15"/>
      <c r="CAJ27" s="15"/>
      <c r="CAK27" s="15"/>
      <c r="CAL27" s="15"/>
      <c r="CAM27" s="15"/>
      <c r="CAN27" s="15"/>
      <c r="CAO27" s="15"/>
      <c r="CAP27" s="15"/>
      <c r="CAQ27" s="15"/>
      <c r="CAR27" s="15"/>
      <c r="CAS27" s="15"/>
      <c r="CAT27" s="15"/>
      <c r="CAU27" s="15"/>
      <c r="CAV27" s="15"/>
      <c r="CAW27" s="15"/>
      <c r="CAX27" s="15"/>
      <c r="CAY27" s="15"/>
      <c r="CAZ27" s="15"/>
      <c r="CBA27" s="15"/>
      <c r="CBB27" s="15"/>
      <c r="CBC27" s="15"/>
      <c r="CBD27" s="15"/>
      <c r="CBE27" s="15"/>
      <c r="CBF27" s="15"/>
      <c r="CBG27" s="15"/>
      <c r="CBH27" s="15"/>
      <c r="CBI27" s="15"/>
      <c r="CBJ27" s="15"/>
      <c r="CBK27" s="15"/>
      <c r="CBL27" s="15"/>
      <c r="CBM27" s="15"/>
      <c r="CBN27" s="15"/>
      <c r="CBO27" s="15"/>
      <c r="CBP27" s="15"/>
      <c r="CBQ27" s="15"/>
      <c r="CBR27" s="15"/>
      <c r="CBS27" s="15"/>
      <c r="CBT27" s="15"/>
      <c r="CBU27" s="15"/>
      <c r="CBV27" s="15"/>
      <c r="CBW27" s="15"/>
      <c r="CBX27" s="15"/>
      <c r="CBY27" s="15"/>
      <c r="CBZ27" s="15"/>
      <c r="CCA27" s="15"/>
      <c r="CCB27" s="15"/>
      <c r="CCC27" s="15"/>
      <c r="CCD27" s="15"/>
      <c r="CCE27" s="15"/>
      <c r="CCF27" s="15"/>
      <c r="CCG27" s="15"/>
      <c r="CCH27" s="15"/>
      <c r="CCI27" s="15"/>
      <c r="CCJ27" s="15"/>
      <c r="CCK27" s="15"/>
      <c r="CCL27" s="15"/>
      <c r="CCM27" s="15"/>
      <c r="CCN27" s="15"/>
      <c r="CCO27" s="15"/>
      <c r="CCP27" s="15"/>
      <c r="CCQ27" s="15"/>
      <c r="CCR27" s="15"/>
      <c r="CCS27" s="15"/>
      <c r="CCT27" s="15"/>
      <c r="CCU27" s="15"/>
      <c r="CCV27" s="15"/>
      <c r="CCW27" s="15"/>
      <c r="CCX27" s="15"/>
      <c r="CCY27" s="15"/>
      <c r="CCZ27" s="15"/>
      <c r="CDA27" s="15"/>
      <c r="CDB27" s="15"/>
      <c r="CDC27" s="15"/>
      <c r="CDD27" s="15"/>
      <c r="CDE27" s="15"/>
      <c r="CDF27" s="15"/>
      <c r="CDG27" s="15"/>
      <c r="CDH27" s="15"/>
      <c r="CDI27" s="15"/>
      <c r="CDJ27" s="15"/>
      <c r="CDK27" s="15"/>
      <c r="CDL27" s="15"/>
      <c r="CDM27" s="15"/>
      <c r="CDN27" s="15"/>
      <c r="CDO27" s="15"/>
      <c r="CDP27" s="15"/>
      <c r="CDQ27" s="15"/>
      <c r="CDR27" s="15"/>
      <c r="CDS27" s="15"/>
      <c r="CDT27" s="15"/>
      <c r="CDU27" s="15"/>
      <c r="CDV27" s="15"/>
      <c r="CDW27" s="15"/>
      <c r="CDX27" s="15"/>
      <c r="CDY27" s="15"/>
      <c r="CDZ27" s="15"/>
      <c r="CEA27" s="15"/>
      <c r="CEB27" s="15"/>
      <c r="CEC27" s="15"/>
      <c r="CED27" s="15"/>
      <c r="CEE27" s="15"/>
      <c r="CEF27" s="15"/>
      <c r="CEG27" s="15"/>
      <c r="CEH27" s="15"/>
      <c r="CEI27" s="15"/>
      <c r="CEJ27" s="15"/>
      <c r="CEK27" s="15"/>
      <c r="CEL27" s="15"/>
      <c r="CEM27" s="15"/>
      <c r="CEN27" s="15"/>
      <c r="CEO27" s="15"/>
      <c r="CEP27" s="15"/>
      <c r="CEQ27" s="15"/>
      <c r="CER27" s="15"/>
      <c r="CES27" s="15"/>
      <c r="CET27" s="15"/>
      <c r="CEU27" s="15"/>
      <c r="CEV27" s="15"/>
      <c r="CEW27" s="15"/>
      <c r="CEX27" s="15"/>
      <c r="CEY27" s="15"/>
      <c r="CEZ27" s="15"/>
      <c r="CFA27" s="15"/>
      <c r="CFB27" s="15"/>
      <c r="CFC27" s="15"/>
      <c r="CFD27" s="15"/>
      <c r="CFE27" s="15"/>
      <c r="CFF27" s="15"/>
      <c r="CFG27" s="15"/>
      <c r="CFH27" s="15"/>
      <c r="CFI27" s="15"/>
      <c r="CFJ27" s="15"/>
      <c r="CFK27" s="15"/>
      <c r="CFL27" s="15"/>
      <c r="CFM27" s="15"/>
      <c r="CFN27" s="15"/>
      <c r="CFO27" s="15"/>
      <c r="CFP27" s="15"/>
      <c r="CFQ27" s="15"/>
      <c r="CFR27" s="15"/>
      <c r="CFS27" s="15"/>
      <c r="CFT27" s="15"/>
      <c r="CFU27" s="15"/>
      <c r="CFV27" s="15"/>
      <c r="CFW27" s="15"/>
      <c r="CFX27" s="15"/>
      <c r="CFY27" s="15"/>
      <c r="CFZ27" s="15"/>
      <c r="CGA27" s="15"/>
      <c r="CGB27" s="15"/>
      <c r="CGC27" s="15"/>
      <c r="CGD27" s="15"/>
      <c r="CGE27" s="15"/>
      <c r="CGF27" s="15"/>
      <c r="CGG27" s="15"/>
      <c r="CGH27" s="15"/>
      <c r="CGI27" s="15"/>
      <c r="CGJ27" s="15"/>
      <c r="CGK27" s="15"/>
      <c r="CGL27" s="15"/>
      <c r="CGM27" s="15"/>
      <c r="CGN27" s="15"/>
      <c r="CGO27" s="15"/>
      <c r="CGP27" s="15"/>
      <c r="CGQ27" s="15"/>
      <c r="CGR27" s="15"/>
      <c r="CGS27" s="15"/>
      <c r="CGT27" s="15"/>
      <c r="CGU27" s="15"/>
      <c r="CGV27" s="15"/>
      <c r="CGW27" s="15"/>
      <c r="CGX27" s="15"/>
      <c r="CGY27" s="15"/>
      <c r="CGZ27" s="15"/>
      <c r="CHA27" s="15"/>
      <c r="CHB27" s="15"/>
      <c r="CHC27" s="15"/>
      <c r="CHD27" s="15"/>
      <c r="CHE27" s="15"/>
      <c r="CHF27" s="15"/>
      <c r="CHG27" s="15"/>
      <c r="CHH27" s="15"/>
      <c r="CHI27" s="15"/>
      <c r="CHJ27" s="15"/>
      <c r="CHK27" s="15"/>
      <c r="CHL27" s="15"/>
      <c r="CHM27" s="15"/>
      <c r="CHN27" s="15"/>
      <c r="CHO27" s="15"/>
      <c r="CHP27" s="15"/>
      <c r="CHQ27" s="15"/>
      <c r="CHR27" s="15"/>
      <c r="CHS27" s="15"/>
      <c r="CHT27" s="15"/>
      <c r="CHU27" s="15"/>
      <c r="CHV27" s="15"/>
      <c r="CHW27" s="15"/>
      <c r="CHX27" s="15"/>
      <c r="CHY27" s="15"/>
      <c r="CHZ27" s="15"/>
      <c r="CIA27" s="15"/>
      <c r="CIB27" s="15"/>
      <c r="CIC27" s="15"/>
      <c r="CID27" s="15"/>
      <c r="CIE27" s="15"/>
      <c r="CIF27" s="15"/>
      <c r="CIG27" s="15"/>
      <c r="CIH27" s="15"/>
      <c r="CII27" s="15"/>
      <c r="CIJ27" s="15"/>
      <c r="CIK27" s="15"/>
      <c r="CIL27" s="15"/>
      <c r="CIM27" s="15"/>
      <c r="CIN27" s="15"/>
      <c r="CIO27" s="15"/>
      <c r="CIP27" s="15"/>
      <c r="CIQ27" s="15"/>
      <c r="CIR27" s="15"/>
      <c r="CIS27" s="15"/>
      <c r="CIT27" s="15"/>
      <c r="CIU27" s="15"/>
      <c r="CIV27" s="15"/>
      <c r="CIW27" s="15"/>
      <c r="CIX27" s="15"/>
      <c r="CIY27" s="15"/>
      <c r="CIZ27" s="15"/>
      <c r="CJA27" s="15"/>
      <c r="CJB27" s="15"/>
      <c r="CJC27" s="15"/>
      <c r="CJD27" s="15"/>
      <c r="CJE27" s="15"/>
      <c r="CJF27" s="15"/>
      <c r="CJG27" s="15"/>
      <c r="CJH27" s="15"/>
      <c r="CJI27" s="15"/>
      <c r="CJJ27" s="15"/>
      <c r="CJK27" s="15"/>
      <c r="CJL27" s="15"/>
      <c r="CJM27" s="15"/>
      <c r="CJN27" s="15"/>
      <c r="CJO27" s="15"/>
      <c r="CJP27" s="15"/>
      <c r="CJQ27" s="15"/>
      <c r="CJR27" s="15"/>
      <c r="CJS27" s="15"/>
      <c r="CJT27" s="15"/>
      <c r="CJU27" s="15"/>
      <c r="CJV27" s="15"/>
      <c r="CJW27" s="15"/>
      <c r="CJX27" s="15"/>
      <c r="CJY27" s="15"/>
      <c r="CJZ27" s="15"/>
      <c r="CKA27" s="15"/>
      <c r="CKB27" s="15"/>
      <c r="CKC27" s="15"/>
      <c r="CKD27" s="15"/>
      <c r="CKE27" s="15"/>
      <c r="CKF27" s="15"/>
      <c r="CKG27" s="15"/>
      <c r="CKH27" s="15"/>
      <c r="CKI27" s="15"/>
      <c r="CKJ27" s="15"/>
      <c r="CKK27" s="15"/>
      <c r="CKL27" s="15"/>
      <c r="CKM27" s="15"/>
      <c r="CKN27" s="15"/>
      <c r="CKO27" s="15"/>
      <c r="CKP27" s="15"/>
      <c r="CKQ27" s="15"/>
      <c r="CKR27" s="15"/>
      <c r="CKS27" s="15"/>
      <c r="CKT27" s="15"/>
      <c r="CKU27" s="15"/>
      <c r="CKV27" s="15"/>
      <c r="CKW27" s="15"/>
      <c r="CKX27" s="15"/>
      <c r="CKY27" s="15"/>
      <c r="CKZ27" s="15"/>
      <c r="CLA27" s="15"/>
      <c r="CLB27" s="15"/>
      <c r="CLC27" s="15"/>
      <c r="CLD27" s="15"/>
      <c r="CLE27" s="15"/>
      <c r="CLF27" s="15"/>
      <c r="CLG27" s="15"/>
      <c r="CLH27" s="15"/>
      <c r="CLI27" s="15"/>
      <c r="CLJ27" s="15"/>
      <c r="CLK27" s="15"/>
      <c r="CLL27" s="15"/>
      <c r="CLM27" s="15"/>
      <c r="CLN27" s="15"/>
      <c r="CLO27" s="15"/>
      <c r="CLP27" s="15"/>
      <c r="CLQ27" s="15"/>
      <c r="CLR27" s="15"/>
      <c r="CLS27" s="15"/>
      <c r="CLT27" s="15"/>
      <c r="CLU27" s="15"/>
      <c r="CLV27" s="15"/>
      <c r="CLW27" s="15"/>
      <c r="CLX27" s="15"/>
      <c r="CLY27" s="15"/>
      <c r="CLZ27" s="15"/>
      <c r="CMA27" s="15"/>
      <c r="CMB27" s="15"/>
      <c r="CMC27" s="15"/>
      <c r="CMD27" s="15"/>
      <c r="CME27" s="15"/>
      <c r="CMF27" s="15"/>
      <c r="CMG27" s="15"/>
      <c r="CMH27" s="15"/>
      <c r="CMI27" s="15"/>
      <c r="CMJ27" s="15"/>
      <c r="CMK27" s="15"/>
      <c r="CML27" s="15"/>
      <c r="CMM27" s="15"/>
      <c r="CMN27" s="15"/>
      <c r="CMO27" s="15"/>
      <c r="CMP27" s="15"/>
      <c r="CMQ27" s="15"/>
      <c r="CMR27" s="15"/>
      <c r="CMS27" s="15"/>
      <c r="CMT27" s="15"/>
      <c r="CMU27" s="15"/>
      <c r="CMV27" s="15"/>
      <c r="CMW27" s="15"/>
      <c r="CMX27" s="15"/>
      <c r="CMY27" s="15"/>
      <c r="CMZ27" s="15"/>
      <c r="CNA27" s="15"/>
      <c r="CNB27" s="15"/>
      <c r="CNC27" s="15"/>
      <c r="CND27" s="15"/>
      <c r="CNE27" s="15"/>
      <c r="CNF27" s="15"/>
      <c r="CNG27" s="15"/>
      <c r="CNH27" s="15"/>
      <c r="CNI27" s="15"/>
      <c r="CNJ27" s="15"/>
      <c r="CNK27" s="15"/>
      <c r="CNL27" s="15"/>
      <c r="CNM27" s="15"/>
      <c r="CNN27" s="15"/>
      <c r="CNO27" s="15"/>
      <c r="CNP27" s="15"/>
      <c r="CNQ27" s="15"/>
      <c r="CNR27" s="15"/>
      <c r="CNS27" s="15"/>
      <c r="CNT27" s="15"/>
      <c r="CNU27" s="15"/>
      <c r="CNV27" s="15"/>
      <c r="CNW27" s="15"/>
      <c r="CNX27" s="15"/>
      <c r="CNY27" s="15"/>
      <c r="CNZ27" s="15"/>
      <c r="COA27" s="15"/>
      <c r="COB27" s="15"/>
      <c r="COC27" s="15"/>
      <c r="COD27" s="15"/>
      <c r="COE27" s="15"/>
      <c r="COF27" s="15"/>
      <c r="COG27" s="15"/>
      <c r="COH27" s="15"/>
      <c r="COI27" s="15"/>
      <c r="COJ27" s="15"/>
      <c r="COK27" s="15"/>
      <c r="COL27" s="15"/>
      <c r="COM27" s="15"/>
      <c r="CON27" s="15"/>
      <c r="COO27" s="15"/>
      <c r="COP27" s="15"/>
      <c r="COQ27" s="15"/>
      <c r="COR27" s="15"/>
      <c r="COS27" s="15"/>
      <c r="COT27" s="15"/>
      <c r="COU27" s="15"/>
      <c r="COV27" s="15"/>
      <c r="COW27" s="15"/>
      <c r="COX27" s="15"/>
      <c r="COY27" s="15"/>
      <c r="COZ27" s="15"/>
      <c r="CPA27" s="15"/>
      <c r="CPB27" s="15"/>
      <c r="CPC27" s="15"/>
      <c r="CPD27" s="15"/>
      <c r="CPE27" s="15"/>
      <c r="CPF27" s="15"/>
      <c r="CPG27" s="15"/>
      <c r="CPH27" s="15"/>
      <c r="CPI27" s="15"/>
      <c r="CPJ27" s="15"/>
      <c r="CPK27" s="15"/>
      <c r="CPL27" s="15"/>
      <c r="CPM27" s="15"/>
      <c r="CPN27" s="15"/>
      <c r="CPO27" s="15"/>
      <c r="CPP27" s="15"/>
      <c r="CPQ27" s="15"/>
      <c r="CPR27" s="15"/>
      <c r="CPS27" s="15"/>
      <c r="CPT27" s="15"/>
      <c r="CPU27" s="15"/>
      <c r="CPV27" s="15"/>
      <c r="CPW27" s="15"/>
      <c r="CPX27" s="15"/>
      <c r="CPY27" s="15"/>
      <c r="CPZ27" s="15"/>
      <c r="CQA27" s="15"/>
      <c r="CQB27" s="15"/>
      <c r="CQC27" s="15"/>
      <c r="CQD27" s="15"/>
      <c r="CQE27" s="15"/>
      <c r="CQF27" s="15"/>
      <c r="CQG27" s="15"/>
      <c r="CQH27" s="15"/>
      <c r="CQI27" s="15"/>
      <c r="CQJ27" s="15"/>
      <c r="CQK27" s="15"/>
      <c r="CQL27" s="15"/>
      <c r="CQM27" s="15"/>
      <c r="CQN27" s="15"/>
      <c r="CQO27" s="15"/>
      <c r="CQP27" s="15"/>
      <c r="CQQ27" s="15"/>
      <c r="CQR27" s="15"/>
      <c r="CQS27" s="15"/>
      <c r="CQT27" s="15"/>
      <c r="CQU27" s="15"/>
      <c r="CQV27" s="15"/>
      <c r="CQW27" s="15"/>
      <c r="CQX27" s="15"/>
      <c r="CQY27" s="15"/>
      <c r="CQZ27" s="15"/>
      <c r="CRA27" s="15"/>
      <c r="CRB27" s="15"/>
      <c r="CRC27" s="15"/>
      <c r="CRD27" s="15"/>
      <c r="CRE27" s="15"/>
      <c r="CRF27" s="15"/>
      <c r="CRG27" s="15"/>
      <c r="CRH27" s="15"/>
      <c r="CRI27" s="15"/>
      <c r="CRJ27" s="15"/>
      <c r="CRK27" s="15"/>
      <c r="CRL27" s="15"/>
      <c r="CRM27" s="15"/>
      <c r="CRN27" s="15"/>
      <c r="CRO27" s="15"/>
      <c r="CRP27" s="15"/>
      <c r="CRQ27" s="15"/>
      <c r="CRR27" s="15"/>
      <c r="CRS27" s="15"/>
      <c r="CRT27" s="15"/>
      <c r="CRU27" s="15"/>
      <c r="CRV27" s="15"/>
      <c r="CRW27" s="15"/>
      <c r="CRX27" s="15"/>
      <c r="CRY27" s="15"/>
      <c r="CRZ27" s="15"/>
      <c r="CSA27" s="15"/>
      <c r="CSB27" s="15"/>
      <c r="CSC27" s="15"/>
      <c r="CSD27" s="15"/>
      <c r="CSE27" s="15"/>
      <c r="CSF27" s="15"/>
      <c r="CSG27" s="15"/>
      <c r="CSH27" s="15"/>
      <c r="CSI27" s="15"/>
      <c r="CSJ27" s="15"/>
      <c r="CSK27" s="15"/>
      <c r="CSL27" s="15"/>
      <c r="CSM27" s="15"/>
      <c r="CSN27" s="15"/>
      <c r="CSO27" s="15"/>
      <c r="CSP27" s="15"/>
      <c r="CSQ27" s="15"/>
      <c r="CSR27" s="15"/>
      <c r="CSS27" s="15"/>
      <c r="CST27" s="15"/>
      <c r="CSU27" s="15"/>
      <c r="CSV27" s="15"/>
      <c r="CSW27" s="15"/>
      <c r="CSX27" s="15"/>
      <c r="CSY27" s="15"/>
      <c r="CSZ27" s="15"/>
      <c r="CTA27" s="15"/>
      <c r="CTB27" s="15"/>
      <c r="CTC27" s="15"/>
      <c r="CTD27" s="15"/>
      <c r="CTE27" s="15"/>
      <c r="CTF27" s="15"/>
      <c r="CTG27" s="15"/>
      <c r="CTH27" s="15"/>
      <c r="CTI27" s="15"/>
      <c r="CTJ27" s="15"/>
      <c r="CTK27" s="15"/>
      <c r="CTL27" s="15"/>
      <c r="CTM27" s="15"/>
      <c r="CTN27" s="15"/>
      <c r="CTO27" s="15"/>
      <c r="CTP27" s="15"/>
      <c r="CTQ27" s="15"/>
      <c r="CTR27" s="15"/>
      <c r="CTS27" s="15"/>
      <c r="CTT27" s="15"/>
      <c r="CTU27" s="15"/>
      <c r="CTV27" s="15"/>
      <c r="CTW27" s="15"/>
      <c r="CTX27" s="15"/>
      <c r="CTY27" s="15"/>
      <c r="CTZ27" s="15"/>
      <c r="CUA27" s="15"/>
      <c r="CUB27" s="15"/>
      <c r="CUC27" s="15"/>
      <c r="CUD27" s="15"/>
      <c r="CUE27" s="15"/>
      <c r="CUF27" s="15"/>
      <c r="CUG27" s="15"/>
      <c r="CUH27" s="15"/>
      <c r="CUI27" s="15"/>
      <c r="CUJ27" s="15"/>
      <c r="CUK27" s="15"/>
      <c r="CUL27" s="15"/>
      <c r="CUM27" s="15"/>
      <c r="CUN27" s="15"/>
      <c r="CUO27" s="15"/>
      <c r="CUP27" s="15"/>
      <c r="CUQ27" s="15"/>
      <c r="CUR27" s="15"/>
      <c r="CUS27" s="15"/>
      <c r="CUT27" s="15"/>
      <c r="CUU27" s="15"/>
      <c r="CUV27" s="15"/>
      <c r="CUW27" s="15"/>
      <c r="CUX27" s="15"/>
      <c r="CUY27" s="15"/>
      <c r="CUZ27" s="15"/>
      <c r="CVA27" s="15"/>
      <c r="CVB27" s="15"/>
      <c r="CVC27" s="15"/>
      <c r="CVD27" s="15"/>
      <c r="CVE27" s="15"/>
      <c r="CVF27" s="15"/>
      <c r="CVG27" s="15"/>
      <c r="CVH27" s="15"/>
      <c r="CVI27" s="15"/>
      <c r="CVJ27" s="15"/>
      <c r="CVK27" s="15"/>
      <c r="CVL27" s="15"/>
      <c r="CVM27" s="15"/>
      <c r="CVN27" s="15"/>
      <c r="CVO27" s="15"/>
      <c r="CVP27" s="15"/>
      <c r="CVQ27" s="15"/>
      <c r="CVR27" s="15"/>
      <c r="CVS27" s="15"/>
      <c r="CVT27" s="15"/>
      <c r="CVU27" s="15"/>
      <c r="CVV27" s="15"/>
      <c r="CVW27" s="15"/>
      <c r="CVX27" s="15"/>
      <c r="CVY27" s="15"/>
      <c r="CVZ27" s="15"/>
      <c r="CWA27" s="15"/>
      <c r="CWB27" s="15"/>
      <c r="CWC27" s="15"/>
      <c r="CWD27" s="15"/>
      <c r="CWE27" s="15"/>
      <c r="CWF27" s="15"/>
      <c r="CWG27" s="15"/>
      <c r="CWH27" s="15"/>
      <c r="CWI27" s="15"/>
      <c r="CWJ27" s="15"/>
      <c r="CWK27" s="15"/>
      <c r="CWL27" s="15"/>
      <c r="CWM27" s="15"/>
      <c r="CWN27" s="15"/>
      <c r="CWO27" s="15"/>
      <c r="CWP27" s="15"/>
      <c r="CWQ27" s="15"/>
      <c r="CWR27" s="15"/>
      <c r="CWS27" s="15"/>
      <c r="CWT27" s="15"/>
      <c r="CWU27" s="15"/>
      <c r="CWV27" s="15"/>
      <c r="CWW27" s="15"/>
      <c r="CWX27" s="15"/>
      <c r="CWY27" s="15"/>
      <c r="CWZ27" s="15"/>
      <c r="CXA27" s="15"/>
      <c r="CXB27" s="15"/>
      <c r="CXC27" s="15"/>
      <c r="CXD27" s="15"/>
      <c r="CXE27" s="15"/>
      <c r="CXF27" s="15"/>
      <c r="CXG27" s="15"/>
      <c r="CXH27" s="15"/>
      <c r="CXI27" s="15"/>
      <c r="CXJ27" s="15"/>
      <c r="CXK27" s="15"/>
      <c r="CXL27" s="15"/>
      <c r="CXM27" s="15"/>
      <c r="CXN27" s="15"/>
      <c r="CXO27" s="15"/>
      <c r="CXP27" s="15"/>
      <c r="CXQ27" s="15"/>
      <c r="CXR27" s="15"/>
      <c r="CXS27" s="15"/>
      <c r="CXT27" s="15"/>
      <c r="CXU27" s="15"/>
      <c r="CXV27" s="15"/>
      <c r="CXW27" s="15"/>
      <c r="CXX27" s="15"/>
      <c r="CXY27" s="15"/>
      <c r="CXZ27" s="15"/>
      <c r="CYA27" s="15"/>
      <c r="CYB27" s="15"/>
      <c r="CYC27" s="15"/>
      <c r="CYD27" s="15"/>
      <c r="CYE27" s="15"/>
      <c r="CYF27" s="15"/>
      <c r="CYG27" s="15"/>
      <c r="CYH27" s="15"/>
      <c r="CYI27" s="15"/>
      <c r="CYJ27" s="15"/>
      <c r="CYK27" s="15"/>
      <c r="CYL27" s="15"/>
      <c r="CYM27" s="15"/>
      <c r="CYN27" s="15"/>
      <c r="CYO27" s="15"/>
      <c r="CYP27" s="15"/>
      <c r="CYQ27" s="15"/>
      <c r="CYR27" s="15"/>
      <c r="CYS27" s="15"/>
      <c r="CYT27" s="15"/>
      <c r="CYU27" s="15"/>
      <c r="CYV27" s="15"/>
      <c r="CYW27" s="15"/>
      <c r="CYX27" s="15"/>
      <c r="CYY27" s="15"/>
      <c r="CYZ27" s="15"/>
      <c r="CZA27" s="15"/>
      <c r="CZB27" s="15"/>
      <c r="CZC27" s="15"/>
      <c r="CZD27" s="15"/>
      <c r="CZE27" s="15"/>
      <c r="CZF27" s="15"/>
      <c r="CZG27" s="15"/>
      <c r="CZH27" s="15"/>
      <c r="CZI27" s="15"/>
      <c r="CZJ27" s="15"/>
      <c r="CZK27" s="15"/>
      <c r="CZL27" s="15"/>
      <c r="CZM27" s="15"/>
      <c r="CZN27" s="15"/>
      <c r="CZO27" s="15"/>
      <c r="CZP27" s="15"/>
      <c r="CZQ27" s="15"/>
      <c r="CZR27" s="15"/>
      <c r="CZS27" s="15"/>
      <c r="CZT27" s="15"/>
      <c r="CZU27" s="15"/>
      <c r="CZV27" s="15"/>
      <c r="CZW27" s="15"/>
      <c r="CZX27" s="15"/>
      <c r="CZY27" s="15"/>
      <c r="CZZ27" s="15"/>
      <c r="DAA27" s="15"/>
      <c r="DAB27" s="15"/>
      <c r="DAC27" s="15"/>
      <c r="DAD27" s="15"/>
      <c r="DAE27" s="15"/>
      <c r="DAF27" s="15"/>
      <c r="DAG27" s="15"/>
      <c r="DAH27" s="15"/>
      <c r="DAI27" s="15"/>
      <c r="DAJ27" s="15"/>
      <c r="DAK27" s="15"/>
      <c r="DAL27" s="15"/>
      <c r="DAM27" s="15"/>
      <c r="DAN27" s="15"/>
      <c r="DAO27" s="15"/>
      <c r="DAP27" s="15"/>
      <c r="DAQ27" s="15"/>
      <c r="DAR27" s="15"/>
      <c r="DAS27" s="15"/>
      <c r="DAT27" s="15"/>
      <c r="DAU27" s="15"/>
      <c r="DAV27" s="15"/>
      <c r="DAW27" s="15"/>
      <c r="DAX27" s="15"/>
      <c r="DAY27" s="15"/>
      <c r="DAZ27" s="15"/>
      <c r="DBA27" s="15"/>
      <c r="DBB27" s="15"/>
      <c r="DBC27" s="15"/>
      <c r="DBD27" s="15"/>
      <c r="DBE27" s="15"/>
      <c r="DBF27" s="15"/>
      <c r="DBG27" s="15"/>
      <c r="DBH27" s="15"/>
      <c r="DBI27" s="15"/>
      <c r="DBJ27" s="15"/>
      <c r="DBK27" s="15"/>
      <c r="DBL27" s="15"/>
      <c r="DBM27" s="15"/>
      <c r="DBN27" s="15"/>
      <c r="DBO27" s="15"/>
      <c r="DBP27" s="15"/>
      <c r="DBQ27" s="15"/>
      <c r="DBR27" s="15"/>
      <c r="DBS27" s="15"/>
      <c r="DBT27" s="15"/>
      <c r="DBU27" s="15"/>
      <c r="DBV27" s="15"/>
      <c r="DBW27" s="15"/>
      <c r="DBX27" s="15"/>
      <c r="DBY27" s="15"/>
      <c r="DBZ27" s="15"/>
      <c r="DCA27" s="15"/>
      <c r="DCB27" s="15"/>
      <c r="DCC27" s="15"/>
      <c r="DCD27" s="15"/>
      <c r="DCE27" s="15"/>
      <c r="DCF27" s="15"/>
      <c r="DCG27" s="15"/>
      <c r="DCH27" s="15"/>
      <c r="DCI27" s="15"/>
      <c r="DCJ27" s="15"/>
      <c r="DCK27" s="15"/>
      <c r="DCL27" s="15"/>
      <c r="DCM27" s="15"/>
      <c r="DCN27" s="15"/>
      <c r="DCO27" s="15"/>
      <c r="DCP27" s="15"/>
      <c r="DCQ27" s="15"/>
      <c r="DCR27" s="15"/>
      <c r="DCS27" s="15"/>
      <c r="DCT27" s="15"/>
      <c r="DCU27" s="15"/>
      <c r="DCV27" s="15"/>
      <c r="DCW27" s="15"/>
      <c r="DCX27" s="15"/>
      <c r="DCY27" s="15"/>
      <c r="DCZ27" s="15"/>
      <c r="DDA27" s="15"/>
      <c r="DDB27" s="15"/>
      <c r="DDC27" s="15"/>
      <c r="DDD27" s="15"/>
      <c r="DDE27" s="15"/>
      <c r="DDF27" s="15"/>
      <c r="DDG27" s="15"/>
      <c r="DDH27" s="15"/>
      <c r="DDI27" s="15"/>
      <c r="DDJ27" s="15"/>
      <c r="DDK27" s="15"/>
      <c r="DDL27" s="15"/>
      <c r="DDM27" s="15"/>
      <c r="DDN27" s="15"/>
      <c r="DDO27" s="15"/>
      <c r="DDP27" s="15"/>
      <c r="DDQ27" s="15"/>
      <c r="DDR27" s="15"/>
      <c r="DDS27" s="15"/>
      <c r="DDT27" s="15"/>
      <c r="DDU27" s="15"/>
      <c r="DDV27" s="15"/>
      <c r="DDW27" s="15"/>
      <c r="DDX27" s="15"/>
      <c r="DDY27" s="15"/>
      <c r="DDZ27" s="15"/>
      <c r="DEA27" s="15"/>
      <c r="DEB27" s="15"/>
      <c r="DEC27" s="15"/>
      <c r="DED27" s="15"/>
      <c r="DEE27" s="15"/>
      <c r="DEF27" s="15"/>
      <c r="DEG27" s="15"/>
      <c r="DEH27" s="15"/>
      <c r="DEI27" s="15"/>
      <c r="DEJ27" s="15"/>
      <c r="DEK27" s="15"/>
      <c r="DEL27" s="15"/>
      <c r="DEM27" s="15"/>
      <c r="DEN27" s="15"/>
      <c r="DEO27" s="15"/>
      <c r="DEP27" s="15"/>
      <c r="DEQ27" s="15"/>
      <c r="DER27" s="15"/>
      <c r="DES27" s="15"/>
      <c r="DET27" s="15"/>
      <c r="DEU27" s="15"/>
      <c r="DEV27" s="15"/>
      <c r="DEW27" s="15"/>
      <c r="DEX27" s="15"/>
      <c r="DEY27" s="15"/>
      <c r="DEZ27" s="15"/>
      <c r="DFA27" s="15"/>
      <c r="DFB27" s="15"/>
      <c r="DFC27" s="15"/>
      <c r="DFD27" s="15"/>
      <c r="DFE27" s="15"/>
      <c r="DFF27" s="15"/>
      <c r="DFG27" s="15"/>
      <c r="DFH27" s="15"/>
      <c r="DFI27" s="15"/>
      <c r="DFJ27" s="15"/>
      <c r="DFK27" s="15"/>
      <c r="DFL27" s="15"/>
      <c r="DFM27" s="15"/>
      <c r="DFN27" s="15"/>
      <c r="DFO27" s="15"/>
      <c r="DFP27" s="15"/>
      <c r="DFQ27" s="15"/>
      <c r="DFR27" s="15"/>
      <c r="DFS27" s="15"/>
      <c r="DFT27" s="15"/>
      <c r="DFU27" s="15"/>
      <c r="DFV27" s="15"/>
      <c r="DFW27" s="15"/>
      <c r="DFX27" s="15"/>
      <c r="DFY27" s="15"/>
      <c r="DFZ27" s="15"/>
      <c r="DGA27" s="15"/>
      <c r="DGB27" s="15"/>
      <c r="DGC27" s="15"/>
      <c r="DGD27" s="15"/>
      <c r="DGE27" s="15"/>
      <c r="DGF27" s="15"/>
      <c r="DGG27" s="15"/>
      <c r="DGH27" s="15"/>
      <c r="DGI27" s="15"/>
      <c r="DGJ27" s="15"/>
      <c r="DGK27" s="15"/>
      <c r="DGL27" s="15"/>
      <c r="DGM27" s="15"/>
      <c r="DGN27" s="15"/>
      <c r="DGO27" s="15"/>
      <c r="DGP27" s="15"/>
      <c r="DGQ27" s="15"/>
      <c r="DGR27" s="15"/>
      <c r="DGS27" s="15"/>
      <c r="DGT27" s="15"/>
      <c r="DGU27" s="15"/>
      <c r="DGV27" s="15"/>
      <c r="DGW27" s="15"/>
      <c r="DGX27" s="15"/>
      <c r="DGY27" s="15"/>
      <c r="DGZ27" s="15"/>
      <c r="DHA27" s="15"/>
      <c r="DHB27" s="15"/>
      <c r="DHC27" s="15"/>
      <c r="DHD27" s="15"/>
      <c r="DHE27" s="15"/>
      <c r="DHF27" s="15"/>
      <c r="DHG27" s="15"/>
      <c r="DHH27" s="15"/>
      <c r="DHI27" s="15"/>
      <c r="DHJ27" s="15"/>
      <c r="DHK27" s="15"/>
      <c r="DHL27" s="15"/>
      <c r="DHM27" s="15"/>
      <c r="DHN27" s="15"/>
      <c r="DHO27" s="15"/>
      <c r="DHP27" s="15"/>
      <c r="DHQ27" s="15"/>
      <c r="DHR27" s="15"/>
      <c r="DHS27" s="15"/>
      <c r="DHT27" s="15"/>
      <c r="DHU27" s="15"/>
      <c r="DHV27" s="15"/>
      <c r="DHW27" s="15"/>
      <c r="DHX27" s="15"/>
      <c r="DHY27" s="15"/>
      <c r="DHZ27" s="15"/>
      <c r="DIA27" s="15"/>
      <c r="DIB27" s="15"/>
      <c r="DIC27" s="15"/>
      <c r="DID27" s="15"/>
      <c r="DIE27" s="15"/>
      <c r="DIF27" s="15"/>
      <c r="DIG27" s="15"/>
      <c r="DIH27" s="15"/>
      <c r="DII27" s="15"/>
      <c r="DIJ27" s="15"/>
      <c r="DIK27" s="15"/>
      <c r="DIL27" s="15"/>
      <c r="DIM27" s="15"/>
      <c r="DIN27" s="15"/>
      <c r="DIO27" s="15"/>
      <c r="DIP27" s="15"/>
      <c r="DIQ27" s="15"/>
      <c r="DIR27" s="15"/>
      <c r="DIS27" s="15"/>
      <c r="DIT27" s="15"/>
      <c r="DIU27" s="15"/>
      <c r="DIV27" s="15"/>
      <c r="DIW27" s="15"/>
      <c r="DIX27" s="15"/>
      <c r="DIY27" s="15"/>
      <c r="DIZ27" s="15"/>
      <c r="DJA27" s="15"/>
      <c r="DJB27" s="15"/>
      <c r="DJC27" s="15"/>
      <c r="DJD27" s="15"/>
      <c r="DJE27" s="15"/>
      <c r="DJF27" s="15"/>
      <c r="DJG27" s="15"/>
      <c r="DJH27" s="15"/>
      <c r="DJI27" s="15"/>
      <c r="DJJ27" s="15"/>
      <c r="DJK27" s="15"/>
      <c r="DJL27" s="15"/>
      <c r="DJM27" s="15"/>
      <c r="DJN27" s="15"/>
      <c r="DJO27" s="15"/>
      <c r="DJP27" s="15"/>
      <c r="DJQ27" s="15"/>
      <c r="DJR27" s="15"/>
      <c r="DJS27" s="15"/>
      <c r="DJT27" s="15"/>
      <c r="DJU27" s="15"/>
      <c r="DJV27" s="15"/>
      <c r="DJW27" s="15"/>
      <c r="DJX27" s="15"/>
      <c r="DJY27" s="15"/>
      <c r="DJZ27" s="15"/>
      <c r="DKA27" s="15"/>
      <c r="DKB27" s="15"/>
      <c r="DKC27" s="15"/>
      <c r="DKD27" s="15"/>
      <c r="DKE27" s="15"/>
      <c r="DKF27" s="15"/>
      <c r="DKG27" s="15"/>
      <c r="DKH27" s="15"/>
      <c r="DKI27" s="15"/>
      <c r="DKJ27" s="15"/>
      <c r="DKK27" s="15"/>
      <c r="DKL27" s="15"/>
      <c r="DKM27" s="15"/>
      <c r="DKN27" s="15"/>
      <c r="DKO27" s="15"/>
      <c r="DKP27" s="15"/>
      <c r="DKQ27" s="15"/>
      <c r="DKR27" s="15"/>
      <c r="DKS27" s="15"/>
      <c r="DKT27" s="15"/>
      <c r="DKU27" s="15"/>
      <c r="DKV27" s="15"/>
      <c r="DKW27" s="15"/>
      <c r="DKX27" s="15"/>
      <c r="DKY27" s="15"/>
      <c r="DKZ27" s="15"/>
      <c r="DLA27" s="15"/>
      <c r="DLB27" s="15"/>
      <c r="DLC27" s="15"/>
      <c r="DLD27" s="15"/>
      <c r="DLE27" s="15"/>
      <c r="DLF27" s="15"/>
      <c r="DLG27" s="15"/>
      <c r="DLH27" s="15"/>
      <c r="DLI27" s="15"/>
      <c r="DLJ27" s="15"/>
      <c r="DLK27" s="15"/>
      <c r="DLL27" s="15"/>
      <c r="DLM27" s="15"/>
      <c r="DLN27" s="15"/>
      <c r="DLO27" s="15"/>
      <c r="DLP27" s="15"/>
      <c r="DLQ27" s="15"/>
      <c r="DLR27" s="15"/>
      <c r="DLS27" s="15"/>
      <c r="DLT27" s="15"/>
      <c r="DLU27" s="15"/>
      <c r="DLV27" s="15"/>
      <c r="DLW27" s="15"/>
      <c r="DLX27" s="15"/>
      <c r="DLY27" s="15"/>
      <c r="DLZ27" s="15"/>
      <c r="DMA27" s="15"/>
      <c r="DMB27" s="15"/>
      <c r="DMC27" s="15"/>
      <c r="DMD27" s="15"/>
      <c r="DME27" s="15"/>
      <c r="DMF27" s="15"/>
      <c r="DMG27" s="15"/>
      <c r="DMH27" s="15"/>
      <c r="DMI27" s="15"/>
      <c r="DMJ27" s="15"/>
      <c r="DMK27" s="15"/>
      <c r="DML27" s="15"/>
      <c r="DMM27" s="15"/>
      <c r="DMN27" s="15"/>
      <c r="DMO27" s="15"/>
      <c r="DMP27" s="15"/>
      <c r="DMQ27" s="15"/>
      <c r="DMR27" s="15"/>
      <c r="DMS27" s="15"/>
      <c r="DMT27" s="15"/>
      <c r="DMU27" s="15"/>
      <c r="DMV27" s="15"/>
      <c r="DMW27" s="15"/>
      <c r="DMX27" s="15"/>
      <c r="DMY27" s="15"/>
      <c r="DMZ27" s="15"/>
      <c r="DNA27" s="15"/>
      <c r="DNB27" s="15"/>
      <c r="DNC27" s="15"/>
      <c r="DND27" s="15"/>
      <c r="DNE27" s="15"/>
      <c r="DNF27" s="15"/>
      <c r="DNG27" s="15"/>
      <c r="DNH27" s="15"/>
      <c r="DNI27" s="15"/>
      <c r="DNJ27" s="15"/>
      <c r="DNK27" s="15"/>
      <c r="DNL27" s="15"/>
      <c r="DNM27" s="15"/>
      <c r="DNN27" s="15"/>
      <c r="DNO27" s="15"/>
      <c r="DNP27" s="15"/>
      <c r="DNQ27" s="15"/>
      <c r="DNR27" s="15"/>
      <c r="DNS27" s="15"/>
      <c r="DNT27" s="15"/>
      <c r="DNU27" s="15"/>
      <c r="DNV27" s="15"/>
      <c r="DNW27" s="15"/>
      <c r="DNX27" s="15"/>
      <c r="DNY27" s="15"/>
      <c r="DNZ27" s="15"/>
      <c r="DOA27" s="15"/>
      <c r="DOB27" s="15"/>
      <c r="DOC27" s="15"/>
      <c r="DOD27" s="15"/>
      <c r="DOE27" s="15"/>
      <c r="DOF27" s="15"/>
      <c r="DOG27" s="15"/>
      <c r="DOH27" s="15"/>
      <c r="DOI27" s="15"/>
      <c r="DOJ27" s="15"/>
      <c r="DOK27" s="15"/>
      <c r="DOL27" s="15"/>
      <c r="DOM27" s="15"/>
      <c r="DON27" s="15"/>
      <c r="DOO27" s="15"/>
      <c r="DOP27" s="15"/>
      <c r="DOQ27" s="15"/>
      <c r="DOR27" s="15"/>
      <c r="DOS27" s="15"/>
      <c r="DOT27" s="15"/>
      <c r="DOU27" s="15"/>
      <c r="DOV27" s="15"/>
      <c r="DOW27" s="15"/>
      <c r="DOX27" s="15"/>
      <c r="DOY27" s="15"/>
      <c r="DOZ27" s="15"/>
      <c r="DPA27" s="15"/>
      <c r="DPB27" s="15"/>
      <c r="DPC27" s="15"/>
      <c r="DPD27" s="15"/>
      <c r="DPE27" s="15"/>
      <c r="DPF27" s="15"/>
      <c r="DPG27" s="15"/>
      <c r="DPH27" s="15"/>
      <c r="DPI27" s="15"/>
      <c r="DPJ27" s="15"/>
      <c r="DPK27" s="15"/>
      <c r="DPL27" s="15"/>
      <c r="DPM27" s="15"/>
      <c r="DPN27" s="15"/>
      <c r="DPO27" s="15"/>
      <c r="DPP27" s="15"/>
      <c r="DPQ27" s="15"/>
      <c r="DPR27" s="15"/>
      <c r="DPS27" s="15"/>
      <c r="DPT27" s="15"/>
      <c r="DPU27" s="15"/>
      <c r="DPV27" s="15"/>
      <c r="DPW27" s="15"/>
      <c r="DPX27" s="15"/>
      <c r="DPY27" s="15"/>
      <c r="DPZ27" s="15"/>
      <c r="DQA27" s="15"/>
      <c r="DQB27" s="15"/>
      <c r="DQC27" s="15"/>
      <c r="DQD27" s="15"/>
      <c r="DQE27" s="15"/>
      <c r="DQF27" s="15"/>
      <c r="DQG27" s="15"/>
      <c r="DQH27" s="15"/>
      <c r="DQI27" s="15"/>
      <c r="DQJ27" s="15"/>
      <c r="DQK27" s="15"/>
      <c r="DQL27" s="15"/>
      <c r="DQM27" s="15"/>
      <c r="DQN27" s="15"/>
      <c r="DQO27" s="15"/>
      <c r="DQP27" s="15"/>
      <c r="DQQ27" s="15"/>
      <c r="DQR27" s="15"/>
      <c r="DQS27" s="15"/>
      <c r="DQT27" s="15"/>
      <c r="DQU27" s="15"/>
      <c r="DQV27" s="15"/>
      <c r="DQW27" s="15"/>
      <c r="DQX27" s="15"/>
      <c r="DQY27" s="15"/>
      <c r="DQZ27" s="15"/>
      <c r="DRA27" s="15"/>
      <c r="DRB27" s="15"/>
      <c r="DRC27" s="15"/>
      <c r="DRD27" s="15"/>
      <c r="DRE27" s="15"/>
      <c r="DRF27" s="15"/>
      <c r="DRG27" s="15"/>
      <c r="DRH27" s="15"/>
      <c r="DRI27" s="15"/>
      <c r="DRJ27" s="15"/>
      <c r="DRK27" s="15"/>
      <c r="DRL27" s="15"/>
      <c r="DRM27" s="15"/>
      <c r="DRN27" s="15"/>
      <c r="DRO27" s="15"/>
      <c r="DRP27" s="15"/>
      <c r="DRQ27" s="15"/>
      <c r="DRR27" s="15"/>
      <c r="DRS27" s="15"/>
      <c r="DRT27" s="15"/>
      <c r="DRU27" s="15"/>
      <c r="DRV27" s="15"/>
      <c r="DRW27" s="15"/>
      <c r="DRX27" s="15"/>
      <c r="DRY27" s="15"/>
      <c r="DRZ27" s="15"/>
      <c r="DSA27" s="15"/>
      <c r="DSB27" s="15"/>
      <c r="DSC27" s="15"/>
      <c r="DSD27" s="15"/>
      <c r="DSE27" s="15"/>
      <c r="DSF27" s="15"/>
      <c r="DSG27" s="15"/>
      <c r="DSH27" s="15"/>
      <c r="DSI27" s="15"/>
      <c r="DSJ27" s="15"/>
      <c r="DSK27" s="15"/>
      <c r="DSL27" s="15"/>
      <c r="DSM27" s="15"/>
      <c r="DSN27" s="15"/>
      <c r="DSO27" s="15"/>
      <c r="DSP27" s="15"/>
      <c r="DSQ27" s="15"/>
      <c r="DSR27" s="15"/>
      <c r="DSS27" s="15"/>
      <c r="DST27" s="15"/>
      <c r="DSU27" s="15"/>
      <c r="DSV27" s="15"/>
      <c r="DSW27" s="15"/>
      <c r="DSX27" s="15"/>
      <c r="DSY27" s="15"/>
      <c r="DSZ27" s="15"/>
      <c r="DTA27" s="15"/>
      <c r="DTB27" s="15"/>
      <c r="DTC27" s="15"/>
      <c r="DTD27" s="15"/>
      <c r="DTE27" s="15"/>
      <c r="DTF27" s="15"/>
      <c r="DTG27" s="15"/>
      <c r="DTH27" s="15"/>
      <c r="DTI27" s="15"/>
      <c r="DTJ27" s="15"/>
      <c r="DTK27" s="15"/>
      <c r="DTL27" s="15"/>
      <c r="DTM27" s="15"/>
      <c r="DTN27" s="15"/>
      <c r="DTO27" s="15"/>
      <c r="DTP27" s="15"/>
      <c r="DTQ27" s="15"/>
      <c r="DTR27" s="15"/>
      <c r="DTS27" s="15"/>
      <c r="DTT27" s="15"/>
      <c r="DTU27" s="15"/>
      <c r="DTV27" s="15"/>
      <c r="DTW27" s="15"/>
      <c r="DTX27" s="15"/>
      <c r="DTY27" s="15"/>
      <c r="DTZ27" s="15"/>
      <c r="DUA27" s="15"/>
      <c r="DUB27" s="15"/>
      <c r="DUC27" s="15"/>
      <c r="DUD27" s="15"/>
      <c r="DUE27" s="15"/>
      <c r="DUF27" s="15"/>
      <c r="DUG27" s="15"/>
      <c r="DUH27" s="15"/>
      <c r="DUI27" s="15"/>
      <c r="DUJ27" s="15"/>
      <c r="DUK27" s="15"/>
      <c r="DUL27" s="15"/>
      <c r="DUM27" s="15"/>
      <c r="DUN27" s="15"/>
      <c r="DUO27" s="15"/>
      <c r="DUP27" s="15"/>
      <c r="DUQ27" s="15"/>
      <c r="DUR27" s="15"/>
      <c r="DUS27" s="15"/>
      <c r="DUT27" s="15"/>
      <c r="DUU27" s="15"/>
      <c r="DUV27" s="15"/>
      <c r="DUW27" s="15"/>
      <c r="DUX27" s="15"/>
      <c r="DUY27" s="15"/>
      <c r="DUZ27" s="15"/>
      <c r="DVA27" s="15"/>
      <c r="DVB27" s="15"/>
      <c r="DVC27" s="15"/>
      <c r="DVD27" s="15"/>
      <c r="DVE27" s="15"/>
      <c r="DVF27" s="15"/>
      <c r="DVG27" s="15"/>
      <c r="DVH27" s="15"/>
      <c r="DVI27" s="15"/>
      <c r="DVJ27" s="15"/>
      <c r="DVK27" s="15"/>
      <c r="DVL27" s="15"/>
      <c r="DVM27" s="15"/>
      <c r="DVN27" s="15"/>
      <c r="DVO27" s="15"/>
      <c r="DVP27" s="15"/>
      <c r="DVQ27" s="15"/>
      <c r="DVR27" s="15"/>
      <c r="DVS27" s="15"/>
      <c r="DVT27" s="15"/>
      <c r="DVU27" s="15"/>
      <c r="DVV27" s="15"/>
      <c r="DVW27" s="15"/>
      <c r="DVX27" s="15"/>
      <c r="DVY27" s="15"/>
      <c r="DVZ27" s="15"/>
      <c r="DWA27" s="15"/>
      <c r="DWB27" s="15"/>
      <c r="DWC27" s="15"/>
      <c r="DWD27" s="15"/>
      <c r="DWE27" s="15"/>
      <c r="DWF27" s="15"/>
      <c r="DWG27" s="15"/>
      <c r="DWH27" s="15"/>
      <c r="DWI27" s="15"/>
      <c r="DWJ27" s="15"/>
      <c r="DWK27" s="15"/>
      <c r="DWL27" s="15"/>
      <c r="DWM27" s="15"/>
      <c r="DWN27" s="15"/>
      <c r="DWO27" s="15"/>
      <c r="DWP27" s="15"/>
      <c r="DWQ27" s="15"/>
      <c r="DWR27" s="15"/>
      <c r="DWS27" s="15"/>
      <c r="DWT27" s="15"/>
      <c r="DWU27" s="15"/>
      <c r="DWV27" s="15"/>
      <c r="DWW27" s="15"/>
      <c r="DWX27" s="15"/>
      <c r="DWY27" s="15"/>
      <c r="DWZ27" s="15"/>
      <c r="DXA27" s="15"/>
      <c r="DXB27" s="15"/>
      <c r="DXC27" s="15"/>
      <c r="DXD27" s="15"/>
      <c r="DXE27" s="15"/>
      <c r="DXF27" s="15"/>
      <c r="DXG27" s="15"/>
      <c r="DXH27" s="15"/>
      <c r="DXI27" s="15"/>
      <c r="DXJ27" s="15"/>
      <c r="DXK27" s="15"/>
      <c r="DXL27" s="15"/>
      <c r="DXM27" s="15"/>
      <c r="DXN27" s="15"/>
      <c r="DXO27" s="15"/>
      <c r="DXP27" s="15"/>
      <c r="DXQ27" s="15"/>
      <c r="DXR27" s="15"/>
      <c r="DXS27" s="15"/>
      <c r="DXT27" s="15"/>
      <c r="DXU27" s="15"/>
      <c r="DXV27" s="15"/>
      <c r="DXW27" s="15"/>
      <c r="DXX27" s="15"/>
      <c r="DXY27" s="15"/>
      <c r="DXZ27" s="15"/>
      <c r="DYA27" s="15"/>
      <c r="DYB27" s="15"/>
      <c r="DYC27" s="15"/>
      <c r="DYD27" s="15"/>
      <c r="DYE27" s="15"/>
      <c r="DYF27" s="15"/>
      <c r="DYG27" s="15"/>
      <c r="DYH27" s="15"/>
      <c r="DYI27" s="15"/>
      <c r="DYJ27" s="15"/>
      <c r="DYK27" s="15"/>
      <c r="DYL27" s="15"/>
      <c r="DYM27" s="15"/>
      <c r="DYN27" s="15"/>
      <c r="DYO27" s="15"/>
      <c r="DYP27" s="15"/>
      <c r="DYQ27" s="15"/>
      <c r="DYR27" s="15"/>
      <c r="DYS27" s="15"/>
      <c r="DYT27" s="15"/>
      <c r="DYU27" s="15"/>
      <c r="DYV27" s="15"/>
      <c r="DYW27" s="15"/>
      <c r="DYX27" s="15"/>
      <c r="DYY27" s="15"/>
      <c r="DYZ27" s="15"/>
      <c r="DZA27" s="15"/>
      <c r="DZB27" s="15"/>
      <c r="DZC27" s="15"/>
      <c r="DZD27" s="15"/>
      <c r="DZE27" s="15"/>
      <c r="DZF27" s="15"/>
      <c r="DZG27" s="15"/>
      <c r="DZH27" s="15"/>
      <c r="DZI27" s="15"/>
      <c r="DZJ27" s="15"/>
      <c r="DZK27" s="15"/>
      <c r="DZL27" s="15"/>
      <c r="DZM27" s="15"/>
      <c r="DZN27" s="15"/>
      <c r="DZO27" s="15"/>
      <c r="DZP27" s="15"/>
      <c r="DZQ27" s="15"/>
      <c r="DZR27" s="15"/>
      <c r="DZS27" s="15"/>
      <c r="DZT27" s="15"/>
      <c r="DZU27" s="15"/>
      <c r="DZV27" s="15"/>
      <c r="DZW27" s="15"/>
      <c r="DZX27" s="15"/>
      <c r="DZY27" s="15"/>
      <c r="DZZ27" s="15"/>
      <c r="EAA27" s="15"/>
      <c r="EAB27" s="15"/>
      <c r="EAC27" s="15"/>
      <c r="EAD27" s="15"/>
      <c r="EAE27" s="15"/>
      <c r="EAF27" s="15"/>
      <c r="EAG27" s="15"/>
      <c r="EAH27" s="15"/>
      <c r="EAI27" s="15"/>
      <c r="EAJ27" s="15"/>
      <c r="EAK27" s="15"/>
      <c r="EAL27" s="15"/>
      <c r="EAM27" s="15"/>
      <c r="EAN27" s="15"/>
      <c r="EAO27" s="15"/>
      <c r="EAP27" s="15"/>
      <c r="EAQ27" s="15"/>
      <c r="EAR27" s="15"/>
      <c r="EAS27" s="15"/>
      <c r="EAT27" s="15"/>
      <c r="EAU27" s="15"/>
      <c r="EAV27" s="15"/>
      <c r="EAW27" s="15"/>
      <c r="EAX27" s="15"/>
      <c r="EAY27" s="15"/>
      <c r="EAZ27" s="15"/>
      <c r="EBA27" s="15"/>
      <c r="EBB27" s="15"/>
      <c r="EBC27" s="15"/>
      <c r="EBD27" s="15"/>
      <c r="EBE27" s="15"/>
      <c r="EBF27" s="15"/>
      <c r="EBG27" s="15"/>
      <c r="EBH27" s="15"/>
      <c r="EBI27" s="15"/>
      <c r="EBJ27" s="15"/>
      <c r="EBK27" s="15"/>
      <c r="EBL27" s="15"/>
      <c r="EBM27" s="15"/>
      <c r="EBN27" s="15"/>
      <c r="EBO27" s="15"/>
      <c r="EBP27" s="15"/>
      <c r="EBQ27" s="15"/>
      <c r="EBR27" s="15"/>
      <c r="EBS27" s="15"/>
      <c r="EBT27" s="15"/>
      <c r="EBU27" s="15"/>
      <c r="EBV27" s="15"/>
      <c r="EBW27" s="15"/>
      <c r="EBX27" s="15"/>
      <c r="EBY27" s="15"/>
      <c r="EBZ27" s="15"/>
      <c r="ECA27" s="15"/>
      <c r="ECB27" s="15"/>
      <c r="ECC27" s="15"/>
      <c r="ECD27" s="15"/>
      <c r="ECE27" s="15"/>
      <c r="ECF27" s="15"/>
      <c r="ECG27" s="15"/>
      <c r="ECH27" s="15"/>
      <c r="ECI27" s="15"/>
      <c r="ECJ27" s="15"/>
      <c r="ECK27" s="15"/>
      <c r="ECL27" s="15"/>
      <c r="ECM27" s="15"/>
      <c r="ECN27" s="15"/>
      <c r="ECO27" s="15"/>
      <c r="ECP27" s="15"/>
      <c r="ECQ27" s="15"/>
      <c r="ECR27" s="15"/>
      <c r="ECS27" s="15"/>
      <c r="ECT27" s="15"/>
      <c r="ECU27" s="15"/>
      <c r="ECV27" s="15"/>
      <c r="ECW27" s="15"/>
      <c r="ECX27" s="15"/>
      <c r="ECY27" s="15"/>
      <c r="ECZ27" s="15"/>
      <c r="EDA27" s="15"/>
      <c r="EDB27" s="15"/>
      <c r="EDC27" s="15"/>
      <c r="EDD27" s="15"/>
      <c r="EDE27" s="15"/>
      <c r="EDF27" s="15"/>
      <c r="EDG27" s="15"/>
      <c r="EDH27" s="15"/>
      <c r="EDI27" s="15"/>
      <c r="EDJ27" s="15"/>
      <c r="EDK27" s="15"/>
      <c r="EDL27" s="15"/>
      <c r="EDM27" s="15"/>
      <c r="EDN27" s="15"/>
      <c r="EDO27" s="15"/>
      <c r="EDP27" s="15"/>
      <c r="EDQ27" s="15"/>
      <c r="EDR27" s="15"/>
      <c r="EDS27" s="15"/>
      <c r="EDT27" s="15"/>
      <c r="EDU27" s="15"/>
      <c r="EDV27" s="15"/>
      <c r="EDW27" s="15"/>
      <c r="EDX27" s="15"/>
      <c r="EDY27" s="15"/>
      <c r="EDZ27" s="15"/>
      <c r="EEA27" s="15"/>
      <c r="EEB27" s="15"/>
      <c r="EEC27" s="15"/>
      <c r="EED27" s="15"/>
      <c r="EEE27" s="15"/>
      <c r="EEF27" s="15"/>
      <c r="EEG27" s="15"/>
      <c r="EEH27" s="15"/>
      <c r="EEI27" s="15"/>
      <c r="EEJ27" s="15"/>
      <c r="EEK27" s="15"/>
      <c r="EEL27" s="15"/>
      <c r="EEM27" s="15"/>
      <c r="EEN27" s="15"/>
      <c r="EEO27" s="15"/>
      <c r="EEP27" s="15"/>
      <c r="EEQ27" s="15"/>
      <c r="EER27" s="15"/>
      <c r="EES27" s="15"/>
      <c r="EET27" s="15"/>
      <c r="EEU27" s="15"/>
      <c r="EEV27" s="15"/>
      <c r="EEW27" s="15"/>
      <c r="EEX27" s="15"/>
      <c r="EEY27" s="15"/>
      <c r="EEZ27" s="15"/>
      <c r="EFA27" s="15"/>
      <c r="EFB27" s="15"/>
      <c r="EFC27" s="15"/>
      <c r="EFD27" s="15"/>
      <c r="EFE27" s="15"/>
      <c r="EFF27" s="15"/>
      <c r="EFG27" s="15"/>
      <c r="EFH27" s="15"/>
      <c r="EFI27" s="15"/>
      <c r="EFJ27" s="15"/>
      <c r="EFK27" s="15"/>
      <c r="EFL27" s="15"/>
      <c r="EFM27" s="15"/>
      <c r="EFN27" s="15"/>
      <c r="EFO27" s="15"/>
      <c r="EFP27" s="15"/>
      <c r="EFQ27" s="15"/>
      <c r="EFR27" s="15"/>
      <c r="EFS27" s="15"/>
      <c r="EFT27" s="15"/>
      <c r="EFU27" s="15"/>
      <c r="EFV27" s="15"/>
      <c r="EFW27" s="15"/>
      <c r="EFX27" s="15"/>
      <c r="EFY27" s="15"/>
      <c r="EFZ27" s="15"/>
      <c r="EGA27" s="15"/>
      <c r="EGB27" s="15"/>
      <c r="EGC27" s="15"/>
      <c r="EGD27" s="15"/>
      <c r="EGE27" s="15"/>
      <c r="EGF27" s="15"/>
      <c r="EGG27" s="15"/>
      <c r="EGH27" s="15"/>
      <c r="EGI27" s="15"/>
      <c r="EGJ27" s="15"/>
      <c r="EGK27" s="15"/>
      <c r="EGL27" s="15"/>
      <c r="EGM27" s="15"/>
      <c r="EGN27" s="15"/>
      <c r="EGO27" s="15"/>
      <c r="EGP27" s="15"/>
      <c r="EGQ27" s="15"/>
      <c r="EGR27" s="15"/>
      <c r="EGS27" s="15"/>
      <c r="EGT27" s="15"/>
      <c r="EGU27" s="15"/>
      <c r="EGV27" s="15"/>
      <c r="EGW27" s="15"/>
      <c r="EGX27" s="15"/>
      <c r="EGY27" s="15"/>
      <c r="EGZ27" s="15"/>
      <c r="EHA27" s="15"/>
      <c r="EHB27" s="15"/>
      <c r="EHC27" s="15"/>
      <c r="EHD27" s="15"/>
      <c r="EHE27" s="15"/>
      <c r="EHF27" s="15"/>
      <c r="EHG27" s="15"/>
      <c r="EHH27" s="15"/>
      <c r="EHI27" s="15"/>
      <c r="EHJ27" s="15"/>
      <c r="EHK27" s="15"/>
      <c r="EHL27" s="15"/>
      <c r="EHM27" s="15"/>
      <c r="EHN27" s="15"/>
      <c r="EHO27" s="15"/>
      <c r="EHP27" s="15"/>
      <c r="EHQ27" s="15"/>
      <c r="EHR27" s="15"/>
      <c r="EHS27" s="15"/>
      <c r="EHT27" s="15"/>
      <c r="EHU27" s="15"/>
      <c r="EHV27" s="15"/>
      <c r="EHW27" s="15"/>
      <c r="EHX27" s="15"/>
      <c r="EHY27" s="15"/>
      <c r="EHZ27" s="15"/>
      <c r="EIA27" s="15"/>
      <c r="EIB27" s="15"/>
      <c r="EIC27" s="15"/>
      <c r="EID27" s="15"/>
      <c r="EIE27" s="15"/>
      <c r="EIF27" s="15"/>
      <c r="EIG27" s="15"/>
      <c r="EIH27" s="15"/>
      <c r="EII27" s="15"/>
      <c r="EIJ27" s="15"/>
      <c r="EIK27" s="15"/>
      <c r="EIL27" s="15"/>
      <c r="EIM27" s="15"/>
      <c r="EIN27" s="15"/>
      <c r="EIO27" s="15"/>
      <c r="EIP27" s="15"/>
      <c r="EIQ27" s="15"/>
      <c r="EIR27" s="15"/>
      <c r="EIS27" s="15"/>
      <c r="EIT27" s="15"/>
      <c r="EIU27" s="15"/>
      <c r="EIV27" s="15"/>
      <c r="EIW27" s="15"/>
      <c r="EIX27" s="15"/>
      <c r="EIY27" s="15"/>
      <c r="EIZ27" s="15"/>
      <c r="EJA27" s="15"/>
      <c r="EJB27" s="15"/>
      <c r="EJC27" s="15"/>
      <c r="EJD27" s="15"/>
      <c r="EJE27" s="15"/>
      <c r="EJF27" s="15"/>
      <c r="EJG27" s="15"/>
      <c r="EJH27" s="15"/>
      <c r="EJI27" s="15"/>
      <c r="EJJ27" s="15"/>
      <c r="EJK27" s="15"/>
      <c r="EJL27" s="15"/>
      <c r="EJM27" s="15"/>
      <c r="EJN27" s="15"/>
      <c r="EJO27" s="15"/>
      <c r="EJP27" s="15"/>
      <c r="EJQ27" s="15"/>
      <c r="EJR27" s="15"/>
      <c r="EJS27" s="15"/>
      <c r="EJT27" s="15"/>
      <c r="EJU27" s="15"/>
      <c r="EJV27" s="15"/>
      <c r="EJW27" s="15"/>
      <c r="EJX27" s="15"/>
      <c r="EJY27" s="15"/>
      <c r="EJZ27" s="15"/>
      <c r="EKA27" s="15"/>
      <c r="EKB27" s="15"/>
      <c r="EKC27" s="15"/>
      <c r="EKD27" s="15"/>
      <c r="EKE27" s="15"/>
      <c r="EKF27" s="15"/>
      <c r="EKG27" s="15"/>
      <c r="EKH27" s="15"/>
      <c r="EKI27" s="15"/>
      <c r="EKJ27" s="15"/>
      <c r="EKK27" s="15"/>
      <c r="EKL27" s="15"/>
      <c r="EKM27" s="15"/>
      <c r="EKN27" s="15"/>
      <c r="EKO27" s="15"/>
      <c r="EKP27" s="15"/>
      <c r="EKQ27" s="15"/>
      <c r="EKR27" s="15"/>
      <c r="EKS27" s="15"/>
      <c r="EKT27" s="15"/>
      <c r="EKU27" s="15"/>
      <c r="EKV27" s="15"/>
      <c r="EKW27" s="15"/>
      <c r="EKX27" s="15"/>
      <c r="EKY27" s="15"/>
      <c r="EKZ27" s="15"/>
      <c r="ELA27" s="15"/>
      <c r="ELB27" s="15"/>
      <c r="ELC27" s="15"/>
      <c r="ELD27" s="15"/>
      <c r="ELE27" s="15"/>
      <c r="ELF27" s="15"/>
      <c r="ELG27" s="15"/>
      <c r="ELH27" s="15"/>
      <c r="ELI27" s="15"/>
      <c r="ELJ27" s="15"/>
      <c r="ELK27" s="15"/>
      <c r="ELL27" s="15"/>
      <c r="ELM27" s="15"/>
      <c r="ELN27" s="15"/>
      <c r="ELO27" s="15"/>
      <c r="ELP27" s="15"/>
      <c r="ELQ27" s="15"/>
      <c r="ELR27" s="15"/>
      <c r="ELS27" s="15"/>
      <c r="ELT27" s="15"/>
      <c r="ELU27" s="15"/>
      <c r="ELV27" s="15"/>
      <c r="ELW27" s="15"/>
      <c r="ELX27" s="15"/>
      <c r="ELY27" s="15"/>
      <c r="ELZ27" s="15"/>
      <c r="EMA27" s="15"/>
      <c r="EMB27" s="15"/>
      <c r="EMC27" s="15"/>
      <c r="EMD27" s="15"/>
      <c r="EME27" s="15"/>
      <c r="EMF27" s="15"/>
      <c r="EMG27" s="15"/>
      <c r="EMH27" s="15"/>
      <c r="EMI27" s="15"/>
      <c r="EMJ27" s="15"/>
      <c r="EMK27" s="15"/>
      <c r="EML27" s="15"/>
      <c r="EMM27" s="15"/>
      <c r="EMN27" s="15"/>
      <c r="EMO27" s="15"/>
      <c r="EMP27" s="15"/>
      <c r="EMQ27" s="15"/>
      <c r="EMR27" s="15"/>
      <c r="EMS27" s="15"/>
      <c r="EMT27" s="15"/>
      <c r="EMU27" s="15"/>
      <c r="EMV27" s="15"/>
      <c r="EMW27" s="15"/>
      <c r="EMX27" s="15"/>
      <c r="EMY27" s="15"/>
      <c r="EMZ27" s="15"/>
      <c r="ENA27" s="15"/>
      <c r="ENB27" s="15"/>
      <c r="ENC27" s="15"/>
      <c r="END27" s="15"/>
      <c r="ENE27" s="15"/>
      <c r="ENF27" s="15"/>
      <c r="ENG27" s="15"/>
      <c r="ENH27" s="15"/>
      <c r="ENI27" s="15"/>
      <c r="ENJ27" s="15"/>
      <c r="ENK27" s="15"/>
      <c r="ENL27" s="15"/>
      <c r="ENM27" s="15"/>
      <c r="ENN27" s="15"/>
      <c r="ENO27" s="15"/>
      <c r="ENP27" s="15"/>
      <c r="ENQ27" s="15"/>
      <c r="ENR27" s="15"/>
      <c r="ENS27" s="15"/>
      <c r="ENT27" s="15"/>
      <c r="ENU27" s="15"/>
      <c r="ENV27" s="15"/>
      <c r="ENW27" s="15"/>
      <c r="ENX27" s="15"/>
      <c r="ENY27" s="15"/>
      <c r="ENZ27" s="15"/>
      <c r="EOA27" s="15"/>
      <c r="EOB27" s="15"/>
      <c r="EOC27" s="15"/>
      <c r="EOD27" s="15"/>
      <c r="EOE27" s="15"/>
      <c r="EOF27" s="15"/>
      <c r="EOG27" s="15"/>
      <c r="EOH27" s="15"/>
      <c r="EOI27" s="15"/>
      <c r="EOJ27" s="15"/>
      <c r="EOK27" s="15"/>
      <c r="EOL27" s="15"/>
      <c r="EOM27" s="15"/>
      <c r="EON27" s="15"/>
      <c r="EOO27" s="15"/>
      <c r="EOP27" s="15"/>
      <c r="EOQ27" s="15"/>
      <c r="EOR27" s="15"/>
      <c r="EOS27" s="15"/>
      <c r="EOT27" s="15"/>
      <c r="EOU27" s="15"/>
      <c r="EOV27" s="15"/>
      <c r="EOW27" s="15"/>
      <c r="EOX27" s="15"/>
      <c r="EOY27" s="15"/>
      <c r="EOZ27" s="15"/>
      <c r="EPA27" s="15"/>
      <c r="EPB27" s="15"/>
      <c r="EPC27" s="15"/>
      <c r="EPD27" s="15"/>
      <c r="EPE27" s="15"/>
      <c r="EPF27" s="15"/>
      <c r="EPG27" s="15"/>
      <c r="EPH27" s="15"/>
      <c r="EPI27" s="15"/>
      <c r="EPJ27" s="15"/>
      <c r="EPK27" s="15"/>
      <c r="EPL27" s="15"/>
      <c r="EPM27" s="15"/>
      <c r="EPN27" s="15"/>
      <c r="EPO27" s="15"/>
      <c r="EPP27" s="15"/>
      <c r="EPQ27" s="15"/>
      <c r="EPR27" s="15"/>
      <c r="EPS27" s="15"/>
      <c r="EPT27" s="15"/>
      <c r="EPU27" s="15"/>
      <c r="EPV27" s="15"/>
      <c r="EPW27" s="15"/>
      <c r="EPX27" s="15"/>
      <c r="EPY27" s="15"/>
      <c r="EPZ27" s="15"/>
      <c r="EQA27" s="15"/>
      <c r="EQB27" s="15"/>
      <c r="EQC27" s="15"/>
      <c r="EQD27" s="15"/>
      <c r="EQE27" s="15"/>
      <c r="EQF27" s="15"/>
      <c r="EQG27" s="15"/>
      <c r="EQH27" s="15"/>
      <c r="EQI27" s="15"/>
      <c r="EQJ27" s="15"/>
      <c r="EQK27" s="15"/>
      <c r="EQL27" s="15"/>
      <c r="EQM27" s="15"/>
      <c r="EQN27" s="15"/>
      <c r="EQO27" s="15"/>
      <c r="EQP27" s="15"/>
      <c r="EQQ27" s="15"/>
      <c r="EQR27" s="15"/>
      <c r="EQS27" s="15"/>
      <c r="EQT27" s="15"/>
      <c r="EQU27" s="15"/>
      <c r="EQV27" s="15"/>
      <c r="EQW27" s="15"/>
      <c r="EQX27" s="15"/>
      <c r="EQY27" s="15"/>
      <c r="EQZ27" s="15"/>
      <c r="ERA27" s="15"/>
      <c r="ERB27" s="15"/>
      <c r="ERC27" s="15"/>
      <c r="ERD27" s="15"/>
      <c r="ERE27" s="15"/>
      <c r="ERF27" s="15"/>
      <c r="ERG27" s="15"/>
      <c r="ERH27" s="15"/>
      <c r="ERI27" s="15"/>
      <c r="ERJ27" s="15"/>
      <c r="ERK27" s="15"/>
      <c r="ERL27" s="15"/>
      <c r="ERM27" s="15"/>
      <c r="ERN27" s="15"/>
      <c r="ERO27" s="15"/>
      <c r="ERP27" s="15"/>
      <c r="ERQ27" s="15"/>
      <c r="ERR27" s="15"/>
      <c r="ERS27" s="15"/>
      <c r="ERT27" s="15"/>
      <c r="ERU27" s="15"/>
      <c r="ERV27" s="15"/>
      <c r="ERW27" s="15"/>
      <c r="ERX27" s="15"/>
      <c r="ERY27" s="15"/>
      <c r="ERZ27" s="15"/>
      <c r="ESA27" s="15"/>
      <c r="ESB27" s="15"/>
      <c r="ESC27" s="15"/>
      <c r="ESD27" s="15"/>
      <c r="ESE27" s="15"/>
      <c r="ESF27" s="15"/>
      <c r="ESG27" s="15"/>
      <c r="ESH27" s="15"/>
      <c r="ESI27" s="15"/>
      <c r="ESJ27" s="15"/>
      <c r="ESK27" s="15"/>
      <c r="ESL27" s="15"/>
      <c r="ESM27" s="15"/>
      <c r="ESN27" s="15"/>
      <c r="ESO27" s="15"/>
      <c r="ESP27" s="15"/>
      <c r="ESQ27" s="15"/>
      <c r="ESR27" s="15"/>
      <c r="ESS27" s="15"/>
      <c r="EST27" s="15"/>
      <c r="ESU27" s="15"/>
      <c r="ESV27" s="15"/>
      <c r="ESW27" s="15"/>
      <c r="ESX27" s="15"/>
      <c r="ESY27" s="15"/>
      <c r="ESZ27" s="15"/>
      <c r="ETA27" s="15"/>
      <c r="ETB27" s="15"/>
      <c r="ETC27" s="15"/>
      <c r="ETD27" s="15"/>
      <c r="ETE27" s="15"/>
      <c r="ETF27" s="15"/>
      <c r="ETG27" s="15"/>
      <c r="ETH27" s="15"/>
      <c r="ETI27" s="15"/>
      <c r="ETJ27" s="15"/>
      <c r="ETK27" s="15"/>
      <c r="ETL27" s="15"/>
      <c r="ETM27" s="15"/>
      <c r="ETN27" s="15"/>
      <c r="ETO27" s="15"/>
      <c r="ETP27" s="15"/>
      <c r="ETQ27" s="15"/>
      <c r="ETR27" s="15"/>
      <c r="ETS27" s="15"/>
      <c r="ETT27" s="15"/>
      <c r="ETU27" s="15"/>
      <c r="ETV27" s="15"/>
      <c r="ETW27" s="15"/>
      <c r="ETX27" s="15"/>
      <c r="ETY27" s="15"/>
      <c r="ETZ27" s="15"/>
      <c r="EUA27" s="15"/>
      <c r="EUB27" s="15"/>
      <c r="EUC27" s="15"/>
      <c r="EUD27" s="15"/>
      <c r="EUE27" s="15"/>
      <c r="EUF27" s="15"/>
      <c r="EUG27" s="15"/>
      <c r="EUH27" s="15"/>
      <c r="EUI27" s="15"/>
      <c r="EUJ27" s="15"/>
      <c r="EUK27" s="15"/>
      <c r="EUL27" s="15"/>
      <c r="EUM27" s="15"/>
      <c r="EUN27" s="15"/>
      <c r="EUO27" s="15"/>
      <c r="EUP27" s="15"/>
      <c r="EUQ27" s="15"/>
      <c r="EUR27" s="15"/>
      <c r="EUS27" s="15"/>
      <c r="EUT27" s="15"/>
      <c r="EUU27" s="15"/>
      <c r="EUV27" s="15"/>
      <c r="EUW27" s="15"/>
      <c r="EUX27" s="15"/>
      <c r="EUY27" s="15"/>
      <c r="EUZ27" s="15"/>
      <c r="EVA27" s="15"/>
      <c r="EVB27" s="15"/>
      <c r="EVC27" s="15"/>
      <c r="EVD27" s="15"/>
      <c r="EVE27" s="15"/>
      <c r="EVF27" s="15"/>
      <c r="EVG27" s="15"/>
      <c r="EVH27" s="15"/>
      <c r="EVI27" s="15"/>
      <c r="EVJ27" s="15"/>
      <c r="EVK27" s="15"/>
      <c r="EVL27" s="15"/>
      <c r="EVM27" s="15"/>
      <c r="EVN27" s="15"/>
      <c r="EVO27" s="15"/>
      <c r="EVP27" s="15"/>
      <c r="EVQ27" s="15"/>
      <c r="EVR27" s="15"/>
      <c r="EVS27" s="15"/>
      <c r="EVT27" s="15"/>
      <c r="EVU27" s="15"/>
      <c r="EVV27" s="15"/>
      <c r="EVW27" s="15"/>
      <c r="EVX27" s="15"/>
      <c r="EVY27" s="15"/>
      <c r="EVZ27" s="15"/>
      <c r="EWA27" s="15"/>
      <c r="EWB27" s="15"/>
      <c r="EWC27" s="15"/>
      <c r="EWD27" s="15"/>
      <c r="EWE27" s="15"/>
      <c r="EWF27" s="15"/>
      <c r="EWG27" s="15"/>
      <c r="EWH27" s="15"/>
      <c r="EWI27" s="15"/>
      <c r="EWJ27" s="15"/>
      <c r="EWK27" s="15"/>
      <c r="EWL27" s="15"/>
      <c r="EWM27" s="15"/>
      <c r="EWN27" s="15"/>
      <c r="EWO27" s="15"/>
      <c r="EWP27" s="15"/>
      <c r="EWQ27" s="15"/>
      <c r="EWR27" s="15"/>
      <c r="EWS27" s="15"/>
      <c r="EWT27" s="15"/>
      <c r="EWU27" s="15"/>
      <c r="EWV27" s="15"/>
      <c r="EWW27" s="15"/>
      <c r="EWX27" s="15"/>
      <c r="EWY27" s="15"/>
      <c r="EWZ27" s="15"/>
      <c r="EXA27" s="15"/>
      <c r="EXB27" s="15"/>
      <c r="EXC27" s="15"/>
      <c r="EXD27" s="15"/>
      <c r="EXE27" s="15"/>
      <c r="EXF27" s="15"/>
      <c r="EXG27" s="15"/>
      <c r="EXH27" s="15"/>
      <c r="EXI27" s="15"/>
      <c r="EXJ27" s="15"/>
      <c r="EXK27" s="15"/>
      <c r="EXL27" s="15"/>
      <c r="EXM27" s="15"/>
      <c r="EXN27" s="15"/>
      <c r="EXO27" s="15"/>
      <c r="EXP27" s="15"/>
      <c r="EXQ27" s="15"/>
      <c r="EXR27" s="15"/>
      <c r="EXS27" s="15"/>
      <c r="EXT27" s="15"/>
      <c r="EXU27" s="15"/>
      <c r="EXV27" s="15"/>
      <c r="EXW27" s="15"/>
      <c r="EXX27" s="15"/>
      <c r="EXY27" s="15"/>
      <c r="EXZ27" s="15"/>
      <c r="EYA27" s="15"/>
      <c r="EYB27" s="15"/>
      <c r="EYC27" s="15"/>
      <c r="EYD27" s="15"/>
      <c r="EYE27" s="15"/>
      <c r="EYF27" s="15"/>
      <c r="EYG27" s="15"/>
      <c r="EYH27" s="15"/>
      <c r="EYI27" s="15"/>
      <c r="EYJ27" s="15"/>
      <c r="EYK27" s="15"/>
      <c r="EYL27" s="15"/>
      <c r="EYM27" s="15"/>
      <c r="EYN27" s="15"/>
      <c r="EYO27" s="15"/>
      <c r="EYP27" s="15"/>
      <c r="EYQ27" s="15"/>
      <c r="EYR27" s="15"/>
      <c r="EYS27" s="15"/>
      <c r="EYT27" s="15"/>
      <c r="EYU27" s="15"/>
      <c r="EYV27" s="15"/>
      <c r="EYW27" s="15"/>
      <c r="EYX27" s="15"/>
      <c r="EYY27" s="15"/>
      <c r="EYZ27" s="15"/>
      <c r="EZA27" s="15"/>
      <c r="EZB27" s="15"/>
      <c r="EZC27" s="15"/>
      <c r="EZD27" s="15"/>
      <c r="EZE27" s="15"/>
      <c r="EZF27" s="15"/>
      <c r="EZG27" s="15"/>
      <c r="EZH27" s="15"/>
      <c r="EZI27" s="15"/>
      <c r="EZJ27" s="15"/>
      <c r="EZK27" s="15"/>
      <c r="EZL27" s="15"/>
      <c r="EZM27" s="15"/>
      <c r="EZN27" s="15"/>
      <c r="EZO27" s="15"/>
      <c r="EZP27" s="15"/>
      <c r="EZQ27" s="15"/>
      <c r="EZR27" s="15"/>
      <c r="EZS27" s="15"/>
      <c r="EZT27" s="15"/>
      <c r="EZU27" s="15"/>
      <c r="EZV27" s="15"/>
      <c r="EZW27" s="15"/>
      <c r="EZX27" s="15"/>
      <c r="EZY27" s="15"/>
      <c r="EZZ27" s="15"/>
      <c r="FAA27" s="15"/>
      <c r="FAB27" s="15"/>
      <c r="FAC27" s="15"/>
      <c r="FAD27" s="15"/>
      <c r="FAE27" s="15"/>
      <c r="FAF27" s="15"/>
      <c r="FAG27" s="15"/>
      <c r="FAH27" s="15"/>
      <c r="FAI27" s="15"/>
      <c r="FAJ27" s="15"/>
      <c r="FAK27" s="15"/>
      <c r="FAL27" s="15"/>
      <c r="FAM27" s="15"/>
      <c r="FAN27" s="15"/>
      <c r="FAO27" s="15"/>
      <c r="FAP27" s="15"/>
      <c r="FAQ27" s="15"/>
      <c r="FAR27" s="15"/>
      <c r="FAS27" s="15"/>
      <c r="FAT27" s="15"/>
      <c r="FAU27" s="15"/>
      <c r="FAV27" s="15"/>
      <c r="FAW27" s="15"/>
      <c r="FAX27" s="15"/>
      <c r="FAY27" s="15"/>
      <c r="FAZ27" s="15"/>
      <c r="FBA27" s="15"/>
      <c r="FBB27" s="15"/>
      <c r="FBC27" s="15"/>
      <c r="FBD27" s="15"/>
      <c r="FBE27" s="15"/>
      <c r="FBF27" s="15"/>
      <c r="FBG27" s="15"/>
      <c r="FBH27" s="15"/>
      <c r="FBI27" s="15"/>
      <c r="FBJ27" s="15"/>
      <c r="FBK27" s="15"/>
      <c r="FBL27" s="15"/>
      <c r="FBM27" s="15"/>
      <c r="FBN27" s="15"/>
      <c r="FBO27" s="15"/>
      <c r="FBP27" s="15"/>
      <c r="FBQ27" s="15"/>
      <c r="FBR27" s="15"/>
      <c r="FBS27" s="15"/>
      <c r="FBT27" s="15"/>
      <c r="FBU27" s="15"/>
      <c r="FBV27" s="15"/>
      <c r="FBW27" s="15"/>
      <c r="FBX27" s="15"/>
      <c r="FBY27" s="15"/>
      <c r="FBZ27" s="15"/>
      <c r="FCA27" s="15"/>
      <c r="FCB27" s="15"/>
      <c r="FCC27" s="15"/>
      <c r="FCD27" s="15"/>
      <c r="FCE27" s="15"/>
      <c r="FCF27" s="15"/>
      <c r="FCG27" s="15"/>
      <c r="FCH27" s="15"/>
      <c r="FCI27" s="15"/>
      <c r="FCJ27" s="15"/>
      <c r="FCK27" s="15"/>
      <c r="FCL27" s="15"/>
      <c r="FCM27" s="15"/>
      <c r="FCN27" s="15"/>
      <c r="FCO27" s="15"/>
      <c r="FCP27" s="15"/>
      <c r="FCQ27" s="15"/>
      <c r="FCR27" s="15"/>
      <c r="FCS27" s="15"/>
      <c r="FCT27" s="15"/>
      <c r="FCU27" s="15"/>
      <c r="FCV27" s="15"/>
      <c r="FCW27" s="15"/>
      <c r="FCX27" s="15"/>
      <c r="FCY27" s="15"/>
      <c r="FCZ27" s="15"/>
      <c r="FDA27" s="15"/>
      <c r="FDB27" s="15"/>
      <c r="FDC27" s="15"/>
      <c r="FDD27" s="15"/>
      <c r="FDE27" s="15"/>
      <c r="FDF27" s="15"/>
      <c r="FDG27" s="15"/>
      <c r="FDH27" s="15"/>
      <c r="FDI27" s="15"/>
      <c r="FDJ27" s="15"/>
      <c r="FDK27" s="15"/>
      <c r="FDL27" s="15"/>
      <c r="FDM27" s="15"/>
      <c r="FDN27" s="15"/>
      <c r="FDO27" s="15"/>
      <c r="FDP27" s="15"/>
      <c r="FDQ27" s="15"/>
      <c r="FDR27" s="15"/>
      <c r="FDS27" s="15"/>
      <c r="FDT27" s="15"/>
      <c r="FDU27" s="15"/>
      <c r="FDV27" s="15"/>
      <c r="FDW27" s="15"/>
      <c r="FDX27" s="15"/>
      <c r="FDY27" s="15"/>
      <c r="FDZ27" s="15"/>
      <c r="FEA27" s="15"/>
      <c r="FEB27" s="15"/>
      <c r="FEC27" s="15"/>
      <c r="FED27" s="15"/>
      <c r="FEE27" s="15"/>
      <c r="FEF27" s="15"/>
      <c r="FEG27" s="15"/>
      <c r="FEH27" s="15"/>
      <c r="FEI27" s="15"/>
      <c r="FEJ27" s="15"/>
      <c r="FEK27" s="15"/>
      <c r="FEL27" s="15"/>
      <c r="FEM27" s="15"/>
      <c r="FEN27" s="15"/>
      <c r="FEO27" s="15"/>
      <c r="FEP27" s="15"/>
      <c r="FEQ27" s="15"/>
      <c r="FER27" s="15"/>
      <c r="FES27" s="15"/>
      <c r="FET27" s="15"/>
      <c r="FEU27" s="15"/>
      <c r="FEV27" s="15"/>
      <c r="FEW27" s="15"/>
      <c r="FEX27" s="15"/>
      <c r="FEY27" s="15"/>
      <c r="FEZ27" s="15"/>
      <c r="FFA27" s="15"/>
      <c r="FFB27" s="15"/>
      <c r="FFC27" s="15"/>
      <c r="FFD27" s="15"/>
      <c r="FFE27" s="15"/>
      <c r="FFF27" s="15"/>
      <c r="FFG27" s="15"/>
      <c r="FFH27" s="15"/>
      <c r="FFI27" s="15"/>
      <c r="FFJ27" s="15"/>
      <c r="FFK27" s="15"/>
      <c r="FFL27" s="15"/>
      <c r="FFM27" s="15"/>
      <c r="FFN27" s="15"/>
      <c r="FFO27" s="15"/>
      <c r="FFP27" s="15"/>
      <c r="FFQ27" s="15"/>
      <c r="FFR27" s="15"/>
      <c r="FFS27" s="15"/>
      <c r="FFT27" s="15"/>
      <c r="FFU27" s="15"/>
      <c r="FFV27" s="15"/>
      <c r="FFW27" s="15"/>
      <c r="FFX27" s="15"/>
      <c r="FFY27" s="15"/>
      <c r="FFZ27" s="15"/>
      <c r="FGA27" s="15"/>
      <c r="FGB27" s="15"/>
      <c r="FGC27" s="15"/>
      <c r="FGD27" s="15"/>
      <c r="FGE27" s="15"/>
      <c r="FGF27" s="15"/>
      <c r="FGG27" s="15"/>
      <c r="FGH27" s="15"/>
      <c r="FGI27" s="15"/>
      <c r="FGJ27" s="15"/>
      <c r="FGK27" s="15"/>
      <c r="FGL27" s="15"/>
      <c r="FGM27" s="15"/>
      <c r="FGN27" s="15"/>
      <c r="FGO27" s="15"/>
      <c r="FGP27" s="15"/>
      <c r="FGQ27" s="15"/>
      <c r="FGR27" s="15"/>
      <c r="FGS27" s="15"/>
      <c r="FGT27" s="15"/>
      <c r="FGU27" s="15"/>
      <c r="FGV27" s="15"/>
      <c r="FGW27" s="15"/>
      <c r="FGX27" s="15"/>
      <c r="FGY27" s="15"/>
      <c r="FGZ27" s="15"/>
      <c r="FHA27" s="15"/>
      <c r="FHB27" s="15"/>
      <c r="FHC27" s="15"/>
      <c r="FHD27" s="15"/>
      <c r="FHE27" s="15"/>
      <c r="FHF27" s="15"/>
      <c r="FHG27" s="15"/>
      <c r="FHH27" s="15"/>
      <c r="FHI27" s="15"/>
      <c r="FHJ27" s="15"/>
      <c r="FHK27" s="15"/>
      <c r="FHL27" s="15"/>
      <c r="FHM27" s="15"/>
      <c r="FHN27" s="15"/>
      <c r="FHO27" s="15"/>
      <c r="FHP27" s="15"/>
      <c r="FHQ27" s="15"/>
      <c r="FHR27" s="15"/>
      <c r="FHS27" s="15"/>
      <c r="FHT27" s="15"/>
      <c r="FHU27" s="15"/>
      <c r="FHV27" s="15"/>
      <c r="FHW27" s="15"/>
      <c r="FHX27" s="15"/>
      <c r="FHY27" s="15"/>
      <c r="FHZ27" s="15"/>
      <c r="FIA27" s="15"/>
      <c r="FIB27" s="15"/>
      <c r="FIC27" s="15"/>
      <c r="FID27" s="15"/>
      <c r="FIE27" s="15"/>
      <c r="FIF27" s="15"/>
      <c r="FIG27" s="15"/>
      <c r="FIH27" s="15"/>
      <c r="FII27" s="15"/>
      <c r="FIJ27" s="15"/>
      <c r="FIK27" s="15"/>
      <c r="FIL27" s="15"/>
      <c r="FIM27" s="15"/>
      <c r="FIN27" s="15"/>
      <c r="FIO27" s="15"/>
      <c r="FIP27" s="15"/>
      <c r="FIQ27" s="15"/>
      <c r="FIR27" s="15"/>
      <c r="FIS27" s="15"/>
      <c r="FIT27" s="15"/>
      <c r="FIU27" s="15"/>
      <c r="FIV27" s="15"/>
      <c r="FIW27" s="15"/>
      <c r="FIX27" s="15"/>
      <c r="FIY27" s="15"/>
      <c r="FIZ27" s="15"/>
      <c r="FJA27" s="15"/>
      <c r="FJB27" s="15"/>
      <c r="FJC27" s="15"/>
      <c r="FJD27" s="15"/>
      <c r="FJE27" s="15"/>
      <c r="FJF27" s="15"/>
      <c r="FJG27" s="15"/>
      <c r="FJH27" s="15"/>
      <c r="FJI27" s="15"/>
      <c r="FJJ27" s="15"/>
      <c r="FJK27" s="15"/>
      <c r="FJL27" s="15"/>
      <c r="FJM27" s="15"/>
      <c r="FJN27" s="15"/>
      <c r="FJO27" s="15"/>
      <c r="FJP27" s="15"/>
      <c r="FJQ27" s="15"/>
      <c r="FJR27" s="15"/>
      <c r="FJS27" s="15"/>
      <c r="FJT27" s="15"/>
      <c r="FJU27" s="15"/>
      <c r="FJV27" s="15"/>
      <c r="FJW27" s="15"/>
      <c r="FJX27" s="15"/>
      <c r="FJY27" s="15"/>
      <c r="FJZ27" s="15"/>
      <c r="FKA27" s="15"/>
      <c r="FKB27" s="15"/>
      <c r="FKC27" s="15"/>
      <c r="FKD27" s="15"/>
      <c r="FKE27" s="15"/>
      <c r="FKF27" s="15"/>
      <c r="FKG27" s="15"/>
      <c r="FKH27" s="15"/>
      <c r="FKI27" s="15"/>
      <c r="FKJ27" s="15"/>
      <c r="FKK27" s="15"/>
      <c r="FKL27" s="15"/>
      <c r="FKM27" s="15"/>
      <c r="FKN27" s="15"/>
      <c r="FKO27" s="15"/>
      <c r="FKP27" s="15"/>
      <c r="FKQ27" s="15"/>
      <c r="FKR27" s="15"/>
      <c r="FKS27" s="15"/>
      <c r="FKT27" s="15"/>
      <c r="FKU27" s="15"/>
      <c r="FKV27" s="15"/>
      <c r="FKW27" s="15"/>
      <c r="FKX27" s="15"/>
      <c r="FKY27" s="15"/>
      <c r="FKZ27" s="15"/>
      <c r="FLA27" s="15"/>
      <c r="FLB27" s="15"/>
      <c r="FLC27" s="15"/>
      <c r="FLD27" s="15"/>
      <c r="FLE27" s="15"/>
      <c r="FLF27" s="15"/>
      <c r="FLG27" s="15"/>
      <c r="FLH27" s="15"/>
      <c r="FLI27" s="15"/>
      <c r="FLJ27" s="15"/>
      <c r="FLK27" s="15"/>
      <c r="FLL27" s="15"/>
      <c r="FLM27" s="15"/>
      <c r="FLN27" s="15"/>
      <c r="FLO27" s="15"/>
      <c r="FLP27" s="15"/>
      <c r="FLQ27" s="15"/>
      <c r="FLR27" s="15"/>
      <c r="FLS27" s="15"/>
      <c r="FLT27" s="15"/>
      <c r="FLU27" s="15"/>
      <c r="FLV27" s="15"/>
      <c r="FLW27" s="15"/>
      <c r="FLX27" s="15"/>
      <c r="FLY27" s="15"/>
      <c r="FLZ27" s="15"/>
      <c r="FMA27" s="15"/>
      <c r="FMB27" s="15"/>
      <c r="FMC27" s="15"/>
      <c r="FMD27" s="15"/>
      <c r="FME27" s="15"/>
      <c r="FMF27" s="15"/>
      <c r="FMG27" s="15"/>
      <c r="FMH27" s="15"/>
      <c r="FMI27" s="15"/>
      <c r="FMJ27" s="15"/>
      <c r="FMK27" s="15"/>
      <c r="FML27" s="15"/>
      <c r="FMM27" s="15"/>
      <c r="FMN27" s="15"/>
      <c r="FMO27" s="15"/>
      <c r="FMP27" s="15"/>
      <c r="FMQ27" s="15"/>
      <c r="FMR27" s="15"/>
      <c r="FMS27" s="15"/>
      <c r="FMT27" s="15"/>
      <c r="FMU27" s="15"/>
      <c r="FMV27" s="15"/>
      <c r="FMW27" s="15"/>
      <c r="FMX27" s="15"/>
      <c r="FMY27" s="15"/>
      <c r="FMZ27" s="15"/>
      <c r="FNA27" s="15"/>
      <c r="FNB27" s="15"/>
      <c r="FNC27" s="15"/>
      <c r="FND27" s="15"/>
      <c r="FNE27" s="15"/>
      <c r="FNF27" s="15"/>
      <c r="FNG27" s="15"/>
      <c r="FNH27" s="15"/>
      <c r="FNI27" s="15"/>
      <c r="FNJ27" s="15"/>
      <c r="FNK27" s="15"/>
      <c r="FNL27" s="15"/>
      <c r="FNM27" s="15"/>
      <c r="FNN27" s="15"/>
      <c r="FNO27" s="15"/>
      <c r="FNP27" s="15"/>
      <c r="FNQ27" s="15"/>
      <c r="FNR27" s="15"/>
      <c r="FNS27" s="15"/>
      <c r="FNT27" s="15"/>
      <c r="FNU27" s="15"/>
      <c r="FNV27" s="15"/>
      <c r="FNW27" s="15"/>
      <c r="FNX27" s="15"/>
      <c r="FNY27" s="15"/>
      <c r="FNZ27" s="15"/>
      <c r="FOA27" s="15"/>
      <c r="FOB27" s="15"/>
      <c r="FOC27" s="15"/>
      <c r="FOD27" s="15"/>
      <c r="FOE27" s="15"/>
      <c r="FOF27" s="15"/>
      <c r="FOG27" s="15"/>
      <c r="FOH27" s="15"/>
      <c r="FOI27" s="15"/>
      <c r="FOJ27" s="15"/>
      <c r="FOK27" s="15"/>
      <c r="FOL27" s="15"/>
      <c r="FOM27" s="15"/>
      <c r="FON27" s="15"/>
      <c r="FOO27" s="15"/>
      <c r="FOP27" s="15"/>
      <c r="FOQ27" s="15"/>
      <c r="FOR27" s="15"/>
      <c r="FOS27" s="15"/>
      <c r="FOT27" s="15"/>
      <c r="FOU27" s="15"/>
      <c r="FOV27" s="15"/>
      <c r="FOW27" s="15"/>
      <c r="FOX27" s="15"/>
      <c r="FOY27" s="15"/>
      <c r="FOZ27" s="15"/>
      <c r="FPA27" s="15"/>
      <c r="FPB27" s="15"/>
      <c r="FPC27" s="15"/>
      <c r="FPD27" s="15"/>
      <c r="FPE27" s="15"/>
      <c r="FPF27" s="15"/>
      <c r="FPG27" s="15"/>
      <c r="FPH27" s="15"/>
      <c r="FPI27" s="15"/>
      <c r="FPJ27" s="15"/>
      <c r="FPK27" s="15"/>
      <c r="FPL27" s="15"/>
      <c r="FPM27" s="15"/>
      <c r="FPN27" s="15"/>
      <c r="FPO27" s="15"/>
      <c r="FPP27" s="15"/>
      <c r="FPQ27" s="15"/>
      <c r="FPR27" s="15"/>
      <c r="FPS27" s="15"/>
      <c r="FPT27" s="15"/>
      <c r="FPU27" s="15"/>
      <c r="FPV27" s="15"/>
      <c r="FPW27" s="15"/>
      <c r="FPX27" s="15"/>
      <c r="FPY27" s="15"/>
      <c r="FPZ27" s="15"/>
      <c r="FQA27" s="15"/>
      <c r="FQB27" s="15"/>
      <c r="FQC27" s="15"/>
      <c r="FQD27" s="15"/>
      <c r="FQE27" s="15"/>
      <c r="FQF27" s="15"/>
      <c r="FQG27" s="15"/>
      <c r="FQH27" s="15"/>
      <c r="FQI27" s="15"/>
      <c r="FQJ27" s="15"/>
      <c r="FQK27" s="15"/>
      <c r="FQL27" s="15"/>
      <c r="FQM27" s="15"/>
      <c r="FQN27" s="15"/>
      <c r="FQO27" s="15"/>
      <c r="FQP27" s="15"/>
      <c r="FQQ27" s="15"/>
      <c r="FQR27" s="15"/>
      <c r="FQS27" s="15"/>
      <c r="FQT27" s="15"/>
      <c r="FQU27" s="15"/>
      <c r="FQV27" s="15"/>
      <c r="FQW27" s="15"/>
      <c r="FQX27" s="15"/>
      <c r="FQY27" s="15"/>
      <c r="FQZ27" s="15"/>
      <c r="FRA27" s="15"/>
      <c r="FRB27" s="15"/>
      <c r="FRC27" s="15"/>
      <c r="FRD27" s="15"/>
      <c r="FRE27" s="15"/>
      <c r="FRF27" s="15"/>
      <c r="FRG27" s="15"/>
      <c r="FRH27" s="15"/>
      <c r="FRI27" s="15"/>
      <c r="FRJ27" s="15"/>
      <c r="FRK27" s="15"/>
      <c r="FRL27" s="15"/>
      <c r="FRM27" s="15"/>
      <c r="FRN27" s="15"/>
      <c r="FRO27" s="15"/>
      <c r="FRP27" s="15"/>
      <c r="FRQ27" s="15"/>
      <c r="FRR27" s="15"/>
      <c r="FRS27" s="15"/>
      <c r="FRT27" s="15"/>
      <c r="FRU27" s="15"/>
      <c r="FRV27" s="15"/>
      <c r="FRW27" s="15"/>
      <c r="FRX27" s="15"/>
      <c r="FRY27" s="15"/>
      <c r="FRZ27" s="15"/>
      <c r="FSA27" s="15"/>
      <c r="FSB27" s="15"/>
      <c r="FSC27" s="15"/>
      <c r="FSD27" s="15"/>
      <c r="FSE27" s="15"/>
      <c r="FSF27" s="15"/>
      <c r="FSG27" s="15"/>
      <c r="FSH27" s="15"/>
      <c r="FSI27" s="15"/>
      <c r="FSJ27" s="15"/>
      <c r="FSK27" s="15"/>
      <c r="FSL27" s="15"/>
      <c r="FSM27" s="15"/>
      <c r="FSN27" s="15"/>
      <c r="FSO27" s="15"/>
      <c r="FSP27" s="15"/>
      <c r="FSQ27" s="15"/>
      <c r="FSR27" s="15"/>
      <c r="FSS27" s="15"/>
      <c r="FST27" s="15"/>
      <c r="FSU27" s="15"/>
      <c r="FSV27" s="15"/>
      <c r="FSW27" s="15"/>
      <c r="FSX27" s="15"/>
      <c r="FSY27" s="15"/>
      <c r="FSZ27" s="15"/>
      <c r="FTA27" s="15"/>
      <c r="FTB27" s="15"/>
      <c r="FTC27" s="15"/>
      <c r="FTD27" s="15"/>
      <c r="FTE27" s="15"/>
      <c r="FTF27" s="15"/>
      <c r="FTG27" s="15"/>
      <c r="FTH27" s="15"/>
      <c r="FTI27" s="15"/>
      <c r="FTJ27" s="15"/>
      <c r="FTK27" s="15"/>
      <c r="FTL27" s="15"/>
      <c r="FTM27" s="15"/>
      <c r="FTN27" s="15"/>
      <c r="FTO27" s="15"/>
      <c r="FTP27" s="15"/>
      <c r="FTQ27" s="15"/>
      <c r="FTR27" s="15"/>
      <c r="FTS27" s="15"/>
      <c r="FTT27" s="15"/>
      <c r="FTU27" s="15"/>
      <c r="FTV27" s="15"/>
      <c r="FTW27" s="15"/>
      <c r="FTX27" s="15"/>
      <c r="FTY27" s="15"/>
      <c r="FTZ27" s="15"/>
      <c r="FUA27" s="15"/>
      <c r="FUB27" s="15"/>
      <c r="FUC27" s="15"/>
      <c r="FUD27" s="15"/>
      <c r="FUE27" s="15"/>
      <c r="FUF27" s="15"/>
      <c r="FUG27" s="15"/>
      <c r="FUH27" s="15"/>
      <c r="FUI27" s="15"/>
      <c r="FUJ27" s="15"/>
      <c r="FUK27" s="15"/>
      <c r="FUL27" s="15"/>
      <c r="FUM27" s="15"/>
      <c r="FUN27" s="15"/>
      <c r="FUO27" s="15"/>
      <c r="FUP27" s="15"/>
      <c r="FUQ27" s="15"/>
      <c r="FUR27" s="15"/>
      <c r="FUS27" s="15"/>
      <c r="FUT27" s="15"/>
      <c r="FUU27" s="15"/>
      <c r="FUV27" s="15"/>
      <c r="FUW27" s="15"/>
      <c r="FUX27" s="15"/>
      <c r="FUY27" s="15"/>
      <c r="FUZ27" s="15"/>
      <c r="FVA27" s="15"/>
      <c r="FVB27" s="15"/>
      <c r="FVC27" s="15"/>
      <c r="FVD27" s="15"/>
      <c r="FVE27" s="15"/>
      <c r="FVF27" s="15"/>
      <c r="FVG27" s="15"/>
      <c r="FVH27" s="15"/>
      <c r="FVI27" s="15"/>
      <c r="FVJ27" s="15"/>
      <c r="FVK27" s="15"/>
      <c r="FVL27" s="15"/>
      <c r="FVM27" s="15"/>
      <c r="FVN27" s="15"/>
      <c r="FVO27" s="15"/>
      <c r="FVP27" s="15"/>
      <c r="FVQ27" s="15"/>
      <c r="FVR27" s="15"/>
      <c r="FVS27" s="15"/>
      <c r="FVT27" s="15"/>
      <c r="FVU27" s="15"/>
      <c r="FVV27" s="15"/>
      <c r="FVW27" s="15"/>
      <c r="FVX27" s="15"/>
      <c r="FVY27" s="15"/>
      <c r="FVZ27" s="15"/>
      <c r="FWA27" s="15"/>
      <c r="FWB27" s="15"/>
      <c r="FWC27" s="15"/>
      <c r="FWD27" s="15"/>
      <c r="FWE27" s="15"/>
      <c r="FWF27" s="15"/>
      <c r="FWG27" s="15"/>
      <c r="FWH27" s="15"/>
      <c r="FWI27" s="15"/>
      <c r="FWJ27" s="15"/>
      <c r="FWK27" s="15"/>
      <c r="FWL27" s="15"/>
      <c r="FWM27" s="15"/>
      <c r="FWN27" s="15"/>
      <c r="FWO27" s="15"/>
      <c r="FWP27" s="15"/>
      <c r="FWQ27" s="15"/>
      <c r="FWR27" s="15"/>
      <c r="FWS27" s="15"/>
      <c r="FWT27" s="15"/>
      <c r="FWU27" s="15"/>
      <c r="FWV27" s="15"/>
      <c r="FWW27" s="15"/>
      <c r="FWX27" s="15"/>
      <c r="FWY27" s="15"/>
      <c r="FWZ27" s="15"/>
      <c r="FXA27" s="15"/>
      <c r="FXB27" s="15"/>
      <c r="FXC27" s="15"/>
      <c r="FXD27" s="15"/>
      <c r="FXE27" s="15"/>
      <c r="FXF27" s="15"/>
      <c r="FXG27" s="15"/>
      <c r="FXH27" s="15"/>
      <c r="FXI27" s="15"/>
      <c r="FXJ27" s="15"/>
      <c r="FXK27" s="15"/>
      <c r="FXL27" s="15"/>
      <c r="FXM27" s="15"/>
      <c r="FXN27" s="15"/>
      <c r="FXO27" s="15"/>
      <c r="FXP27" s="15"/>
      <c r="FXQ27" s="15"/>
      <c r="FXR27" s="15"/>
      <c r="FXS27" s="15"/>
      <c r="FXT27" s="15"/>
      <c r="FXU27" s="15"/>
      <c r="FXV27" s="15"/>
      <c r="FXW27" s="15"/>
      <c r="FXX27" s="15"/>
      <c r="FXY27" s="15"/>
      <c r="FXZ27" s="15"/>
      <c r="FYA27" s="15"/>
      <c r="FYB27" s="15"/>
      <c r="FYC27" s="15"/>
      <c r="FYD27" s="15"/>
      <c r="FYE27" s="15"/>
      <c r="FYF27" s="15"/>
      <c r="FYG27" s="15"/>
      <c r="FYH27" s="15"/>
      <c r="FYI27" s="15"/>
      <c r="FYJ27" s="15"/>
      <c r="FYK27" s="15"/>
      <c r="FYL27" s="15"/>
      <c r="FYM27" s="15"/>
      <c r="FYN27" s="15"/>
      <c r="FYO27" s="15"/>
      <c r="FYP27" s="15"/>
      <c r="FYQ27" s="15"/>
      <c r="FYR27" s="15"/>
      <c r="FYS27" s="15"/>
      <c r="FYT27" s="15"/>
      <c r="FYU27" s="15"/>
      <c r="FYV27" s="15"/>
      <c r="FYW27" s="15"/>
      <c r="FYX27" s="15"/>
      <c r="FYY27" s="15"/>
      <c r="FYZ27" s="15"/>
      <c r="FZA27" s="15"/>
      <c r="FZB27" s="15"/>
      <c r="FZC27" s="15"/>
      <c r="FZD27" s="15"/>
      <c r="FZE27" s="15"/>
      <c r="FZF27" s="15"/>
      <c r="FZG27" s="15"/>
      <c r="FZH27" s="15"/>
      <c r="FZI27" s="15"/>
      <c r="FZJ27" s="15"/>
      <c r="FZK27" s="15"/>
      <c r="FZL27" s="15"/>
      <c r="FZM27" s="15"/>
      <c r="FZN27" s="15"/>
      <c r="FZO27" s="15"/>
      <c r="FZP27" s="15"/>
      <c r="FZQ27" s="15"/>
      <c r="FZR27" s="15"/>
      <c r="FZS27" s="15"/>
      <c r="FZT27" s="15"/>
      <c r="FZU27" s="15"/>
      <c r="FZV27" s="15"/>
      <c r="FZW27" s="15"/>
      <c r="FZX27" s="15"/>
      <c r="FZY27" s="15"/>
      <c r="FZZ27" s="15"/>
      <c r="GAA27" s="15"/>
      <c r="GAB27" s="15"/>
      <c r="GAC27" s="15"/>
      <c r="GAD27" s="15"/>
      <c r="GAE27" s="15"/>
      <c r="GAF27" s="15"/>
      <c r="GAG27" s="15"/>
      <c r="GAH27" s="15"/>
      <c r="GAI27" s="15"/>
      <c r="GAJ27" s="15"/>
      <c r="GAK27" s="15"/>
      <c r="GAL27" s="15"/>
      <c r="GAM27" s="15"/>
      <c r="GAN27" s="15"/>
      <c r="GAO27" s="15"/>
      <c r="GAP27" s="15"/>
      <c r="GAQ27" s="15"/>
      <c r="GAR27" s="15"/>
      <c r="GAS27" s="15"/>
      <c r="GAT27" s="15"/>
      <c r="GAU27" s="15"/>
      <c r="GAV27" s="15"/>
      <c r="GAW27" s="15"/>
      <c r="GAX27" s="15"/>
      <c r="GAY27" s="15"/>
      <c r="GAZ27" s="15"/>
      <c r="GBA27" s="15"/>
      <c r="GBB27" s="15"/>
      <c r="GBC27" s="15"/>
      <c r="GBD27" s="15"/>
      <c r="GBE27" s="15"/>
      <c r="GBF27" s="15"/>
      <c r="GBG27" s="15"/>
      <c r="GBH27" s="15"/>
      <c r="GBI27" s="15"/>
      <c r="GBJ27" s="15"/>
      <c r="GBK27" s="15"/>
      <c r="GBL27" s="15"/>
      <c r="GBM27" s="15"/>
      <c r="GBN27" s="15"/>
      <c r="GBO27" s="15"/>
      <c r="GBP27" s="15"/>
      <c r="GBQ27" s="15"/>
      <c r="GBR27" s="15"/>
      <c r="GBS27" s="15"/>
      <c r="GBT27" s="15"/>
      <c r="GBU27" s="15"/>
      <c r="GBV27" s="15"/>
      <c r="GBW27" s="15"/>
      <c r="GBX27" s="15"/>
      <c r="GBY27" s="15"/>
      <c r="GBZ27" s="15"/>
      <c r="GCA27" s="15"/>
      <c r="GCB27" s="15"/>
      <c r="GCC27" s="15"/>
      <c r="GCD27" s="15"/>
      <c r="GCE27" s="15"/>
      <c r="GCF27" s="15"/>
      <c r="GCG27" s="15"/>
      <c r="GCH27" s="15"/>
      <c r="GCI27" s="15"/>
      <c r="GCJ27" s="15"/>
      <c r="GCK27" s="15"/>
      <c r="GCL27" s="15"/>
      <c r="GCM27" s="15"/>
      <c r="GCN27" s="15"/>
      <c r="GCO27" s="15"/>
      <c r="GCP27" s="15"/>
      <c r="GCQ27" s="15"/>
      <c r="GCR27" s="15"/>
      <c r="GCS27" s="15"/>
      <c r="GCT27" s="15"/>
      <c r="GCU27" s="15"/>
      <c r="GCV27" s="15"/>
      <c r="GCW27" s="15"/>
      <c r="GCX27" s="15"/>
      <c r="GCY27" s="15"/>
      <c r="GCZ27" s="15"/>
      <c r="GDA27" s="15"/>
      <c r="GDB27" s="15"/>
      <c r="GDC27" s="15"/>
      <c r="GDD27" s="15"/>
      <c r="GDE27" s="15"/>
      <c r="GDF27" s="15"/>
      <c r="GDG27" s="15"/>
      <c r="GDH27" s="15"/>
      <c r="GDI27" s="15"/>
      <c r="GDJ27" s="15"/>
      <c r="GDK27" s="15"/>
      <c r="GDL27" s="15"/>
      <c r="GDM27" s="15"/>
      <c r="GDN27" s="15"/>
      <c r="GDO27" s="15"/>
      <c r="GDP27" s="15"/>
      <c r="GDQ27" s="15"/>
      <c r="GDR27" s="15"/>
      <c r="GDS27" s="15"/>
      <c r="GDT27" s="15"/>
      <c r="GDU27" s="15"/>
      <c r="GDV27" s="15"/>
      <c r="GDW27" s="15"/>
      <c r="GDX27" s="15"/>
      <c r="GDY27" s="15"/>
      <c r="GDZ27" s="15"/>
      <c r="GEA27" s="15"/>
      <c r="GEB27" s="15"/>
      <c r="GEC27" s="15"/>
      <c r="GED27" s="15"/>
      <c r="GEE27" s="15"/>
      <c r="GEF27" s="15"/>
      <c r="GEG27" s="15"/>
      <c r="GEH27" s="15"/>
      <c r="GEI27" s="15"/>
      <c r="GEJ27" s="15"/>
      <c r="GEK27" s="15"/>
      <c r="GEL27" s="15"/>
      <c r="GEM27" s="15"/>
      <c r="GEN27" s="15"/>
      <c r="GEO27" s="15"/>
      <c r="GEP27" s="15"/>
      <c r="GEQ27" s="15"/>
      <c r="GER27" s="15"/>
      <c r="GES27" s="15"/>
      <c r="GET27" s="15"/>
      <c r="GEU27" s="15"/>
      <c r="GEV27" s="15"/>
      <c r="GEW27" s="15"/>
      <c r="GEX27" s="15"/>
      <c r="GEY27" s="15"/>
      <c r="GEZ27" s="15"/>
      <c r="GFA27" s="15"/>
      <c r="GFB27" s="15"/>
      <c r="GFC27" s="15"/>
      <c r="GFD27" s="15"/>
      <c r="GFE27" s="15"/>
      <c r="GFF27" s="15"/>
      <c r="GFG27" s="15"/>
      <c r="GFH27" s="15"/>
      <c r="GFI27" s="15"/>
      <c r="GFJ27" s="15"/>
      <c r="GFK27" s="15"/>
      <c r="GFL27" s="15"/>
      <c r="GFM27" s="15"/>
      <c r="GFN27" s="15"/>
      <c r="GFO27" s="15"/>
      <c r="GFP27" s="15"/>
      <c r="GFQ27" s="15"/>
      <c r="GFR27" s="15"/>
      <c r="GFS27" s="15"/>
      <c r="GFT27" s="15"/>
      <c r="GFU27" s="15"/>
      <c r="GFV27" s="15"/>
      <c r="GFW27" s="15"/>
      <c r="GFX27" s="15"/>
      <c r="GFY27" s="15"/>
      <c r="GFZ27" s="15"/>
      <c r="GGA27" s="15"/>
      <c r="GGB27" s="15"/>
      <c r="GGC27" s="15"/>
      <c r="GGD27" s="15"/>
      <c r="GGE27" s="15"/>
      <c r="GGF27" s="15"/>
      <c r="GGG27" s="15"/>
      <c r="GGH27" s="15"/>
      <c r="GGI27" s="15"/>
      <c r="GGJ27" s="15"/>
      <c r="GGK27" s="15"/>
      <c r="GGL27" s="15"/>
      <c r="GGM27" s="15"/>
      <c r="GGN27" s="15"/>
      <c r="GGO27" s="15"/>
      <c r="GGP27" s="15"/>
      <c r="GGQ27" s="15"/>
      <c r="GGR27" s="15"/>
      <c r="GGS27" s="15"/>
      <c r="GGT27" s="15"/>
      <c r="GGU27" s="15"/>
      <c r="GGV27" s="15"/>
      <c r="GGW27" s="15"/>
      <c r="GGX27" s="15"/>
      <c r="GGY27" s="15"/>
      <c r="GGZ27" s="15"/>
      <c r="GHA27" s="15"/>
      <c r="GHB27" s="15"/>
      <c r="GHC27" s="15"/>
      <c r="GHD27" s="15"/>
      <c r="GHE27" s="15"/>
      <c r="GHF27" s="15"/>
      <c r="GHG27" s="15"/>
      <c r="GHH27" s="15"/>
      <c r="GHI27" s="15"/>
      <c r="GHJ27" s="15"/>
      <c r="GHK27" s="15"/>
      <c r="GHL27" s="15"/>
      <c r="GHM27" s="15"/>
      <c r="GHN27" s="15"/>
      <c r="GHO27" s="15"/>
      <c r="GHP27" s="15"/>
      <c r="GHQ27" s="15"/>
      <c r="GHR27" s="15"/>
      <c r="GHS27" s="15"/>
      <c r="GHT27" s="15"/>
      <c r="GHU27" s="15"/>
      <c r="GHV27" s="15"/>
      <c r="GHW27" s="15"/>
      <c r="GHX27" s="15"/>
      <c r="GHY27" s="15"/>
      <c r="GHZ27" s="15"/>
      <c r="GIA27" s="15"/>
      <c r="GIB27" s="15"/>
      <c r="GIC27" s="15"/>
      <c r="GID27" s="15"/>
      <c r="GIE27" s="15"/>
      <c r="GIF27" s="15"/>
      <c r="GIG27" s="15"/>
      <c r="GIH27" s="15"/>
      <c r="GII27" s="15"/>
      <c r="GIJ27" s="15"/>
      <c r="GIK27" s="15"/>
      <c r="GIL27" s="15"/>
      <c r="GIM27" s="15"/>
      <c r="GIN27" s="15"/>
      <c r="GIO27" s="15"/>
      <c r="GIP27" s="15"/>
      <c r="GIQ27" s="15"/>
      <c r="GIR27" s="15"/>
      <c r="GIS27" s="15"/>
      <c r="GIT27" s="15"/>
      <c r="GIU27" s="15"/>
      <c r="GIV27" s="15"/>
      <c r="GIW27" s="15"/>
      <c r="GIX27" s="15"/>
      <c r="GIY27" s="15"/>
      <c r="GIZ27" s="15"/>
      <c r="GJA27" s="15"/>
      <c r="GJB27" s="15"/>
      <c r="GJC27" s="15"/>
      <c r="GJD27" s="15"/>
      <c r="GJE27" s="15"/>
      <c r="GJF27" s="15"/>
      <c r="GJG27" s="15"/>
      <c r="GJH27" s="15"/>
      <c r="GJI27" s="15"/>
      <c r="GJJ27" s="15"/>
      <c r="GJK27" s="15"/>
      <c r="GJL27" s="15"/>
      <c r="GJM27" s="15"/>
      <c r="GJN27" s="15"/>
      <c r="GJO27" s="15"/>
      <c r="GJP27" s="15"/>
      <c r="GJQ27" s="15"/>
      <c r="GJR27" s="15"/>
      <c r="GJS27" s="15"/>
      <c r="GJT27" s="15"/>
      <c r="GJU27" s="15"/>
      <c r="GJV27" s="15"/>
      <c r="GJW27" s="15"/>
      <c r="GJX27" s="15"/>
      <c r="GJY27" s="15"/>
      <c r="GJZ27" s="15"/>
      <c r="GKA27" s="15"/>
      <c r="GKB27" s="15"/>
      <c r="GKC27" s="15"/>
      <c r="GKD27" s="15"/>
      <c r="GKE27" s="15"/>
      <c r="GKF27" s="15"/>
      <c r="GKG27" s="15"/>
      <c r="GKH27" s="15"/>
      <c r="GKI27" s="15"/>
      <c r="GKJ27" s="15"/>
      <c r="GKK27" s="15"/>
      <c r="GKL27" s="15"/>
      <c r="GKM27" s="15"/>
      <c r="GKN27" s="15"/>
      <c r="GKO27" s="15"/>
      <c r="GKP27" s="15"/>
      <c r="GKQ27" s="15"/>
      <c r="GKR27" s="15"/>
      <c r="GKS27" s="15"/>
      <c r="GKT27" s="15"/>
      <c r="GKU27" s="15"/>
      <c r="GKV27" s="15"/>
      <c r="GKW27" s="15"/>
      <c r="GKX27" s="15"/>
      <c r="GKY27" s="15"/>
      <c r="GKZ27" s="15"/>
      <c r="GLA27" s="15"/>
      <c r="GLB27" s="15"/>
      <c r="GLC27" s="15"/>
      <c r="GLD27" s="15"/>
      <c r="GLE27" s="15"/>
      <c r="GLF27" s="15"/>
      <c r="GLG27" s="15"/>
      <c r="GLH27" s="15"/>
      <c r="GLI27" s="15"/>
      <c r="GLJ27" s="15"/>
      <c r="GLK27" s="15"/>
      <c r="GLL27" s="15"/>
      <c r="GLM27" s="15"/>
      <c r="GLN27" s="15"/>
      <c r="GLO27" s="15"/>
      <c r="GLP27" s="15"/>
      <c r="GLQ27" s="15"/>
      <c r="GLR27" s="15"/>
      <c r="GLS27" s="15"/>
      <c r="GLT27" s="15"/>
      <c r="GLU27" s="15"/>
      <c r="GLV27" s="15"/>
      <c r="GLW27" s="15"/>
      <c r="GLX27" s="15"/>
      <c r="GLY27" s="15"/>
      <c r="GLZ27" s="15"/>
      <c r="GMA27" s="15"/>
      <c r="GMB27" s="15"/>
      <c r="GMC27" s="15"/>
      <c r="GMD27" s="15"/>
      <c r="GME27" s="15"/>
      <c r="GMF27" s="15"/>
      <c r="GMG27" s="15"/>
      <c r="GMH27" s="15"/>
      <c r="GMI27" s="15"/>
      <c r="GMJ27" s="15"/>
      <c r="GMK27" s="15"/>
      <c r="GML27" s="15"/>
      <c r="GMM27" s="15"/>
      <c r="GMN27" s="15"/>
      <c r="GMO27" s="15"/>
      <c r="GMP27" s="15"/>
      <c r="GMQ27" s="15"/>
      <c r="GMR27" s="15"/>
      <c r="GMS27" s="15"/>
      <c r="GMT27" s="15"/>
      <c r="GMU27" s="15"/>
      <c r="GMV27" s="15"/>
      <c r="GMW27" s="15"/>
      <c r="GMX27" s="15"/>
      <c r="GMY27" s="15"/>
      <c r="GMZ27" s="15"/>
      <c r="GNA27" s="15"/>
      <c r="GNB27" s="15"/>
      <c r="GNC27" s="15"/>
      <c r="GND27" s="15"/>
      <c r="GNE27" s="15"/>
      <c r="GNF27" s="15"/>
      <c r="GNG27" s="15"/>
      <c r="GNH27" s="15"/>
      <c r="GNI27" s="15"/>
      <c r="GNJ27" s="15"/>
      <c r="GNK27" s="15"/>
      <c r="GNL27" s="15"/>
      <c r="GNM27" s="15"/>
      <c r="GNN27" s="15"/>
      <c r="GNO27" s="15"/>
      <c r="GNP27" s="15"/>
      <c r="GNQ27" s="15"/>
      <c r="GNR27" s="15"/>
      <c r="GNS27" s="15"/>
      <c r="GNT27" s="15"/>
      <c r="GNU27" s="15"/>
      <c r="GNV27" s="15"/>
      <c r="GNW27" s="15"/>
      <c r="GNX27" s="15"/>
      <c r="GNY27" s="15"/>
      <c r="GNZ27" s="15"/>
      <c r="GOA27" s="15"/>
      <c r="GOB27" s="15"/>
      <c r="GOC27" s="15"/>
      <c r="GOD27" s="15"/>
      <c r="GOE27" s="15"/>
      <c r="GOF27" s="15"/>
      <c r="GOG27" s="15"/>
      <c r="GOH27" s="15"/>
      <c r="GOI27" s="15"/>
      <c r="GOJ27" s="15"/>
      <c r="GOK27" s="15"/>
      <c r="GOL27" s="15"/>
      <c r="GOM27" s="15"/>
      <c r="GON27" s="15"/>
      <c r="GOO27" s="15"/>
      <c r="GOP27" s="15"/>
      <c r="GOQ27" s="15"/>
      <c r="GOR27" s="15"/>
      <c r="GOS27" s="15"/>
      <c r="GOT27" s="15"/>
      <c r="GOU27" s="15"/>
      <c r="GOV27" s="15"/>
      <c r="GOW27" s="15"/>
      <c r="GOX27" s="15"/>
      <c r="GOY27" s="15"/>
      <c r="GOZ27" s="15"/>
      <c r="GPA27" s="15"/>
      <c r="GPB27" s="15"/>
      <c r="GPC27" s="15"/>
      <c r="GPD27" s="15"/>
      <c r="GPE27" s="15"/>
      <c r="GPF27" s="15"/>
      <c r="GPG27" s="15"/>
      <c r="GPH27" s="15"/>
      <c r="GPI27" s="15"/>
      <c r="GPJ27" s="15"/>
      <c r="GPK27" s="15"/>
      <c r="GPL27" s="15"/>
      <c r="GPM27" s="15"/>
      <c r="GPN27" s="15"/>
      <c r="GPO27" s="15"/>
      <c r="GPP27" s="15"/>
      <c r="GPQ27" s="15"/>
      <c r="GPR27" s="15"/>
      <c r="GPS27" s="15"/>
      <c r="GPT27" s="15"/>
      <c r="GPU27" s="15"/>
      <c r="GPV27" s="15"/>
      <c r="GPW27" s="15"/>
      <c r="GPX27" s="15"/>
      <c r="GPY27" s="15"/>
      <c r="GPZ27" s="15"/>
      <c r="GQA27" s="15"/>
      <c r="GQB27" s="15"/>
      <c r="GQC27" s="15"/>
      <c r="GQD27" s="15"/>
      <c r="GQE27" s="15"/>
      <c r="GQF27" s="15"/>
      <c r="GQG27" s="15"/>
      <c r="GQH27" s="15"/>
      <c r="GQI27" s="15"/>
      <c r="GQJ27" s="15"/>
      <c r="GQK27" s="15"/>
      <c r="GQL27" s="15"/>
      <c r="GQM27" s="15"/>
      <c r="GQN27" s="15"/>
      <c r="GQO27" s="15"/>
      <c r="GQP27" s="15"/>
      <c r="GQQ27" s="15"/>
      <c r="GQR27" s="15"/>
      <c r="GQS27" s="15"/>
      <c r="GQT27" s="15"/>
      <c r="GQU27" s="15"/>
      <c r="GQV27" s="15"/>
      <c r="GQW27" s="15"/>
      <c r="GQX27" s="15"/>
      <c r="GQY27" s="15"/>
      <c r="GQZ27" s="15"/>
      <c r="GRA27" s="15"/>
      <c r="GRB27" s="15"/>
      <c r="GRC27" s="15"/>
      <c r="GRD27" s="15"/>
      <c r="GRE27" s="15"/>
      <c r="GRF27" s="15"/>
      <c r="GRG27" s="15"/>
      <c r="GRH27" s="15"/>
      <c r="GRI27" s="15"/>
      <c r="GRJ27" s="15"/>
      <c r="GRK27" s="15"/>
      <c r="GRL27" s="15"/>
      <c r="GRM27" s="15"/>
      <c r="GRN27" s="15"/>
      <c r="GRO27" s="15"/>
      <c r="GRP27" s="15"/>
      <c r="GRQ27" s="15"/>
      <c r="GRR27" s="15"/>
      <c r="GRS27" s="15"/>
      <c r="GRT27" s="15"/>
      <c r="GRU27" s="15"/>
      <c r="GRV27" s="15"/>
      <c r="GRW27" s="15"/>
      <c r="GRX27" s="15"/>
      <c r="GRY27" s="15"/>
      <c r="GRZ27" s="15"/>
      <c r="GSA27" s="15"/>
      <c r="GSB27" s="15"/>
      <c r="GSC27" s="15"/>
      <c r="GSD27" s="15"/>
      <c r="GSE27" s="15"/>
      <c r="GSF27" s="15"/>
      <c r="GSG27" s="15"/>
      <c r="GSH27" s="15"/>
      <c r="GSI27" s="15"/>
      <c r="GSJ27" s="15"/>
      <c r="GSK27" s="15"/>
      <c r="GSL27" s="15"/>
      <c r="GSM27" s="15"/>
      <c r="GSN27" s="15"/>
      <c r="GSO27" s="15"/>
      <c r="GSP27" s="15"/>
      <c r="GSQ27" s="15"/>
      <c r="GSR27" s="15"/>
      <c r="GSS27" s="15"/>
      <c r="GST27" s="15"/>
      <c r="GSU27" s="15"/>
      <c r="GSV27" s="15"/>
      <c r="GSW27" s="15"/>
      <c r="GSX27" s="15"/>
      <c r="GSY27" s="15"/>
      <c r="GSZ27" s="15"/>
      <c r="GTA27" s="15"/>
      <c r="GTB27" s="15"/>
      <c r="GTC27" s="15"/>
      <c r="GTD27" s="15"/>
      <c r="GTE27" s="15"/>
      <c r="GTF27" s="15"/>
      <c r="GTG27" s="15"/>
      <c r="GTH27" s="15"/>
      <c r="GTI27" s="15"/>
      <c r="GTJ27" s="15"/>
      <c r="GTK27" s="15"/>
      <c r="GTL27" s="15"/>
      <c r="GTM27" s="15"/>
      <c r="GTN27" s="15"/>
      <c r="GTO27" s="15"/>
      <c r="GTP27" s="15"/>
      <c r="GTQ27" s="15"/>
      <c r="GTR27" s="15"/>
      <c r="GTS27" s="15"/>
      <c r="GTT27" s="15"/>
      <c r="GTU27" s="15"/>
      <c r="GTV27" s="15"/>
      <c r="GTW27" s="15"/>
      <c r="GTX27" s="15"/>
      <c r="GTY27" s="15"/>
      <c r="GTZ27" s="15"/>
      <c r="GUA27" s="15"/>
      <c r="GUB27" s="15"/>
      <c r="GUC27" s="15"/>
      <c r="GUD27" s="15"/>
      <c r="GUE27" s="15"/>
      <c r="GUF27" s="15"/>
      <c r="GUG27" s="15"/>
      <c r="GUH27" s="15"/>
      <c r="GUI27" s="15"/>
      <c r="GUJ27" s="15"/>
      <c r="GUK27" s="15"/>
      <c r="GUL27" s="15"/>
      <c r="GUM27" s="15"/>
      <c r="GUN27" s="15"/>
      <c r="GUO27" s="15"/>
      <c r="GUP27" s="15"/>
      <c r="GUQ27" s="15"/>
      <c r="GUR27" s="15"/>
      <c r="GUS27" s="15"/>
      <c r="GUT27" s="15"/>
      <c r="GUU27" s="15"/>
      <c r="GUV27" s="15"/>
      <c r="GUW27" s="15"/>
      <c r="GUX27" s="15"/>
      <c r="GUY27" s="15"/>
      <c r="GUZ27" s="15"/>
      <c r="GVA27" s="15"/>
      <c r="GVB27" s="15"/>
      <c r="GVC27" s="15"/>
      <c r="GVD27" s="15"/>
      <c r="GVE27" s="15"/>
      <c r="GVF27" s="15"/>
      <c r="GVG27" s="15"/>
      <c r="GVH27" s="15"/>
      <c r="GVI27" s="15"/>
      <c r="GVJ27" s="15"/>
      <c r="GVK27" s="15"/>
      <c r="GVL27" s="15"/>
      <c r="GVM27" s="15"/>
      <c r="GVN27" s="15"/>
      <c r="GVO27" s="15"/>
      <c r="GVP27" s="15"/>
      <c r="GVQ27" s="15"/>
      <c r="GVR27" s="15"/>
      <c r="GVS27" s="15"/>
      <c r="GVT27" s="15"/>
      <c r="GVU27" s="15"/>
      <c r="GVV27" s="15"/>
      <c r="GVW27" s="15"/>
      <c r="GVX27" s="15"/>
      <c r="GVY27" s="15"/>
      <c r="GVZ27" s="15"/>
      <c r="GWA27" s="15"/>
      <c r="GWB27" s="15"/>
      <c r="GWC27" s="15"/>
      <c r="GWD27" s="15"/>
      <c r="GWE27" s="15"/>
      <c r="GWF27" s="15"/>
      <c r="GWG27" s="15"/>
      <c r="GWH27" s="15"/>
      <c r="GWI27" s="15"/>
      <c r="GWJ27" s="15"/>
      <c r="GWK27" s="15"/>
      <c r="GWL27" s="15"/>
      <c r="GWM27" s="15"/>
      <c r="GWN27" s="15"/>
      <c r="GWO27" s="15"/>
      <c r="GWP27" s="15"/>
      <c r="GWQ27" s="15"/>
      <c r="GWR27" s="15"/>
      <c r="GWS27" s="15"/>
      <c r="GWT27" s="15"/>
      <c r="GWU27" s="15"/>
      <c r="GWV27" s="15"/>
      <c r="GWW27" s="15"/>
      <c r="GWX27" s="15"/>
      <c r="GWY27" s="15"/>
      <c r="GWZ27" s="15"/>
      <c r="GXA27" s="15"/>
      <c r="GXB27" s="15"/>
      <c r="GXC27" s="15"/>
      <c r="GXD27" s="15"/>
      <c r="GXE27" s="15"/>
      <c r="GXF27" s="15"/>
      <c r="GXG27" s="15"/>
      <c r="GXH27" s="15"/>
      <c r="GXI27" s="15"/>
      <c r="GXJ27" s="15"/>
      <c r="GXK27" s="15"/>
      <c r="GXL27" s="15"/>
      <c r="GXM27" s="15"/>
      <c r="GXN27" s="15"/>
      <c r="GXO27" s="15"/>
      <c r="GXP27" s="15"/>
      <c r="GXQ27" s="15"/>
      <c r="GXR27" s="15"/>
      <c r="GXS27" s="15"/>
      <c r="GXT27" s="15"/>
      <c r="GXU27" s="15"/>
      <c r="GXV27" s="15"/>
      <c r="GXW27" s="15"/>
      <c r="GXX27" s="15"/>
      <c r="GXY27" s="15"/>
      <c r="GXZ27" s="15"/>
      <c r="GYA27" s="15"/>
      <c r="GYB27" s="15"/>
      <c r="GYC27" s="15"/>
      <c r="GYD27" s="15"/>
      <c r="GYE27" s="15"/>
      <c r="GYF27" s="15"/>
      <c r="GYG27" s="15"/>
      <c r="GYH27" s="15"/>
      <c r="GYI27" s="15"/>
      <c r="GYJ27" s="15"/>
      <c r="GYK27" s="15"/>
      <c r="GYL27" s="15"/>
      <c r="GYM27" s="15"/>
      <c r="GYN27" s="15"/>
      <c r="GYO27" s="15"/>
      <c r="GYP27" s="15"/>
      <c r="GYQ27" s="15"/>
      <c r="GYR27" s="15"/>
      <c r="GYS27" s="15"/>
      <c r="GYT27" s="15"/>
      <c r="GYU27" s="15"/>
      <c r="GYV27" s="15"/>
      <c r="GYW27" s="15"/>
      <c r="GYX27" s="15"/>
      <c r="GYY27" s="15"/>
      <c r="GYZ27" s="15"/>
      <c r="GZA27" s="15"/>
      <c r="GZB27" s="15"/>
      <c r="GZC27" s="15"/>
      <c r="GZD27" s="15"/>
      <c r="GZE27" s="15"/>
      <c r="GZF27" s="15"/>
      <c r="GZG27" s="15"/>
      <c r="GZH27" s="15"/>
      <c r="GZI27" s="15"/>
      <c r="GZJ27" s="15"/>
      <c r="GZK27" s="15"/>
      <c r="GZL27" s="15"/>
      <c r="GZM27" s="15"/>
      <c r="GZN27" s="15"/>
      <c r="GZO27" s="15"/>
      <c r="GZP27" s="15"/>
      <c r="GZQ27" s="15"/>
      <c r="GZR27" s="15"/>
      <c r="GZS27" s="15"/>
      <c r="GZT27" s="15"/>
      <c r="GZU27" s="15"/>
      <c r="GZV27" s="15"/>
      <c r="GZW27" s="15"/>
      <c r="GZX27" s="15"/>
      <c r="GZY27" s="15"/>
      <c r="GZZ27" s="15"/>
      <c r="HAA27" s="15"/>
      <c r="HAB27" s="15"/>
      <c r="HAC27" s="15"/>
      <c r="HAD27" s="15"/>
      <c r="HAE27" s="15"/>
      <c r="HAF27" s="15"/>
      <c r="HAG27" s="15"/>
      <c r="HAH27" s="15"/>
      <c r="HAI27" s="15"/>
      <c r="HAJ27" s="15"/>
      <c r="HAK27" s="15"/>
      <c r="HAL27" s="15"/>
      <c r="HAM27" s="15"/>
      <c r="HAN27" s="15"/>
      <c r="HAO27" s="15"/>
      <c r="HAP27" s="15"/>
      <c r="HAQ27" s="15"/>
      <c r="HAR27" s="15"/>
      <c r="HAS27" s="15"/>
      <c r="HAT27" s="15"/>
      <c r="HAU27" s="15"/>
      <c r="HAV27" s="15"/>
      <c r="HAW27" s="15"/>
      <c r="HAX27" s="15"/>
      <c r="HAY27" s="15"/>
      <c r="HAZ27" s="15"/>
      <c r="HBA27" s="15"/>
      <c r="HBB27" s="15"/>
      <c r="HBC27" s="15"/>
      <c r="HBD27" s="15"/>
      <c r="HBE27" s="15"/>
      <c r="HBF27" s="15"/>
      <c r="HBG27" s="15"/>
      <c r="HBH27" s="15"/>
      <c r="HBI27" s="15"/>
      <c r="HBJ27" s="15"/>
      <c r="HBK27" s="15"/>
      <c r="HBL27" s="15"/>
      <c r="HBM27" s="15"/>
      <c r="HBN27" s="15"/>
      <c r="HBO27" s="15"/>
      <c r="HBP27" s="15"/>
      <c r="HBQ27" s="15"/>
      <c r="HBR27" s="15"/>
      <c r="HBS27" s="15"/>
      <c r="HBT27" s="15"/>
      <c r="HBU27" s="15"/>
      <c r="HBV27" s="15"/>
      <c r="HBW27" s="15"/>
      <c r="HBX27" s="15"/>
      <c r="HBY27" s="15"/>
      <c r="HBZ27" s="15"/>
      <c r="HCA27" s="15"/>
      <c r="HCB27" s="15"/>
      <c r="HCC27" s="15"/>
      <c r="HCD27" s="15"/>
      <c r="HCE27" s="15"/>
      <c r="HCF27" s="15"/>
      <c r="HCG27" s="15"/>
      <c r="HCH27" s="15"/>
      <c r="HCI27" s="15"/>
      <c r="HCJ27" s="15"/>
      <c r="HCK27" s="15"/>
      <c r="HCL27" s="15"/>
      <c r="HCM27" s="15"/>
      <c r="HCN27" s="15"/>
      <c r="HCO27" s="15"/>
      <c r="HCP27" s="15"/>
      <c r="HCQ27" s="15"/>
      <c r="HCR27" s="15"/>
      <c r="HCS27" s="15"/>
      <c r="HCT27" s="15"/>
      <c r="HCU27" s="15"/>
      <c r="HCV27" s="15"/>
      <c r="HCW27" s="15"/>
      <c r="HCX27" s="15"/>
      <c r="HCY27" s="15"/>
      <c r="HCZ27" s="15"/>
      <c r="HDA27" s="15"/>
      <c r="HDB27" s="15"/>
      <c r="HDC27" s="15"/>
      <c r="HDD27" s="15"/>
      <c r="HDE27" s="15"/>
      <c r="HDF27" s="15"/>
      <c r="HDG27" s="15"/>
      <c r="HDH27" s="15"/>
      <c r="HDI27" s="15"/>
      <c r="HDJ27" s="15"/>
      <c r="HDK27" s="15"/>
      <c r="HDL27" s="15"/>
      <c r="HDM27" s="15"/>
      <c r="HDN27" s="15"/>
      <c r="HDO27" s="15"/>
      <c r="HDP27" s="15"/>
      <c r="HDQ27" s="15"/>
      <c r="HDR27" s="15"/>
      <c r="HDS27" s="15"/>
      <c r="HDT27" s="15"/>
      <c r="HDU27" s="15"/>
      <c r="HDV27" s="15"/>
      <c r="HDW27" s="15"/>
      <c r="HDX27" s="15"/>
      <c r="HDY27" s="15"/>
      <c r="HDZ27" s="15"/>
      <c r="HEA27" s="15"/>
      <c r="HEB27" s="15"/>
      <c r="HEC27" s="15"/>
      <c r="HED27" s="15"/>
      <c r="HEE27" s="15"/>
      <c r="HEF27" s="15"/>
      <c r="HEG27" s="15"/>
      <c r="HEH27" s="15"/>
      <c r="HEI27" s="15"/>
      <c r="HEJ27" s="15"/>
      <c r="HEK27" s="15"/>
      <c r="HEL27" s="15"/>
      <c r="HEM27" s="15"/>
      <c r="HEN27" s="15"/>
      <c r="HEO27" s="15"/>
      <c r="HEP27" s="15"/>
      <c r="HEQ27" s="15"/>
      <c r="HER27" s="15"/>
      <c r="HES27" s="15"/>
      <c r="HET27" s="15"/>
      <c r="HEU27" s="15"/>
      <c r="HEV27" s="15"/>
      <c r="HEW27" s="15"/>
      <c r="HEX27" s="15"/>
      <c r="HEY27" s="15"/>
      <c r="HEZ27" s="15"/>
      <c r="HFA27" s="15"/>
      <c r="HFB27" s="15"/>
      <c r="HFC27" s="15"/>
      <c r="HFD27" s="15"/>
      <c r="HFE27" s="15"/>
      <c r="HFF27" s="15"/>
      <c r="HFG27" s="15"/>
      <c r="HFH27" s="15"/>
      <c r="HFI27" s="15"/>
      <c r="HFJ27" s="15"/>
      <c r="HFK27" s="15"/>
      <c r="HFL27" s="15"/>
      <c r="HFM27" s="15"/>
      <c r="HFN27" s="15"/>
      <c r="HFO27" s="15"/>
      <c r="HFP27" s="15"/>
      <c r="HFQ27" s="15"/>
      <c r="HFR27" s="15"/>
      <c r="HFS27" s="15"/>
      <c r="HFT27" s="15"/>
      <c r="HFU27" s="15"/>
      <c r="HFV27" s="15"/>
      <c r="HFW27" s="15"/>
      <c r="HFX27" s="15"/>
      <c r="HFY27" s="15"/>
      <c r="HFZ27" s="15"/>
      <c r="HGA27" s="15"/>
      <c r="HGB27" s="15"/>
      <c r="HGC27" s="15"/>
      <c r="HGD27" s="15"/>
      <c r="HGE27" s="15"/>
      <c r="HGF27" s="15"/>
      <c r="HGG27" s="15"/>
      <c r="HGH27" s="15"/>
      <c r="HGI27" s="15"/>
      <c r="HGJ27" s="15"/>
      <c r="HGK27" s="15"/>
      <c r="HGL27" s="15"/>
      <c r="HGM27" s="15"/>
      <c r="HGN27" s="15"/>
      <c r="HGO27" s="15"/>
      <c r="HGP27" s="15"/>
      <c r="HGQ27" s="15"/>
      <c r="HGR27" s="15"/>
      <c r="HGS27" s="15"/>
      <c r="HGT27" s="15"/>
      <c r="HGU27" s="15"/>
      <c r="HGV27" s="15"/>
      <c r="HGW27" s="15"/>
      <c r="HGX27" s="15"/>
      <c r="HGY27" s="15"/>
      <c r="HGZ27" s="15"/>
      <c r="HHA27" s="15"/>
      <c r="HHB27" s="15"/>
      <c r="HHC27" s="15"/>
      <c r="HHD27" s="15"/>
      <c r="HHE27" s="15"/>
      <c r="HHF27" s="15"/>
      <c r="HHG27" s="15"/>
      <c r="HHH27" s="15"/>
      <c r="HHI27" s="15"/>
      <c r="HHJ27" s="15"/>
      <c r="HHK27" s="15"/>
      <c r="HHL27" s="15"/>
      <c r="HHM27" s="15"/>
      <c r="HHN27" s="15"/>
      <c r="HHO27" s="15"/>
      <c r="HHP27" s="15"/>
      <c r="HHQ27" s="15"/>
      <c r="HHR27" s="15"/>
      <c r="HHS27" s="15"/>
      <c r="HHT27" s="15"/>
      <c r="HHU27" s="15"/>
      <c r="HHV27" s="15"/>
      <c r="HHW27" s="15"/>
      <c r="HHX27" s="15"/>
      <c r="HHY27" s="15"/>
      <c r="HHZ27" s="15"/>
      <c r="HIA27" s="15"/>
      <c r="HIB27" s="15"/>
      <c r="HIC27" s="15"/>
      <c r="HID27" s="15"/>
      <c r="HIE27" s="15"/>
      <c r="HIF27" s="15"/>
      <c r="HIG27" s="15"/>
      <c r="HIH27" s="15"/>
      <c r="HII27" s="15"/>
      <c r="HIJ27" s="15"/>
      <c r="HIK27" s="15"/>
      <c r="HIL27" s="15"/>
      <c r="HIM27" s="15"/>
      <c r="HIN27" s="15"/>
      <c r="HIO27" s="15"/>
      <c r="HIP27" s="15"/>
      <c r="HIQ27" s="15"/>
      <c r="HIR27" s="15"/>
      <c r="HIS27" s="15"/>
      <c r="HIT27" s="15"/>
      <c r="HIU27" s="15"/>
      <c r="HIV27" s="15"/>
      <c r="HIW27" s="15"/>
      <c r="HIX27" s="15"/>
      <c r="HIY27" s="15"/>
      <c r="HIZ27" s="15"/>
      <c r="HJA27" s="15"/>
      <c r="HJB27" s="15"/>
      <c r="HJC27" s="15"/>
      <c r="HJD27" s="15"/>
      <c r="HJE27" s="15"/>
      <c r="HJF27" s="15"/>
      <c r="HJG27" s="15"/>
      <c r="HJH27" s="15"/>
      <c r="HJI27" s="15"/>
      <c r="HJJ27" s="15"/>
      <c r="HJK27" s="15"/>
      <c r="HJL27" s="15"/>
      <c r="HJM27" s="15"/>
      <c r="HJN27" s="15"/>
      <c r="HJO27" s="15"/>
      <c r="HJP27" s="15"/>
      <c r="HJQ27" s="15"/>
      <c r="HJR27" s="15"/>
      <c r="HJS27" s="15"/>
      <c r="HJT27" s="15"/>
      <c r="HJU27" s="15"/>
      <c r="HJV27" s="15"/>
      <c r="HJW27" s="15"/>
      <c r="HJX27" s="15"/>
      <c r="HJY27" s="15"/>
      <c r="HJZ27" s="15"/>
      <c r="HKA27" s="15"/>
      <c r="HKB27" s="15"/>
      <c r="HKC27" s="15"/>
      <c r="HKD27" s="15"/>
      <c r="HKE27" s="15"/>
      <c r="HKF27" s="15"/>
      <c r="HKG27" s="15"/>
      <c r="HKH27" s="15"/>
      <c r="HKI27" s="15"/>
      <c r="HKJ27" s="15"/>
      <c r="HKK27" s="15"/>
      <c r="HKL27" s="15"/>
      <c r="HKM27" s="15"/>
      <c r="HKN27" s="15"/>
      <c r="HKO27" s="15"/>
      <c r="HKP27" s="15"/>
      <c r="HKQ27" s="15"/>
      <c r="HKR27" s="15"/>
      <c r="HKS27" s="15"/>
      <c r="HKT27" s="15"/>
      <c r="HKU27" s="15"/>
      <c r="HKV27" s="15"/>
      <c r="HKW27" s="15"/>
      <c r="HKX27" s="15"/>
      <c r="HKY27" s="15"/>
      <c r="HKZ27" s="15"/>
      <c r="HLA27" s="15"/>
      <c r="HLB27" s="15"/>
      <c r="HLC27" s="15"/>
      <c r="HLD27" s="15"/>
      <c r="HLE27" s="15"/>
      <c r="HLF27" s="15"/>
      <c r="HLG27" s="15"/>
      <c r="HLH27" s="15"/>
      <c r="HLI27" s="15"/>
      <c r="HLJ27" s="15"/>
      <c r="HLK27" s="15"/>
      <c r="HLL27" s="15"/>
      <c r="HLM27" s="15"/>
      <c r="HLN27" s="15"/>
      <c r="HLO27" s="15"/>
      <c r="HLP27" s="15"/>
      <c r="HLQ27" s="15"/>
      <c r="HLR27" s="15"/>
      <c r="HLS27" s="15"/>
      <c r="HLT27" s="15"/>
      <c r="HLU27" s="15"/>
      <c r="HLV27" s="15"/>
      <c r="HLW27" s="15"/>
      <c r="HLX27" s="15"/>
      <c r="HLY27" s="15"/>
      <c r="HLZ27" s="15"/>
      <c r="HMA27" s="15"/>
      <c r="HMB27" s="15"/>
      <c r="HMC27" s="15"/>
      <c r="HMD27" s="15"/>
      <c r="HME27" s="15"/>
      <c r="HMF27" s="15"/>
      <c r="HMG27" s="15"/>
      <c r="HMH27" s="15"/>
      <c r="HMI27" s="15"/>
      <c r="HMJ27" s="15"/>
      <c r="HMK27" s="15"/>
      <c r="HML27" s="15"/>
      <c r="HMM27" s="15"/>
      <c r="HMN27" s="15"/>
      <c r="HMO27" s="15"/>
      <c r="HMP27" s="15"/>
      <c r="HMQ27" s="15"/>
      <c r="HMR27" s="15"/>
      <c r="HMS27" s="15"/>
      <c r="HMT27" s="15"/>
      <c r="HMU27" s="15"/>
      <c r="HMV27" s="15"/>
      <c r="HMW27" s="15"/>
      <c r="HMX27" s="15"/>
      <c r="HMY27" s="15"/>
      <c r="HMZ27" s="15"/>
      <c r="HNA27" s="15"/>
      <c r="HNB27" s="15"/>
      <c r="HNC27" s="15"/>
      <c r="HND27" s="15"/>
      <c r="HNE27" s="15"/>
      <c r="HNF27" s="15"/>
      <c r="HNG27" s="15"/>
      <c r="HNH27" s="15"/>
      <c r="HNI27" s="15"/>
      <c r="HNJ27" s="15"/>
      <c r="HNK27" s="15"/>
      <c r="HNL27" s="15"/>
      <c r="HNM27" s="15"/>
      <c r="HNN27" s="15"/>
      <c r="HNO27" s="15"/>
      <c r="HNP27" s="15"/>
      <c r="HNQ27" s="15"/>
      <c r="HNR27" s="15"/>
      <c r="HNS27" s="15"/>
      <c r="HNT27" s="15"/>
      <c r="HNU27" s="15"/>
      <c r="HNV27" s="15"/>
      <c r="HNW27" s="15"/>
      <c r="HNX27" s="15"/>
      <c r="HNY27" s="15"/>
      <c r="HNZ27" s="15"/>
      <c r="HOA27" s="15"/>
      <c r="HOB27" s="15"/>
      <c r="HOC27" s="15"/>
      <c r="HOD27" s="15"/>
      <c r="HOE27" s="15"/>
      <c r="HOF27" s="15"/>
      <c r="HOG27" s="15"/>
      <c r="HOH27" s="15"/>
      <c r="HOI27" s="15"/>
      <c r="HOJ27" s="15"/>
      <c r="HOK27" s="15"/>
      <c r="HOL27" s="15"/>
      <c r="HOM27" s="15"/>
      <c r="HON27" s="15"/>
      <c r="HOO27" s="15"/>
      <c r="HOP27" s="15"/>
      <c r="HOQ27" s="15"/>
      <c r="HOR27" s="15"/>
      <c r="HOS27" s="15"/>
      <c r="HOT27" s="15"/>
      <c r="HOU27" s="15"/>
      <c r="HOV27" s="15"/>
      <c r="HOW27" s="15"/>
      <c r="HOX27" s="15"/>
      <c r="HOY27" s="15"/>
      <c r="HOZ27" s="15"/>
      <c r="HPA27" s="15"/>
      <c r="HPB27" s="15"/>
      <c r="HPC27" s="15"/>
      <c r="HPD27" s="15"/>
      <c r="HPE27" s="15"/>
      <c r="HPF27" s="15"/>
      <c r="HPG27" s="15"/>
      <c r="HPH27" s="15"/>
      <c r="HPI27" s="15"/>
      <c r="HPJ27" s="15"/>
      <c r="HPK27" s="15"/>
      <c r="HPL27" s="15"/>
      <c r="HPM27" s="15"/>
      <c r="HPN27" s="15"/>
      <c r="HPO27" s="15"/>
      <c r="HPP27" s="15"/>
      <c r="HPQ27" s="15"/>
      <c r="HPR27" s="15"/>
      <c r="HPS27" s="15"/>
      <c r="HPT27" s="15"/>
      <c r="HPU27" s="15"/>
      <c r="HPV27" s="15"/>
      <c r="HPW27" s="15"/>
      <c r="HPX27" s="15"/>
      <c r="HPY27" s="15"/>
      <c r="HPZ27" s="15"/>
      <c r="HQA27" s="15"/>
      <c r="HQB27" s="15"/>
      <c r="HQC27" s="15"/>
      <c r="HQD27" s="15"/>
      <c r="HQE27" s="15"/>
      <c r="HQF27" s="15"/>
      <c r="HQG27" s="15"/>
      <c r="HQH27" s="15"/>
      <c r="HQI27" s="15"/>
      <c r="HQJ27" s="15"/>
      <c r="HQK27" s="15"/>
      <c r="HQL27" s="15"/>
      <c r="HQM27" s="15"/>
      <c r="HQN27" s="15"/>
      <c r="HQO27" s="15"/>
      <c r="HQP27" s="15"/>
      <c r="HQQ27" s="15"/>
      <c r="HQR27" s="15"/>
      <c r="HQS27" s="15"/>
      <c r="HQT27" s="15"/>
      <c r="HQU27" s="15"/>
      <c r="HQV27" s="15"/>
      <c r="HQW27" s="15"/>
      <c r="HQX27" s="15"/>
      <c r="HQY27" s="15"/>
      <c r="HQZ27" s="15"/>
      <c r="HRA27" s="15"/>
      <c r="HRB27" s="15"/>
      <c r="HRC27" s="15"/>
      <c r="HRD27" s="15"/>
      <c r="HRE27" s="15"/>
      <c r="HRF27" s="15"/>
      <c r="HRG27" s="15"/>
      <c r="HRH27" s="15"/>
      <c r="HRI27" s="15"/>
      <c r="HRJ27" s="15"/>
      <c r="HRK27" s="15"/>
      <c r="HRL27" s="15"/>
      <c r="HRM27" s="15"/>
      <c r="HRN27" s="15"/>
      <c r="HRO27" s="15"/>
      <c r="HRP27" s="15"/>
      <c r="HRQ27" s="15"/>
      <c r="HRR27" s="15"/>
      <c r="HRS27" s="15"/>
      <c r="HRT27" s="15"/>
      <c r="HRU27" s="15"/>
      <c r="HRV27" s="15"/>
      <c r="HRW27" s="15"/>
      <c r="HRX27" s="15"/>
      <c r="HRY27" s="15"/>
      <c r="HRZ27" s="15"/>
      <c r="HSA27" s="15"/>
      <c r="HSB27" s="15"/>
      <c r="HSC27" s="15"/>
      <c r="HSD27" s="15"/>
      <c r="HSE27" s="15"/>
      <c r="HSF27" s="15"/>
      <c r="HSG27" s="15"/>
      <c r="HSH27" s="15"/>
      <c r="HSI27" s="15"/>
      <c r="HSJ27" s="15"/>
      <c r="HSK27" s="15"/>
      <c r="HSL27" s="15"/>
      <c r="HSM27" s="15"/>
      <c r="HSN27" s="15"/>
      <c r="HSO27" s="15"/>
      <c r="HSP27" s="15"/>
      <c r="HSQ27" s="15"/>
      <c r="HSR27" s="15"/>
      <c r="HSS27" s="15"/>
      <c r="HST27" s="15"/>
      <c r="HSU27" s="15"/>
      <c r="HSV27" s="15"/>
      <c r="HSW27" s="15"/>
      <c r="HSX27" s="15"/>
      <c r="HSY27" s="15"/>
      <c r="HSZ27" s="15"/>
      <c r="HTA27" s="15"/>
      <c r="HTB27" s="15"/>
      <c r="HTC27" s="15"/>
      <c r="HTD27" s="15"/>
      <c r="HTE27" s="15"/>
      <c r="HTF27" s="15"/>
      <c r="HTG27" s="15"/>
      <c r="HTH27" s="15"/>
      <c r="HTI27" s="15"/>
      <c r="HTJ27" s="15"/>
      <c r="HTK27" s="15"/>
      <c r="HTL27" s="15"/>
      <c r="HTM27" s="15"/>
      <c r="HTN27" s="15"/>
      <c r="HTO27" s="15"/>
      <c r="HTP27" s="15"/>
      <c r="HTQ27" s="15"/>
      <c r="HTR27" s="15"/>
      <c r="HTS27" s="15"/>
      <c r="HTT27" s="15"/>
      <c r="HTU27" s="15"/>
      <c r="HTV27" s="15"/>
      <c r="HTW27" s="15"/>
      <c r="HTX27" s="15"/>
      <c r="HTY27" s="15"/>
      <c r="HTZ27" s="15"/>
      <c r="HUA27" s="15"/>
      <c r="HUB27" s="15"/>
      <c r="HUC27" s="15"/>
      <c r="HUD27" s="15"/>
      <c r="HUE27" s="15"/>
      <c r="HUF27" s="15"/>
      <c r="HUG27" s="15"/>
      <c r="HUH27" s="15"/>
      <c r="HUI27" s="15"/>
      <c r="HUJ27" s="15"/>
      <c r="HUK27" s="15"/>
      <c r="HUL27" s="15"/>
      <c r="HUM27" s="15"/>
      <c r="HUN27" s="15"/>
      <c r="HUO27" s="15"/>
      <c r="HUP27" s="15"/>
      <c r="HUQ27" s="15"/>
      <c r="HUR27" s="15"/>
      <c r="HUS27" s="15"/>
      <c r="HUT27" s="15"/>
      <c r="HUU27" s="15"/>
      <c r="HUV27" s="15"/>
      <c r="HUW27" s="15"/>
      <c r="HUX27" s="15"/>
      <c r="HUY27" s="15"/>
      <c r="HUZ27" s="15"/>
      <c r="HVA27" s="15"/>
      <c r="HVB27" s="15"/>
      <c r="HVC27" s="15"/>
      <c r="HVD27" s="15"/>
      <c r="HVE27" s="15"/>
      <c r="HVF27" s="15"/>
      <c r="HVG27" s="15"/>
      <c r="HVH27" s="15"/>
      <c r="HVI27" s="15"/>
      <c r="HVJ27" s="15"/>
      <c r="HVK27" s="15"/>
      <c r="HVL27" s="15"/>
      <c r="HVM27" s="15"/>
      <c r="HVN27" s="15"/>
      <c r="HVO27" s="15"/>
      <c r="HVP27" s="15"/>
      <c r="HVQ27" s="15"/>
      <c r="HVR27" s="15"/>
      <c r="HVS27" s="15"/>
      <c r="HVT27" s="15"/>
      <c r="HVU27" s="15"/>
      <c r="HVV27" s="15"/>
      <c r="HVW27" s="15"/>
      <c r="HVX27" s="15"/>
      <c r="HVY27" s="15"/>
      <c r="HVZ27" s="15"/>
      <c r="HWA27" s="15"/>
      <c r="HWB27" s="15"/>
      <c r="HWC27" s="15"/>
      <c r="HWD27" s="15"/>
      <c r="HWE27" s="15"/>
      <c r="HWF27" s="15"/>
      <c r="HWG27" s="15"/>
      <c r="HWH27" s="15"/>
      <c r="HWI27" s="15"/>
      <c r="HWJ27" s="15"/>
      <c r="HWK27" s="15"/>
      <c r="HWL27" s="15"/>
      <c r="HWM27" s="15"/>
      <c r="HWN27" s="15"/>
      <c r="HWO27" s="15"/>
      <c r="HWP27" s="15"/>
      <c r="HWQ27" s="15"/>
      <c r="HWR27" s="15"/>
      <c r="HWS27" s="15"/>
      <c r="HWT27" s="15"/>
      <c r="HWU27" s="15"/>
      <c r="HWV27" s="15"/>
      <c r="HWW27" s="15"/>
      <c r="HWX27" s="15"/>
      <c r="HWY27" s="15"/>
      <c r="HWZ27" s="15"/>
      <c r="HXA27" s="15"/>
      <c r="HXB27" s="15"/>
      <c r="HXC27" s="15"/>
      <c r="HXD27" s="15"/>
      <c r="HXE27" s="15"/>
      <c r="HXF27" s="15"/>
      <c r="HXG27" s="15"/>
      <c r="HXH27" s="15"/>
      <c r="HXI27" s="15"/>
      <c r="HXJ27" s="15"/>
      <c r="HXK27" s="15"/>
      <c r="HXL27" s="15"/>
      <c r="HXM27" s="15"/>
      <c r="HXN27" s="15"/>
      <c r="HXO27" s="15"/>
      <c r="HXP27" s="15"/>
      <c r="HXQ27" s="15"/>
      <c r="HXR27" s="15"/>
      <c r="HXS27" s="15"/>
      <c r="HXT27" s="15"/>
      <c r="HXU27" s="15"/>
      <c r="HXV27" s="15"/>
      <c r="HXW27" s="15"/>
      <c r="HXX27" s="15"/>
      <c r="HXY27" s="15"/>
      <c r="HXZ27" s="15"/>
      <c r="HYA27" s="15"/>
      <c r="HYB27" s="15"/>
      <c r="HYC27" s="15"/>
      <c r="HYD27" s="15"/>
      <c r="HYE27" s="15"/>
      <c r="HYF27" s="15"/>
      <c r="HYG27" s="15"/>
      <c r="HYH27" s="15"/>
      <c r="HYI27" s="15"/>
      <c r="HYJ27" s="15"/>
      <c r="HYK27" s="15"/>
      <c r="HYL27" s="15"/>
      <c r="HYM27" s="15"/>
      <c r="HYN27" s="15"/>
      <c r="HYO27" s="15"/>
      <c r="HYP27" s="15"/>
      <c r="HYQ27" s="15"/>
      <c r="HYR27" s="15"/>
      <c r="HYS27" s="15"/>
      <c r="HYT27" s="15"/>
      <c r="HYU27" s="15"/>
      <c r="HYV27" s="15"/>
      <c r="HYW27" s="15"/>
      <c r="HYX27" s="15"/>
      <c r="HYY27" s="15"/>
      <c r="HYZ27" s="15"/>
      <c r="HZA27" s="15"/>
      <c r="HZB27" s="15"/>
      <c r="HZC27" s="15"/>
      <c r="HZD27" s="15"/>
      <c r="HZE27" s="15"/>
      <c r="HZF27" s="15"/>
      <c r="HZG27" s="15"/>
      <c r="HZH27" s="15"/>
      <c r="HZI27" s="15"/>
      <c r="HZJ27" s="15"/>
      <c r="HZK27" s="15"/>
      <c r="HZL27" s="15"/>
      <c r="HZM27" s="15"/>
      <c r="HZN27" s="15"/>
      <c r="HZO27" s="15"/>
      <c r="HZP27" s="15"/>
      <c r="HZQ27" s="15"/>
      <c r="HZR27" s="15"/>
      <c r="HZS27" s="15"/>
      <c r="HZT27" s="15"/>
      <c r="HZU27" s="15"/>
      <c r="HZV27" s="15"/>
      <c r="HZW27" s="15"/>
      <c r="HZX27" s="15"/>
      <c r="HZY27" s="15"/>
      <c r="HZZ27" s="15"/>
      <c r="IAA27" s="15"/>
      <c r="IAB27" s="15"/>
      <c r="IAC27" s="15"/>
      <c r="IAD27" s="15"/>
      <c r="IAE27" s="15"/>
      <c r="IAF27" s="15"/>
      <c r="IAG27" s="15"/>
      <c r="IAH27" s="15"/>
      <c r="IAI27" s="15"/>
      <c r="IAJ27" s="15"/>
      <c r="IAK27" s="15"/>
      <c r="IAL27" s="15"/>
      <c r="IAM27" s="15"/>
      <c r="IAN27" s="15"/>
      <c r="IAO27" s="15"/>
      <c r="IAP27" s="15"/>
      <c r="IAQ27" s="15"/>
      <c r="IAR27" s="15"/>
      <c r="IAS27" s="15"/>
      <c r="IAT27" s="15"/>
      <c r="IAU27" s="15"/>
      <c r="IAV27" s="15"/>
      <c r="IAW27" s="15"/>
      <c r="IAX27" s="15"/>
      <c r="IAY27" s="15"/>
      <c r="IAZ27" s="15"/>
      <c r="IBA27" s="15"/>
      <c r="IBB27" s="15"/>
      <c r="IBC27" s="15"/>
      <c r="IBD27" s="15"/>
      <c r="IBE27" s="15"/>
      <c r="IBF27" s="15"/>
      <c r="IBG27" s="15"/>
      <c r="IBH27" s="15"/>
      <c r="IBI27" s="15"/>
      <c r="IBJ27" s="15"/>
      <c r="IBK27" s="15"/>
      <c r="IBL27" s="15"/>
      <c r="IBM27" s="15"/>
      <c r="IBN27" s="15"/>
      <c r="IBO27" s="15"/>
      <c r="IBP27" s="15"/>
      <c r="IBQ27" s="15"/>
      <c r="IBR27" s="15"/>
      <c r="IBS27" s="15"/>
      <c r="IBT27" s="15"/>
      <c r="IBU27" s="15"/>
      <c r="IBV27" s="15"/>
      <c r="IBW27" s="15"/>
      <c r="IBX27" s="15"/>
      <c r="IBY27" s="15"/>
      <c r="IBZ27" s="15"/>
      <c r="ICA27" s="15"/>
      <c r="ICB27" s="15"/>
      <c r="ICC27" s="15"/>
      <c r="ICD27" s="15"/>
      <c r="ICE27" s="15"/>
      <c r="ICF27" s="15"/>
      <c r="ICG27" s="15"/>
      <c r="ICH27" s="15"/>
      <c r="ICI27" s="15"/>
      <c r="ICJ27" s="15"/>
      <c r="ICK27" s="15"/>
      <c r="ICL27" s="15"/>
      <c r="ICM27" s="15"/>
      <c r="ICN27" s="15"/>
      <c r="ICO27" s="15"/>
      <c r="ICP27" s="15"/>
      <c r="ICQ27" s="15"/>
      <c r="ICR27" s="15"/>
      <c r="ICS27" s="15"/>
      <c r="ICT27" s="15"/>
      <c r="ICU27" s="15"/>
      <c r="ICV27" s="15"/>
      <c r="ICW27" s="15"/>
      <c r="ICX27" s="15"/>
      <c r="ICY27" s="15"/>
      <c r="ICZ27" s="15"/>
      <c r="IDA27" s="15"/>
      <c r="IDB27" s="15"/>
      <c r="IDC27" s="15"/>
      <c r="IDD27" s="15"/>
      <c r="IDE27" s="15"/>
      <c r="IDF27" s="15"/>
      <c r="IDG27" s="15"/>
      <c r="IDH27" s="15"/>
      <c r="IDI27" s="15"/>
      <c r="IDJ27" s="15"/>
      <c r="IDK27" s="15"/>
      <c r="IDL27" s="15"/>
      <c r="IDM27" s="15"/>
      <c r="IDN27" s="15"/>
      <c r="IDO27" s="15"/>
      <c r="IDP27" s="15"/>
      <c r="IDQ27" s="15"/>
      <c r="IDR27" s="15"/>
      <c r="IDS27" s="15"/>
      <c r="IDT27" s="15"/>
      <c r="IDU27" s="15"/>
      <c r="IDV27" s="15"/>
      <c r="IDW27" s="15"/>
      <c r="IDX27" s="15"/>
      <c r="IDY27" s="15"/>
      <c r="IDZ27" s="15"/>
      <c r="IEA27" s="15"/>
      <c r="IEB27" s="15"/>
      <c r="IEC27" s="15"/>
      <c r="IED27" s="15"/>
      <c r="IEE27" s="15"/>
      <c r="IEF27" s="15"/>
      <c r="IEG27" s="15"/>
      <c r="IEH27" s="15"/>
      <c r="IEI27" s="15"/>
      <c r="IEJ27" s="15"/>
      <c r="IEK27" s="15"/>
      <c r="IEL27" s="15"/>
      <c r="IEM27" s="15"/>
      <c r="IEN27" s="15"/>
      <c r="IEO27" s="15"/>
      <c r="IEP27" s="15"/>
      <c r="IEQ27" s="15"/>
      <c r="IER27" s="15"/>
      <c r="IES27" s="15"/>
      <c r="IET27" s="15"/>
      <c r="IEU27" s="15"/>
      <c r="IEV27" s="15"/>
      <c r="IEW27" s="15"/>
      <c r="IEX27" s="15"/>
      <c r="IEY27" s="15"/>
      <c r="IEZ27" s="15"/>
      <c r="IFA27" s="15"/>
      <c r="IFB27" s="15"/>
      <c r="IFC27" s="15"/>
      <c r="IFD27" s="15"/>
      <c r="IFE27" s="15"/>
      <c r="IFF27" s="15"/>
      <c r="IFG27" s="15"/>
      <c r="IFH27" s="15"/>
      <c r="IFI27" s="15"/>
      <c r="IFJ27" s="15"/>
      <c r="IFK27" s="15"/>
      <c r="IFL27" s="15"/>
      <c r="IFM27" s="15"/>
      <c r="IFN27" s="15"/>
      <c r="IFO27" s="15"/>
      <c r="IFP27" s="15"/>
      <c r="IFQ27" s="15"/>
      <c r="IFR27" s="15"/>
      <c r="IFS27" s="15"/>
      <c r="IFT27" s="15"/>
      <c r="IFU27" s="15"/>
      <c r="IFV27" s="15"/>
      <c r="IFW27" s="15"/>
      <c r="IFX27" s="15"/>
      <c r="IFY27" s="15"/>
      <c r="IFZ27" s="15"/>
      <c r="IGA27" s="15"/>
      <c r="IGB27" s="15"/>
      <c r="IGC27" s="15"/>
      <c r="IGD27" s="15"/>
      <c r="IGE27" s="15"/>
      <c r="IGF27" s="15"/>
      <c r="IGG27" s="15"/>
      <c r="IGH27" s="15"/>
      <c r="IGI27" s="15"/>
      <c r="IGJ27" s="15"/>
      <c r="IGK27" s="15"/>
      <c r="IGL27" s="15"/>
      <c r="IGM27" s="15"/>
      <c r="IGN27" s="15"/>
      <c r="IGO27" s="15"/>
      <c r="IGP27" s="15"/>
      <c r="IGQ27" s="15"/>
      <c r="IGR27" s="15"/>
      <c r="IGS27" s="15"/>
      <c r="IGT27" s="15"/>
      <c r="IGU27" s="15"/>
      <c r="IGV27" s="15"/>
      <c r="IGW27" s="15"/>
      <c r="IGX27" s="15"/>
      <c r="IGY27" s="15"/>
      <c r="IGZ27" s="15"/>
      <c r="IHA27" s="15"/>
      <c r="IHB27" s="15"/>
      <c r="IHC27" s="15"/>
      <c r="IHD27" s="15"/>
      <c r="IHE27" s="15"/>
      <c r="IHF27" s="15"/>
      <c r="IHG27" s="15"/>
      <c r="IHH27" s="15"/>
      <c r="IHI27" s="15"/>
      <c r="IHJ27" s="15"/>
      <c r="IHK27" s="15"/>
      <c r="IHL27" s="15"/>
      <c r="IHM27" s="15"/>
      <c r="IHN27" s="15"/>
      <c r="IHO27" s="15"/>
      <c r="IHP27" s="15"/>
      <c r="IHQ27" s="15"/>
      <c r="IHR27" s="15"/>
      <c r="IHS27" s="15"/>
      <c r="IHT27" s="15"/>
      <c r="IHU27" s="15"/>
      <c r="IHV27" s="15"/>
      <c r="IHW27" s="15"/>
      <c r="IHX27" s="15"/>
      <c r="IHY27" s="15"/>
      <c r="IHZ27" s="15"/>
      <c r="IIA27" s="15"/>
      <c r="IIB27" s="15"/>
      <c r="IIC27" s="15"/>
      <c r="IID27" s="15"/>
      <c r="IIE27" s="15"/>
      <c r="IIF27" s="15"/>
      <c r="IIG27" s="15"/>
      <c r="IIH27" s="15"/>
      <c r="III27" s="15"/>
      <c r="IIJ27" s="15"/>
      <c r="IIK27" s="15"/>
      <c r="IIL27" s="15"/>
      <c r="IIM27" s="15"/>
      <c r="IIN27" s="15"/>
      <c r="IIO27" s="15"/>
      <c r="IIP27" s="15"/>
      <c r="IIQ27" s="15"/>
      <c r="IIR27" s="15"/>
      <c r="IIS27" s="15"/>
      <c r="IIT27" s="15"/>
      <c r="IIU27" s="15"/>
      <c r="IIV27" s="15"/>
      <c r="IIW27" s="15"/>
      <c r="IIX27" s="15"/>
      <c r="IIY27" s="15"/>
      <c r="IIZ27" s="15"/>
      <c r="IJA27" s="15"/>
      <c r="IJB27" s="15"/>
      <c r="IJC27" s="15"/>
      <c r="IJD27" s="15"/>
      <c r="IJE27" s="15"/>
      <c r="IJF27" s="15"/>
      <c r="IJG27" s="15"/>
      <c r="IJH27" s="15"/>
      <c r="IJI27" s="15"/>
      <c r="IJJ27" s="15"/>
      <c r="IJK27" s="15"/>
      <c r="IJL27" s="15"/>
      <c r="IJM27" s="15"/>
      <c r="IJN27" s="15"/>
      <c r="IJO27" s="15"/>
      <c r="IJP27" s="15"/>
      <c r="IJQ27" s="15"/>
      <c r="IJR27" s="15"/>
      <c r="IJS27" s="15"/>
      <c r="IJT27" s="15"/>
      <c r="IJU27" s="15"/>
      <c r="IJV27" s="15"/>
      <c r="IJW27" s="15"/>
      <c r="IJX27" s="15"/>
      <c r="IJY27" s="15"/>
      <c r="IJZ27" s="15"/>
      <c r="IKA27" s="15"/>
      <c r="IKB27" s="15"/>
      <c r="IKC27" s="15"/>
      <c r="IKD27" s="15"/>
      <c r="IKE27" s="15"/>
      <c r="IKF27" s="15"/>
      <c r="IKG27" s="15"/>
      <c r="IKH27" s="15"/>
      <c r="IKI27" s="15"/>
      <c r="IKJ27" s="15"/>
      <c r="IKK27" s="15"/>
      <c r="IKL27" s="15"/>
      <c r="IKM27" s="15"/>
      <c r="IKN27" s="15"/>
      <c r="IKO27" s="15"/>
      <c r="IKP27" s="15"/>
      <c r="IKQ27" s="15"/>
      <c r="IKR27" s="15"/>
      <c r="IKS27" s="15"/>
      <c r="IKT27" s="15"/>
      <c r="IKU27" s="15"/>
      <c r="IKV27" s="15"/>
      <c r="IKW27" s="15"/>
      <c r="IKX27" s="15"/>
      <c r="IKY27" s="15"/>
      <c r="IKZ27" s="15"/>
      <c r="ILA27" s="15"/>
      <c r="ILB27" s="15"/>
      <c r="ILC27" s="15"/>
      <c r="ILD27" s="15"/>
      <c r="ILE27" s="15"/>
      <c r="ILF27" s="15"/>
      <c r="ILG27" s="15"/>
      <c r="ILH27" s="15"/>
      <c r="ILI27" s="15"/>
      <c r="ILJ27" s="15"/>
      <c r="ILK27" s="15"/>
      <c r="ILL27" s="15"/>
      <c r="ILM27" s="15"/>
      <c r="ILN27" s="15"/>
      <c r="ILO27" s="15"/>
      <c r="ILP27" s="15"/>
      <c r="ILQ27" s="15"/>
      <c r="ILR27" s="15"/>
      <c r="ILS27" s="15"/>
      <c r="ILT27" s="15"/>
      <c r="ILU27" s="15"/>
      <c r="ILV27" s="15"/>
      <c r="ILW27" s="15"/>
      <c r="ILX27" s="15"/>
      <c r="ILY27" s="15"/>
      <c r="ILZ27" s="15"/>
      <c r="IMA27" s="15"/>
      <c r="IMB27" s="15"/>
      <c r="IMC27" s="15"/>
      <c r="IMD27" s="15"/>
      <c r="IME27" s="15"/>
      <c r="IMF27" s="15"/>
      <c r="IMG27" s="15"/>
      <c r="IMH27" s="15"/>
      <c r="IMI27" s="15"/>
      <c r="IMJ27" s="15"/>
      <c r="IMK27" s="15"/>
      <c r="IML27" s="15"/>
      <c r="IMM27" s="15"/>
      <c r="IMN27" s="15"/>
      <c r="IMO27" s="15"/>
      <c r="IMP27" s="15"/>
      <c r="IMQ27" s="15"/>
      <c r="IMR27" s="15"/>
      <c r="IMS27" s="15"/>
      <c r="IMT27" s="15"/>
      <c r="IMU27" s="15"/>
      <c r="IMV27" s="15"/>
      <c r="IMW27" s="15"/>
      <c r="IMX27" s="15"/>
      <c r="IMY27" s="15"/>
      <c r="IMZ27" s="15"/>
      <c r="INA27" s="15"/>
      <c r="INB27" s="15"/>
      <c r="INC27" s="15"/>
      <c r="IND27" s="15"/>
      <c r="INE27" s="15"/>
      <c r="INF27" s="15"/>
      <c r="ING27" s="15"/>
      <c r="INH27" s="15"/>
      <c r="INI27" s="15"/>
      <c r="INJ27" s="15"/>
      <c r="INK27" s="15"/>
      <c r="INL27" s="15"/>
      <c r="INM27" s="15"/>
      <c r="INN27" s="15"/>
      <c r="INO27" s="15"/>
      <c r="INP27" s="15"/>
      <c r="INQ27" s="15"/>
      <c r="INR27" s="15"/>
      <c r="INS27" s="15"/>
      <c r="INT27" s="15"/>
      <c r="INU27" s="15"/>
      <c r="INV27" s="15"/>
      <c r="INW27" s="15"/>
      <c r="INX27" s="15"/>
      <c r="INY27" s="15"/>
      <c r="INZ27" s="15"/>
      <c r="IOA27" s="15"/>
      <c r="IOB27" s="15"/>
      <c r="IOC27" s="15"/>
      <c r="IOD27" s="15"/>
      <c r="IOE27" s="15"/>
      <c r="IOF27" s="15"/>
      <c r="IOG27" s="15"/>
      <c r="IOH27" s="15"/>
      <c r="IOI27" s="15"/>
      <c r="IOJ27" s="15"/>
      <c r="IOK27" s="15"/>
      <c r="IOL27" s="15"/>
      <c r="IOM27" s="15"/>
      <c r="ION27" s="15"/>
      <c r="IOO27" s="15"/>
      <c r="IOP27" s="15"/>
      <c r="IOQ27" s="15"/>
      <c r="IOR27" s="15"/>
      <c r="IOS27" s="15"/>
      <c r="IOT27" s="15"/>
      <c r="IOU27" s="15"/>
      <c r="IOV27" s="15"/>
      <c r="IOW27" s="15"/>
      <c r="IOX27" s="15"/>
      <c r="IOY27" s="15"/>
      <c r="IOZ27" s="15"/>
      <c r="IPA27" s="15"/>
      <c r="IPB27" s="15"/>
      <c r="IPC27" s="15"/>
      <c r="IPD27" s="15"/>
      <c r="IPE27" s="15"/>
      <c r="IPF27" s="15"/>
      <c r="IPG27" s="15"/>
      <c r="IPH27" s="15"/>
      <c r="IPI27" s="15"/>
      <c r="IPJ27" s="15"/>
      <c r="IPK27" s="15"/>
      <c r="IPL27" s="15"/>
      <c r="IPM27" s="15"/>
      <c r="IPN27" s="15"/>
      <c r="IPO27" s="15"/>
      <c r="IPP27" s="15"/>
      <c r="IPQ27" s="15"/>
      <c r="IPR27" s="15"/>
      <c r="IPS27" s="15"/>
      <c r="IPT27" s="15"/>
      <c r="IPU27" s="15"/>
      <c r="IPV27" s="15"/>
      <c r="IPW27" s="15"/>
      <c r="IPX27" s="15"/>
      <c r="IPY27" s="15"/>
      <c r="IPZ27" s="15"/>
      <c r="IQA27" s="15"/>
      <c r="IQB27" s="15"/>
      <c r="IQC27" s="15"/>
      <c r="IQD27" s="15"/>
      <c r="IQE27" s="15"/>
      <c r="IQF27" s="15"/>
      <c r="IQG27" s="15"/>
      <c r="IQH27" s="15"/>
      <c r="IQI27" s="15"/>
      <c r="IQJ27" s="15"/>
      <c r="IQK27" s="15"/>
      <c r="IQL27" s="15"/>
      <c r="IQM27" s="15"/>
      <c r="IQN27" s="15"/>
      <c r="IQO27" s="15"/>
      <c r="IQP27" s="15"/>
      <c r="IQQ27" s="15"/>
      <c r="IQR27" s="15"/>
      <c r="IQS27" s="15"/>
      <c r="IQT27" s="15"/>
      <c r="IQU27" s="15"/>
      <c r="IQV27" s="15"/>
      <c r="IQW27" s="15"/>
      <c r="IQX27" s="15"/>
      <c r="IQY27" s="15"/>
      <c r="IQZ27" s="15"/>
      <c r="IRA27" s="15"/>
      <c r="IRB27" s="15"/>
      <c r="IRC27" s="15"/>
      <c r="IRD27" s="15"/>
      <c r="IRE27" s="15"/>
      <c r="IRF27" s="15"/>
      <c r="IRG27" s="15"/>
      <c r="IRH27" s="15"/>
      <c r="IRI27" s="15"/>
      <c r="IRJ27" s="15"/>
      <c r="IRK27" s="15"/>
      <c r="IRL27" s="15"/>
      <c r="IRM27" s="15"/>
      <c r="IRN27" s="15"/>
      <c r="IRO27" s="15"/>
      <c r="IRP27" s="15"/>
      <c r="IRQ27" s="15"/>
      <c r="IRR27" s="15"/>
      <c r="IRS27" s="15"/>
      <c r="IRT27" s="15"/>
      <c r="IRU27" s="15"/>
      <c r="IRV27" s="15"/>
      <c r="IRW27" s="15"/>
      <c r="IRX27" s="15"/>
      <c r="IRY27" s="15"/>
      <c r="IRZ27" s="15"/>
      <c r="ISA27" s="15"/>
      <c r="ISB27" s="15"/>
      <c r="ISC27" s="15"/>
      <c r="ISD27" s="15"/>
      <c r="ISE27" s="15"/>
      <c r="ISF27" s="15"/>
      <c r="ISG27" s="15"/>
      <c r="ISH27" s="15"/>
      <c r="ISI27" s="15"/>
      <c r="ISJ27" s="15"/>
      <c r="ISK27" s="15"/>
      <c r="ISL27" s="15"/>
      <c r="ISM27" s="15"/>
      <c r="ISN27" s="15"/>
      <c r="ISO27" s="15"/>
      <c r="ISP27" s="15"/>
      <c r="ISQ27" s="15"/>
      <c r="ISR27" s="15"/>
      <c r="ISS27" s="15"/>
      <c r="IST27" s="15"/>
      <c r="ISU27" s="15"/>
      <c r="ISV27" s="15"/>
      <c r="ISW27" s="15"/>
      <c r="ISX27" s="15"/>
      <c r="ISY27" s="15"/>
      <c r="ISZ27" s="15"/>
      <c r="ITA27" s="15"/>
      <c r="ITB27" s="15"/>
      <c r="ITC27" s="15"/>
      <c r="ITD27" s="15"/>
      <c r="ITE27" s="15"/>
      <c r="ITF27" s="15"/>
      <c r="ITG27" s="15"/>
      <c r="ITH27" s="15"/>
      <c r="ITI27" s="15"/>
      <c r="ITJ27" s="15"/>
      <c r="ITK27" s="15"/>
      <c r="ITL27" s="15"/>
      <c r="ITM27" s="15"/>
      <c r="ITN27" s="15"/>
      <c r="ITO27" s="15"/>
      <c r="ITP27" s="15"/>
      <c r="ITQ27" s="15"/>
      <c r="ITR27" s="15"/>
      <c r="ITS27" s="15"/>
      <c r="ITT27" s="15"/>
      <c r="ITU27" s="15"/>
      <c r="ITV27" s="15"/>
      <c r="ITW27" s="15"/>
      <c r="ITX27" s="15"/>
      <c r="ITY27" s="15"/>
      <c r="ITZ27" s="15"/>
      <c r="IUA27" s="15"/>
      <c r="IUB27" s="15"/>
      <c r="IUC27" s="15"/>
      <c r="IUD27" s="15"/>
      <c r="IUE27" s="15"/>
      <c r="IUF27" s="15"/>
      <c r="IUG27" s="15"/>
      <c r="IUH27" s="15"/>
      <c r="IUI27" s="15"/>
      <c r="IUJ27" s="15"/>
      <c r="IUK27" s="15"/>
      <c r="IUL27" s="15"/>
      <c r="IUM27" s="15"/>
      <c r="IUN27" s="15"/>
      <c r="IUO27" s="15"/>
      <c r="IUP27" s="15"/>
      <c r="IUQ27" s="15"/>
      <c r="IUR27" s="15"/>
      <c r="IUS27" s="15"/>
      <c r="IUT27" s="15"/>
      <c r="IUU27" s="15"/>
      <c r="IUV27" s="15"/>
      <c r="IUW27" s="15"/>
      <c r="IUX27" s="15"/>
      <c r="IUY27" s="15"/>
      <c r="IUZ27" s="15"/>
      <c r="IVA27" s="15"/>
      <c r="IVB27" s="15"/>
      <c r="IVC27" s="15"/>
      <c r="IVD27" s="15"/>
      <c r="IVE27" s="15"/>
      <c r="IVF27" s="15"/>
      <c r="IVG27" s="15"/>
      <c r="IVH27" s="15"/>
      <c r="IVI27" s="15"/>
      <c r="IVJ27" s="15"/>
      <c r="IVK27" s="15"/>
      <c r="IVL27" s="15"/>
      <c r="IVM27" s="15"/>
      <c r="IVN27" s="15"/>
      <c r="IVO27" s="15"/>
      <c r="IVP27" s="15"/>
      <c r="IVQ27" s="15"/>
      <c r="IVR27" s="15"/>
      <c r="IVS27" s="15"/>
      <c r="IVT27" s="15"/>
      <c r="IVU27" s="15"/>
      <c r="IVV27" s="15"/>
      <c r="IVW27" s="15"/>
      <c r="IVX27" s="15"/>
      <c r="IVY27" s="15"/>
      <c r="IVZ27" s="15"/>
      <c r="IWA27" s="15"/>
      <c r="IWB27" s="15"/>
      <c r="IWC27" s="15"/>
      <c r="IWD27" s="15"/>
      <c r="IWE27" s="15"/>
      <c r="IWF27" s="15"/>
      <c r="IWG27" s="15"/>
      <c r="IWH27" s="15"/>
      <c r="IWI27" s="15"/>
      <c r="IWJ27" s="15"/>
      <c r="IWK27" s="15"/>
      <c r="IWL27" s="15"/>
      <c r="IWM27" s="15"/>
      <c r="IWN27" s="15"/>
      <c r="IWO27" s="15"/>
      <c r="IWP27" s="15"/>
      <c r="IWQ27" s="15"/>
      <c r="IWR27" s="15"/>
      <c r="IWS27" s="15"/>
      <c r="IWT27" s="15"/>
      <c r="IWU27" s="15"/>
      <c r="IWV27" s="15"/>
      <c r="IWW27" s="15"/>
      <c r="IWX27" s="15"/>
      <c r="IWY27" s="15"/>
      <c r="IWZ27" s="15"/>
      <c r="IXA27" s="15"/>
      <c r="IXB27" s="15"/>
      <c r="IXC27" s="15"/>
      <c r="IXD27" s="15"/>
      <c r="IXE27" s="15"/>
      <c r="IXF27" s="15"/>
      <c r="IXG27" s="15"/>
      <c r="IXH27" s="15"/>
      <c r="IXI27" s="15"/>
      <c r="IXJ27" s="15"/>
      <c r="IXK27" s="15"/>
      <c r="IXL27" s="15"/>
      <c r="IXM27" s="15"/>
      <c r="IXN27" s="15"/>
      <c r="IXO27" s="15"/>
      <c r="IXP27" s="15"/>
      <c r="IXQ27" s="15"/>
      <c r="IXR27" s="15"/>
      <c r="IXS27" s="15"/>
      <c r="IXT27" s="15"/>
      <c r="IXU27" s="15"/>
      <c r="IXV27" s="15"/>
      <c r="IXW27" s="15"/>
      <c r="IXX27" s="15"/>
      <c r="IXY27" s="15"/>
      <c r="IXZ27" s="15"/>
      <c r="IYA27" s="15"/>
      <c r="IYB27" s="15"/>
      <c r="IYC27" s="15"/>
      <c r="IYD27" s="15"/>
      <c r="IYE27" s="15"/>
      <c r="IYF27" s="15"/>
      <c r="IYG27" s="15"/>
      <c r="IYH27" s="15"/>
      <c r="IYI27" s="15"/>
      <c r="IYJ27" s="15"/>
      <c r="IYK27" s="15"/>
      <c r="IYL27" s="15"/>
      <c r="IYM27" s="15"/>
      <c r="IYN27" s="15"/>
      <c r="IYO27" s="15"/>
      <c r="IYP27" s="15"/>
      <c r="IYQ27" s="15"/>
      <c r="IYR27" s="15"/>
      <c r="IYS27" s="15"/>
      <c r="IYT27" s="15"/>
      <c r="IYU27" s="15"/>
      <c r="IYV27" s="15"/>
      <c r="IYW27" s="15"/>
      <c r="IYX27" s="15"/>
      <c r="IYY27" s="15"/>
      <c r="IYZ27" s="15"/>
      <c r="IZA27" s="15"/>
      <c r="IZB27" s="15"/>
      <c r="IZC27" s="15"/>
      <c r="IZD27" s="15"/>
      <c r="IZE27" s="15"/>
      <c r="IZF27" s="15"/>
      <c r="IZG27" s="15"/>
      <c r="IZH27" s="15"/>
      <c r="IZI27" s="15"/>
      <c r="IZJ27" s="15"/>
      <c r="IZK27" s="15"/>
      <c r="IZL27" s="15"/>
      <c r="IZM27" s="15"/>
      <c r="IZN27" s="15"/>
      <c r="IZO27" s="15"/>
      <c r="IZP27" s="15"/>
      <c r="IZQ27" s="15"/>
      <c r="IZR27" s="15"/>
      <c r="IZS27" s="15"/>
      <c r="IZT27" s="15"/>
      <c r="IZU27" s="15"/>
      <c r="IZV27" s="15"/>
      <c r="IZW27" s="15"/>
      <c r="IZX27" s="15"/>
      <c r="IZY27" s="15"/>
      <c r="IZZ27" s="15"/>
      <c r="JAA27" s="15"/>
      <c r="JAB27" s="15"/>
      <c r="JAC27" s="15"/>
      <c r="JAD27" s="15"/>
      <c r="JAE27" s="15"/>
      <c r="JAF27" s="15"/>
      <c r="JAG27" s="15"/>
      <c r="JAH27" s="15"/>
      <c r="JAI27" s="15"/>
      <c r="JAJ27" s="15"/>
      <c r="JAK27" s="15"/>
      <c r="JAL27" s="15"/>
      <c r="JAM27" s="15"/>
      <c r="JAN27" s="15"/>
      <c r="JAO27" s="15"/>
      <c r="JAP27" s="15"/>
      <c r="JAQ27" s="15"/>
      <c r="JAR27" s="15"/>
      <c r="JAS27" s="15"/>
      <c r="JAT27" s="15"/>
      <c r="JAU27" s="15"/>
      <c r="JAV27" s="15"/>
      <c r="JAW27" s="15"/>
      <c r="JAX27" s="15"/>
      <c r="JAY27" s="15"/>
      <c r="JAZ27" s="15"/>
      <c r="JBA27" s="15"/>
      <c r="JBB27" s="15"/>
      <c r="JBC27" s="15"/>
      <c r="JBD27" s="15"/>
      <c r="JBE27" s="15"/>
      <c r="JBF27" s="15"/>
      <c r="JBG27" s="15"/>
      <c r="JBH27" s="15"/>
      <c r="JBI27" s="15"/>
      <c r="JBJ27" s="15"/>
      <c r="JBK27" s="15"/>
      <c r="JBL27" s="15"/>
      <c r="JBM27" s="15"/>
      <c r="JBN27" s="15"/>
      <c r="JBO27" s="15"/>
      <c r="JBP27" s="15"/>
      <c r="JBQ27" s="15"/>
      <c r="JBR27" s="15"/>
      <c r="JBS27" s="15"/>
      <c r="JBT27" s="15"/>
      <c r="JBU27" s="15"/>
      <c r="JBV27" s="15"/>
      <c r="JBW27" s="15"/>
      <c r="JBX27" s="15"/>
      <c r="JBY27" s="15"/>
      <c r="JBZ27" s="15"/>
      <c r="JCA27" s="15"/>
      <c r="JCB27" s="15"/>
      <c r="JCC27" s="15"/>
      <c r="JCD27" s="15"/>
      <c r="JCE27" s="15"/>
      <c r="JCF27" s="15"/>
      <c r="JCG27" s="15"/>
      <c r="JCH27" s="15"/>
      <c r="JCI27" s="15"/>
      <c r="JCJ27" s="15"/>
      <c r="JCK27" s="15"/>
      <c r="JCL27" s="15"/>
      <c r="JCM27" s="15"/>
      <c r="JCN27" s="15"/>
      <c r="JCO27" s="15"/>
      <c r="JCP27" s="15"/>
      <c r="JCQ27" s="15"/>
      <c r="JCR27" s="15"/>
      <c r="JCS27" s="15"/>
      <c r="JCT27" s="15"/>
      <c r="JCU27" s="15"/>
      <c r="JCV27" s="15"/>
      <c r="JCW27" s="15"/>
      <c r="JCX27" s="15"/>
      <c r="JCY27" s="15"/>
      <c r="JCZ27" s="15"/>
      <c r="JDA27" s="15"/>
      <c r="JDB27" s="15"/>
      <c r="JDC27" s="15"/>
      <c r="JDD27" s="15"/>
      <c r="JDE27" s="15"/>
      <c r="JDF27" s="15"/>
      <c r="JDG27" s="15"/>
      <c r="JDH27" s="15"/>
      <c r="JDI27" s="15"/>
      <c r="JDJ27" s="15"/>
      <c r="JDK27" s="15"/>
      <c r="JDL27" s="15"/>
      <c r="JDM27" s="15"/>
      <c r="JDN27" s="15"/>
      <c r="JDO27" s="15"/>
      <c r="JDP27" s="15"/>
      <c r="JDQ27" s="15"/>
      <c r="JDR27" s="15"/>
      <c r="JDS27" s="15"/>
      <c r="JDT27" s="15"/>
      <c r="JDU27" s="15"/>
      <c r="JDV27" s="15"/>
      <c r="JDW27" s="15"/>
      <c r="JDX27" s="15"/>
      <c r="JDY27" s="15"/>
      <c r="JDZ27" s="15"/>
      <c r="JEA27" s="15"/>
      <c r="JEB27" s="15"/>
      <c r="JEC27" s="15"/>
      <c r="JED27" s="15"/>
      <c r="JEE27" s="15"/>
      <c r="JEF27" s="15"/>
      <c r="JEG27" s="15"/>
      <c r="JEH27" s="15"/>
      <c r="JEI27" s="15"/>
      <c r="JEJ27" s="15"/>
      <c r="JEK27" s="15"/>
      <c r="JEL27" s="15"/>
      <c r="JEM27" s="15"/>
      <c r="JEN27" s="15"/>
      <c r="JEO27" s="15"/>
      <c r="JEP27" s="15"/>
      <c r="JEQ27" s="15"/>
      <c r="JER27" s="15"/>
      <c r="JES27" s="15"/>
      <c r="JET27" s="15"/>
      <c r="JEU27" s="15"/>
      <c r="JEV27" s="15"/>
      <c r="JEW27" s="15"/>
      <c r="JEX27" s="15"/>
      <c r="JEY27" s="15"/>
      <c r="JEZ27" s="15"/>
      <c r="JFA27" s="15"/>
      <c r="JFB27" s="15"/>
      <c r="JFC27" s="15"/>
      <c r="JFD27" s="15"/>
      <c r="JFE27" s="15"/>
      <c r="JFF27" s="15"/>
      <c r="JFG27" s="15"/>
      <c r="JFH27" s="15"/>
      <c r="JFI27" s="15"/>
      <c r="JFJ27" s="15"/>
      <c r="JFK27" s="15"/>
      <c r="JFL27" s="15"/>
      <c r="JFM27" s="15"/>
      <c r="JFN27" s="15"/>
      <c r="JFO27" s="15"/>
      <c r="JFP27" s="15"/>
      <c r="JFQ27" s="15"/>
      <c r="JFR27" s="15"/>
      <c r="JFS27" s="15"/>
      <c r="JFT27" s="15"/>
      <c r="JFU27" s="15"/>
      <c r="JFV27" s="15"/>
      <c r="JFW27" s="15"/>
      <c r="JFX27" s="15"/>
      <c r="JFY27" s="15"/>
      <c r="JFZ27" s="15"/>
      <c r="JGA27" s="15"/>
      <c r="JGB27" s="15"/>
      <c r="JGC27" s="15"/>
      <c r="JGD27" s="15"/>
      <c r="JGE27" s="15"/>
      <c r="JGF27" s="15"/>
      <c r="JGG27" s="15"/>
      <c r="JGH27" s="15"/>
      <c r="JGI27" s="15"/>
      <c r="JGJ27" s="15"/>
      <c r="JGK27" s="15"/>
      <c r="JGL27" s="15"/>
      <c r="JGM27" s="15"/>
      <c r="JGN27" s="15"/>
      <c r="JGO27" s="15"/>
      <c r="JGP27" s="15"/>
      <c r="JGQ27" s="15"/>
      <c r="JGR27" s="15"/>
      <c r="JGS27" s="15"/>
      <c r="JGT27" s="15"/>
      <c r="JGU27" s="15"/>
      <c r="JGV27" s="15"/>
      <c r="JGW27" s="15"/>
      <c r="JGX27" s="15"/>
      <c r="JGY27" s="15"/>
      <c r="JGZ27" s="15"/>
      <c r="JHA27" s="15"/>
      <c r="JHB27" s="15"/>
      <c r="JHC27" s="15"/>
      <c r="JHD27" s="15"/>
      <c r="JHE27" s="15"/>
      <c r="JHF27" s="15"/>
      <c r="JHG27" s="15"/>
      <c r="JHH27" s="15"/>
      <c r="JHI27" s="15"/>
      <c r="JHJ27" s="15"/>
      <c r="JHK27" s="15"/>
      <c r="JHL27" s="15"/>
      <c r="JHM27" s="15"/>
      <c r="JHN27" s="15"/>
      <c r="JHO27" s="15"/>
      <c r="JHP27" s="15"/>
      <c r="JHQ27" s="15"/>
      <c r="JHR27" s="15"/>
      <c r="JHS27" s="15"/>
      <c r="JHT27" s="15"/>
      <c r="JHU27" s="15"/>
      <c r="JHV27" s="15"/>
      <c r="JHW27" s="15"/>
      <c r="JHX27" s="15"/>
      <c r="JHY27" s="15"/>
      <c r="JHZ27" s="15"/>
      <c r="JIA27" s="15"/>
      <c r="JIB27" s="15"/>
      <c r="JIC27" s="15"/>
      <c r="JID27" s="15"/>
      <c r="JIE27" s="15"/>
      <c r="JIF27" s="15"/>
      <c r="JIG27" s="15"/>
      <c r="JIH27" s="15"/>
      <c r="JII27" s="15"/>
      <c r="JIJ27" s="15"/>
      <c r="JIK27" s="15"/>
      <c r="JIL27" s="15"/>
      <c r="JIM27" s="15"/>
      <c r="JIN27" s="15"/>
      <c r="JIO27" s="15"/>
      <c r="JIP27" s="15"/>
      <c r="JIQ27" s="15"/>
      <c r="JIR27" s="15"/>
      <c r="JIS27" s="15"/>
      <c r="JIT27" s="15"/>
      <c r="JIU27" s="15"/>
      <c r="JIV27" s="15"/>
      <c r="JIW27" s="15"/>
      <c r="JIX27" s="15"/>
      <c r="JIY27" s="15"/>
      <c r="JIZ27" s="15"/>
      <c r="JJA27" s="15"/>
      <c r="JJB27" s="15"/>
      <c r="JJC27" s="15"/>
      <c r="JJD27" s="15"/>
      <c r="JJE27" s="15"/>
      <c r="JJF27" s="15"/>
      <c r="JJG27" s="15"/>
      <c r="JJH27" s="15"/>
      <c r="JJI27" s="15"/>
      <c r="JJJ27" s="15"/>
      <c r="JJK27" s="15"/>
      <c r="JJL27" s="15"/>
      <c r="JJM27" s="15"/>
      <c r="JJN27" s="15"/>
      <c r="JJO27" s="15"/>
      <c r="JJP27" s="15"/>
      <c r="JJQ27" s="15"/>
      <c r="JJR27" s="15"/>
      <c r="JJS27" s="15"/>
      <c r="JJT27" s="15"/>
      <c r="JJU27" s="15"/>
      <c r="JJV27" s="15"/>
      <c r="JJW27" s="15"/>
      <c r="JJX27" s="15"/>
      <c r="JJY27" s="15"/>
      <c r="JJZ27" s="15"/>
      <c r="JKA27" s="15"/>
      <c r="JKB27" s="15"/>
      <c r="JKC27" s="15"/>
      <c r="JKD27" s="15"/>
      <c r="JKE27" s="15"/>
      <c r="JKF27" s="15"/>
      <c r="JKG27" s="15"/>
      <c r="JKH27" s="15"/>
      <c r="JKI27" s="15"/>
      <c r="JKJ27" s="15"/>
      <c r="JKK27" s="15"/>
      <c r="JKL27" s="15"/>
      <c r="JKM27" s="15"/>
      <c r="JKN27" s="15"/>
      <c r="JKO27" s="15"/>
      <c r="JKP27" s="15"/>
      <c r="JKQ27" s="15"/>
      <c r="JKR27" s="15"/>
      <c r="JKS27" s="15"/>
      <c r="JKT27" s="15"/>
      <c r="JKU27" s="15"/>
      <c r="JKV27" s="15"/>
      <c r="JKW27" s="15"/>
      <c r="JKX27" s="15"/>
      <c r="JKY27" s="15"/>
      <c r="JKZ27" s="15"/>
      <c r="JLA27" s="15"/>
      <c r="JLB27" s="15"/>
      <c r="JLC27" s="15"/>
      <c r="JLD27" s="15"/>
      <c r="JLE27" s="15"/>
      <c r="JLF27" s="15"/>
      <c r="JLG27" s="15"/>
      <c r="JLH27" s="15"/>
      <c r="JLI27" s="15"/>
      <c r="JLJ27" s="15"/>
      <c r="JLK27" s="15"/>
      <c r="JLL27" s="15"/>
      <c r="JLM27" s="15"/>
      <c r="JLN27" s="15"/>
      <c r="JLO27" s="15"/>
      <c r="JLP27" s="15"/>
      <c r="JLQ27" s="15"/>
      <c r="JLR27" s="15"/>
      <c r="JLS27" s="15"/>
      <c r="JLT27" s="15"/>
      <c r="JLU27" s="15"/>
      <c r="JLV27" s="15"/>
      <c r="JLW27" s="15"/>
      <c r="JLX27" s="15"/>
      <c r="JLY27" s="15"/>
      <c r="JLZ27" s="15"/>
      <c r="JMA27" s="15"/>
      <c r="JMB27" s="15"/>
      <c r="JMC27" s="15"/>
      <c r="JMD27" s="15"/>
      <c r="JME27" s="15"/>
      <c r="JMF27" s="15"/>
      <c r="JMG27" s="15"/>
      <c r="JMH27" s="15"/>
      <c r="JMI27" s="15"/>
      <c r="JMJ27" s="15"/>
      <c r="JMK27" s="15"/>
      <c r="JML27" s="15"/>
      <c r="JMM27" s="15"/>
      <c r="JMN27" s="15"/>
      <c r="JMO27" s="15"/>
      <c r="JMP27" s="15"/>
      <c r="JMQ27" s="15"/>
      <c r="JMR27" s="15"/>
      <c r="JMS27" s="15"/>
      <c r="JMT27" s="15"/>
      <c r="JMU27" s="15"/>
      <c r="JMV27" s="15"/>
      <c r="JMW27" s="15"/>
      <c r="JMX27" s="15"/>
      <c r="JMY27" s="15"/>
      <c r="JMZ27" s="15"/>
      <c r="JNA27" s="15"/>
      <c r="JNB27" s="15"/>
      <c r="JNC27" s="15"/>
      <c r="JND27" s="15"/>
      <c r="JNE27" s="15"/>
      <c r="JNF27" s="15"/>
      <c r="JNG27" s="15"/>
      <c r="JNH27" s="15"/>
      <c r="JNI27" s="15"/>
      <c r="JNJ27" s="15"/>
      <c r="JNK27" s="15"/>
      <c r="JNL27" s="15"/>
      <c r="JNM27" s="15"/>
      <c r="JNN27" s="15"/>
      <c r="JNO27" s="15"/>
      <c r="JNP27" s="15"/>
      <c r="JNQ27" s="15"/>
      <c r="JNR27" s="15"/>
      <c r="JNS27" s="15"/>
      <c r="JNT27" s="15"/>
      <c r="JNU27" s="15"/>
      <c r="JNV27" s="15"/>
      <c r="JNW27" s="15"/>
      <c r="JNX27" s="15"/>
      <c r="JNY27" s="15"/>
      <c r="JNZ27" s="15"/>
      <c r="JOA27" s="15"/>
      <c r="JOB27" s="15"/>
      <c r="JOC27" s="15"/>
      <c r="JOD27" s="15"/>
      <c r="JOE27" s="15"/>
      <c r="JOF27" s="15"/>
      <c r="JOG27" s="15"/>
      <c r="JOH27" s="15"/>
      <c r="JOI27" s="15"/>
      <c r="JOJ27" s="15"/>
      <c r="JOK27" s="15"/>
      <c r="JOL27" s="15"/>
      <c r="JOM27" s="15"/>
      <c r="JON27" s="15"/>
      <c r="JOO27" s="15"/>
      <c r="JOP27" s="15"/>
      <c r="JOQ27" s="15"/>
      <c r="JOR27" s="15"/>
      <c r="JOS27" s="15"/>
      <c r="JOT27" s="15"/>
      <c r="JOU27" s="15"/>
      <c r="JOV27" s="15"/>
      <c r="JOW27" s="15"/>
      <c r="JOX27" s="15"/>
      <c r="JOY27" s="15"/>
      <c r="JOZ27" s="15"/>
      <c r="JPA27" s="15"/>
      <c r="JPB27" s="15"/>
      <c r="JPC27" s="15"/>
      <c r="JPD27" s="15"/>
      <c r="JPE27" s="15"/>
      <c r="JPF27" s="15"/>
      <c r="JPG27" s="15"/>
      <c r="JPH27" s="15"/>
      <c r="JPI27" s="15"/>
      <c r="JPJ27" s="15"/>
      <c r="JPK27" s="15"/>
      <c r="JPL27" s="15"/>
      <c r="JPM27" s="15"/>
      <c r="JPN27" s="15"/>
      <c r="JPO27" s="15"/>
      <c r="JPP27" s="15"/>
      <c r="JPQ27" s="15"/>
      <c r="JPR27" s="15"/>
      <c r="JPS27" s="15"/>
      <c r="JPT27" s="15"/>
      <c r="JPU27" s="15"/>
      <c r="JPV27" s="15"/>
      <c r="JPW27" s="15"/>
      <c r="JPX27" s="15"/>
      <c r="JPY27" s="15"/>
      <c r="JPZ27" s="15"/>
      <c r="JQA27" s="15"/>
      <c r="JQB27" s="15"/>
      <c r="JQC27" s="15"/>
      <c r="JQD27" s="15"/>
      <c r="JQE27" s="15"/>
      <c r="JQF27" s="15"/>
      <c r="JQG27" s="15"/>
      <c r="JQH27" s="15"/>
      <c r="JQI27" s="15"/>
      <c r="JQJ27" s="15"/>
      <c r="JQK27" s="15"/>
      <c r="JQL27" s="15"/>
      <c r="JQM27" s="15"/>
      <c r="JQN27" s="15"/>
      <c r="JQO27" s="15"/>
      <c r="JQP27" s="15"/>
      <c r="JQQ27" s="15"/>
      <c r="JQR27" s="15"/>
      <c r="JQS27" s="15"/>
      <c r="JQT27" s="15"/>
      <c r="JQU27" s="15"/>
      <c r="JQV27" s="15"/>
      <c r="JQW27" s="15"/>
      <c r="JQX27" s="15"/>
      <c r="JQY27" s="15"/>
      <c r="JQZ27" s="15"/>
      <c r="JRA27" s="15"/>
      <c r="JRB27" s="15"/>
      <c r="JRC27" s="15"/>
      <c r="JRD27" s="15"/>
      <c r="JRE27" s="15"/>
      <c r="JRF27" s="15"/>
      <c r="JRG27" s="15"/>
      <c r="JRH27" s="15"/>
      <c r="JRI27" s="15"/>
      <c r="JRJ27" s="15"/>
      <c r="JRK27" s="15"/>
      <c r="JRL27" s="15"/>
      <c r="JRM27" s="15"/>
      <c r="JRN27" s="15"/>
      <c r="JRO27" s="15"/>
      <c r="JRP27" s="15"/>
      <c r="JRQ27" s="15"/>
      <c r="JRR27" s="15"/>
      <c r="JRS27" s="15"/>
      <c r="JRT27" s="15"/>
      <c r="JRU27" s="15"/>
      <c r="JRV27" s="15"/>
      <c r="JRW27" s="15"/>
      <c r="JRX27" s="15"/>
      <c r="JRY27" s="15"/>
      <c r="JRZ27" s="15"/>
      <c r="JSA27" s="15"/>
      <c r="JSB27" s="15"/>
      <c r="JSC27" s="15"/>
      <c r="JSD27" s="15"/>
      <c r="JSE27" s="15"/>
      <c r="JSF27" s="15"/>
      <c r="JSG27" s="15"/>
      <c r="JSH27" s="15"/>
      <c r="JSI27" s="15"/>
      <c r="JSJ27" s="15"/>
      <c r="JSK27" s="15"/>
      <c r="JSL27" s="15"/>
      <c r="JSM27" s="15"/>
      <c r="JSN27" s="15"/>
      <c r="JSO27" s="15"/>
      <c r="JSP27" s="15"/>
      <c r="JSQ27" s="15"/>
      <c r="JSR27" s="15"/>
      <c r="JSS27" s="15"/>
      <c r="JST27" s="15"/>
      <c r="JSU27" s="15"/>
      <c r="JSV27" s="15"/>
      <c r="JSW27" s="15"/>
      <c r="JSX27" s="15"/>
      <c r="JSY27" s="15"/>
      <c r="JSZ27" s="15"/>
      <c r="JTA27" s="15"/>
      <c r="JTB27" s="15"/>
      <c r="JTC27" s="15"/>
      <c r="JTD27" s="15"/>
      <c r="JTE27" s="15"/>
      <c r="JTF27" s="15"/>
      <c r="JTG27" s="15"/>
      <c r="JTH27" s="15"/>
      <c r="JTI27" s="15"/>
      <c r="JTJ27" s="15"/>
      <c r="JTK27" s="15"/>
      <c r="JTL27" s="15"/>
      <c r="JTM27" s="15"/>
      <c r="JTN27" s="15"/>
      <c r="JTO27" s="15"/>
      <c r="JTP27" s="15"/>
      <c r="JTQ27" s="15"/>
      <c r="JTR27" s="15"/>
      <c r="JTS27" s="15"/>
      <c r="JTT27" s="15"/>
      <c r="JTU27" s="15"/>
      <c r="JTV27" s="15"/>
      <c r="JTW27" s="15"/>
      <c r="JTX27" s="15"/>
      <c r="JTY27" s="15"/>
      <c r="JTZ27" s="15"/>
      <c r="JUA27" s="15"/>
      <c r="JUB27" s="15"/>
      <c r="JUC27" s="15"/>
      <c r="JUD27" s="15"/>
      <c r="JUE27" s="15"/>
      <c r="JUF27" s="15"/>
      <c r="JUG27" s="15"/>
      <c r="JUH27" s="15"/>
      <c r="JUI27" s="15"/>
      <c r="JUJ27" s="15"/>
      <c r="JUK27" s="15"/>
      <c r="JUL27" s="15"/>
      <c r="JUM27" s="15"/>
      <c r="JUN27" s="15"/>
      <c r="JUO27" s="15"/>
      <c r="JUP27" s="15"/>
      <c r="JUQ27" s="15"/>
      <c r="JUR27" s="15"/>
      <c r="JUS27" s="15"/>
      <c r="JUT27" s="15"/>
      <c r="JUU27" s="15"/>
      <c r="JUV27" s="15"/>
      <c r="JUW27" s="15"/>
      <c r="JUX27" s="15"/>
      <c r="JUY27" s="15"/>
      <c r="JUZ27" s="15"/>
      <c r="JVA27" s="15"/>
      <c r="JVB27" s="15"/>
      <c r="JVC27" s="15"/>
      <c r="JVD27" s="15"/>
      <c r="JVE27" s="15"/>
      <c r="JVF27" s="15"/>
      <c r="JVG27" s="15"/>
      <c r="JVH27" s="15"/>
      <c r="JVI27" s="15"/>
      <c r="JVJ27" s="15"/>
      <c r="JVK27" s="15"/>
      <c r="JVL27" s="15"/>
      <c r="JVM27" s="15"/>
      <c r="JVN27" s="15"/>
      <c r="JVO27" s="15"/>
      <c r="JVP27" s="15"/>
      <c r="JVQ27" s="15"/>
      <c r="JVR27" s="15"/>
      <c r="JVS27" s="15"/>
      <c r="JVT27" s="15"/>
      <c r="JVU27" s="15"/>
      <c r="JVV27" s="15"/>
      <c r="JVW27" s="15"/>
      <c r="JVX27" s="15"/>
      <c r="JVY27" s="15"/>
      <c r="JVZ27" s="15"/>
      <c r="JWA27" s="15"/>
      <c r="JWB27" s="15"/>
      <c r="JWC27" s="15"/>
      <c r="JWD27" s="15"/>
      <c r="JWE27" s="15"/>
      <c r="JWF27" s="15"/>
      <c r="JWG27" s="15"/>
      <c r="JWH27" s="15"/>
      <c r="JWI27" s="15"/>
      <c r="JWJ27" s="15"/>
      <c r="JWK27" s="15"/>
      <c r="JWL27" s="15"/>
      <c r="JWM27" s="15"/>
      <c r="JWN27" s="15"/>
      <c r="JWO27" s="15"/>
      <c r="JWP27" s="15"/>
      <c r="JWQ27" s="15"/>
      <c r="JWR27" s="15"/>
      <c r="JWS27" s="15"/>
      <c r="JWT27" s="15"/>
      <c r="JWU27" s="15"/>
      <c r="JWV27" s="15"/>
      <c r="JWW27" s="15"/>
      <c r="JWX27" s="15"/>
      <c r="JWY27" s="15"/>
      <c r="JWZ27" s="15"/>
      <c r="JXA27" s="15"/>
      <c r="JXB27" s="15"/>
      <c r="JXC27" s="15"/>
      <c r="JXD27" s="15"/>
      <c r="JXE27" s="15"/>
      <c r="JXF27" s="15"/>
      <c r="JXG27" s="15"/>
      <c r="JXH27" s="15"/>
      <c r="JXI27" s="15"/>
      <c r="JXJ27" s="15"/>
      <c r="JXK27" s="15"/>
      <c r="JXL27" s="15"/>
      <c r="JXM27" s="15"/>
      <c r="JXN27" s="15"/>
      <c r="JXO27" s="15"/>
      <c r="JXP27" s="15"/>
      <c r="JXQ27" s="15"/>
      <c r="JXR27" s="15"/>
      <c r="JXS27" s="15"/>
      <c r="JXT27" s="15"/>
      <c r="JXU27" s="15"/>
      <c r="JXV27" s="15"/>
      <c r="JXW27" s="15"/>
      <c r="JXX27" s="15"/>
      <c r="JXY27" s="15"/>
      <c r="JXZ27" s="15"/>
      <c r="JYA27" s="15"/>
      <c r="JYB27" s="15"/>
      <c r="JYC27" s="15"/>
      <c r="JYD27" s="15"/>
      <c r="JYE27" s="15"/>
      <c r="JYF27" s="15"/>
      <c r="JYG27" s="15"/>
      <c r="JYH27" s="15"/>
      <c r="JYI27" s="15"/>
      <c r="JYJ27" s="15"/>
      <c r="JYK27" s="15"/>
      <c r="JYL27" s="15"/>
      <c r="JYM27" s="15"/>
      <c r="JYN27" s="15"/>
      <c r="JYO27" s="15"/>
      <c r="JYP27" s="15"/>
      <c r="JYQ27" s="15"/>
      <c r="JYR27" s="15"/>
      <c r="JYS27" s="15"/>
      <c r="JYT27" s="15"/>
      <c r="JYU27" s="15"/>
      <c r="JYV27" s="15"/>
      <c r="JYW27" s="15"/>
      <c r="JYX27" s="15"/>
      <c r="JYY27" s="15"/>
      <c r="JYZ27" s="15"/>
      <c r="JZA27" s="15"/>
      <c r="JZB27" s="15"/>
      <c r="JZC27" s="15"/>
      <c r="JZD27" s="15"/>
      <c r="JZE27" s="15"/>
      <c r="JZF27" s="15"/>
      <c r="JZG27" s="15"/>
      <c r="JZH27" s="15"/>
      <c r="JZI27" s="15"/>
      <c r="JZJ27" s="15"/>
      <c r="JZK27" s="15"/>
      <c r="JZL27" s="15"/>
      <c r="JZM27" s="15"/>
      <c r="JZN27" s="15"/>
      <c r="JZO27" s="15"/>
      <c r="JZP27" s="15"/>
      <c r="JZQ27" s="15"/>
      <c r="JZR27" s="15"/>
      <c r="JZS27" s="15"/>
      <c r="JZT27" s="15"/>
      <c r="JZU27" s="15"/>
      <c r="JZV27" s="15"/>
      <c r="JZW27" s="15"/>
      <c r="JZX27" s="15"/>
      <c r="JZY27" s="15"/>
      <c r="JZZ27" s="15"/>
      <c r="KAA27" s="15"/>
      <c r="KAB27" s="15"/>
      <c r="KAC27" s="15"/>
      <c r="KAD27" s="15"/>
      <c r="KAE27" s="15"/>
      <c r="KAF27" s="15"/>
      <c r="KAG27" s="15"/>
      <c r="KAH27" s="15"/>
      <c r="KAI27" s="15"/>
      <c r="KAJ27" s="15"/>
      <c r="KAK27" s="15"/>
      <c r="KAL27" s="15"/>
      <c r="KAM27" s="15"/>
      <c r="KAN27" s="15"/>
      <c r="KAO27" s="15"/>
      <c r="KAP27" s="15"/>
      <c r="KAQ27" s="15"/>
      <c r="KAR27" s="15"/>
      <c r="KAS27" s="15"/>
      <c r="KAT27" s="15"/>
      <c r="KAU27" s="15"/>
      <c r="KAV27" s="15"/>
      <c r="KAW27" s="15"/>
      <c r="KAX27" s="15"/>
      <c r="KAY27" s="15"/>
      <c r="KAZ27" s="15"/>
      <c r="KBA27" s="15"/>
      <c r="KBB27" s="15"/>
      <c r="KBC27" s="15"/>
      <c r="KBD27" s="15"/>
      <c r="KBE27" s="15"/>
      <c r="KBF27" s="15"/>
      <c r="KBG27" s="15"/>
      <c r="KBH27" s="15"/>
      <c r="KBI27" s="15"/>
      <c r="KBJ27" s="15"/>
      <c r="KBK27" s="15"/>
      <c r="KBL27" s="15"/>
      <c r="KBM27" s="15"/>
      <c r="KBN27" s="15"/>
      <c r="KBO27" s="15"/>
      <c r="KBP27" s="15"/>
      <c r="KBQ27" s="15"/>
      <c r="KBR27" s="15"/>
      <c r="KBS27" s="15"/>
      <c r="KBT27" s="15"/>
      <c r="KBU27" s="15"/>
      <c r="KBV27" s="15"/>
      <c r="KBW27" s="15"/>
      <c r="KBX27" s="15"/>
      <c r="KBY27" s="15"/>
      <c r="KBZ27" s="15"/>
      <c r="KCA27" s="15"/>
      <c r="KCB27" s="15"/>
      <c r="KCC27" s="15"/>
      <c r="KCD27" s="15"/>
      <c r="KCE27" s="15"/>
      <c r="KCF27" s="15"/>
      <c r="KCG27" s="15"/>
      <c r="KCH27" s="15"/>
      <c r="KCI27" s="15"/>
      <c r="KCJ27" s="15"/>
      <c r="KCK27" s="15"/>
      <c r="KCL27" s="15"/>
      <c r="KCM27" s="15"/>
      <c r="KCN27" s="15"/>
      <c r="KCO27" s="15"/>
      <c r="KCP27" s="15"/>
      <c r="KCQ27" s="15"/>
      <c r="KCR27" s="15"/>
      <c r="KCS27" s="15"/>
      <c r="KCT27" s="15"/>
      <c r="KCU27" s="15"/>
      <c r="KCV27" s="15"/>
      <c r="KCW27" s="15"/>
      <c r="KCX27" s="15"/>
      <c r="KCY27" s="15"/>
      <c r="KCZ27" s="15"/>
      <c r="KDA27" s="15"/>
      <c r="KDB27" s="15"/>
      <c r="KDC27" s="15"/>
      <c r="KDD27" s="15"/>
      <c r="KDE27" s="15"/>
      <c r="KDF27" s="15"/>
      <c r="KDG27" s="15"/>
      <c r="KDH27" s="15"/>
      <c r="KDI27" s="15"/>
      <c r="KDJ27" s="15"/>
      <c r="KDK27" s="15"/>
      <c r="KDL27" s="15"/>
      <c r="KDM27" s="15"/>
      <c r="KDN27" s="15"/>
      <c r="KDO27" s="15"/>
      <c r="KDP27" s="15"/>
      <c r="KDQ27" s="15"/>
      <c r="KDR27" s="15"/>
      <c r="KDS27" s="15"/>
      <c r="KDT27" s="15"/>
      <c r="KDU27" s="15"/>
      <c r="KDV27" s="15"/>
      <c r="KDW27" s="15"/>
      <c r="KDX27" s="15"/>
      <c r="KDY27" s="15"/>
      <c r="KDZ27" s="15"/>
      <c r="KEA27" s="15"/>
      <c r="KEB27" s="15"/>
      <c r="KEC27" s="15"/>
      <c r="KED27" s="15"/>
      <c r="KEE27" s="15"/>
      <c r="KEF27" s="15"/>
      <c r="KEG27" s="15"/>
      <c r="KEH27" s="15"/>
      <c r="KEI27" s="15"/>
      <c r="KEJ27" s="15"/>
      <c r="KEK27" s="15"/>
      <c r="KEL27" s="15"/>
      <c r="KEM27" s="15"/>
      <c r="KEN27" s="15"/>
      <c r="KEO27" s="15"/>
      <c r="KEP27" s="15"/>
      <c r="KEQ27" s="15"/>
      <c r="KER27" s="15"/>
      <c r="KES27" s="15"/>
      <c r="KET27" s="15"/>
      <c r="KEU27" s="15"/>
      <c r="KEV27" s="15"/>
      <c r="KEW27" s="15"/>
      <c r="KEX27" s="15"/>
      <c r="KEY27" s="15"/>
      <c r="KEZ27" s="15"/>
      <c r="KFA27" s="15"/>
      <c r="KFB27" s="15"/>
      <c r="KFC27" s="15"/>
      <c r="KFD27" s="15"/>
      <c r="KFE27" s="15"/>
      <c r="KFF27" s="15"/>
      <c r="KFG27" s="15"/>
      <c r="KFH27" s="15"/>
      <c r="KFI27" s="15"/>
      <c r="KFJ27" s="15"/>
      <c r="KFK27" s="15"/>
      <c r="KFL27" s="15"/>
      <c r="KFM27" s="15"/>
      <c r="KFN27" s="15"/>
      <c r="KFO27" s="15"/>
      <c r="KFP27" s="15"/>
      <c r="KFQ27" s="15"/>
      <c r="KFR27" s="15"/>
      <c r="KFS27" s="15"/>
      <c r="KFT27" s="15"/>
      <c r="KFU27" s="15"/>
      <c r="KFV27" s="15"/>
      <c r="KFW27" s="15"/>
      <c r="KFX27" s="15"/>
      <c r="KFY27" s="15"/>
      <c r="KFZ27" s="15"/>
      <c r="KGA27" s="15"/>
      <c r="KGB27" s="15"/>
      <c r="KGC27" s="15"/>
      <c r="KGD27" s="15"/>
      <c r="KGE27" s="15"/>
      <c r="KGF27" s="15"/>
      <c r="KGG27" s="15"/>
      <c r="KGH27" s="15"/>
      <c r="KGI27" s="15"/>
      <c r="KGJ27" s="15"/>
      <c r="KGK27" s="15"/>
      <c r="KGL27" s="15"/>
      <c r="KGM27" s="15"/>
      <c r="KGN27" s="15"/>
      <c r="KGO27" s="15"/>
      <c r="KGP27" s="15"/>
      <c r="KGQ27" s="15"/>
      <c r="KGR27" s="15"/>
      <c r="KGS27" s="15"/>
      <c r="KGT27" s="15"/>
      <c r="KGU27" s="15"/>
      <c r="KGV27" s="15"/>
      <c r="KGW27" s="15"/>
      <c r="KGX27" s="15"/>
      <c r="KGY27" s="15"/>
      <c r="KGZ27" s="15"/>
      <c r="KHA27" s="15"/>
      <c r="KHB27" s="15"/>
      <c r="KHC27" s="15"/>
      <c r="KHD27" s="15"/>
      <c r="KHE27" s="15"/>
      <c r="KHF27" s="15"/>
      <c r="KHG27" s="15"/>
      <c r="KHH27" s="15"/>
      <c r="KHI27" s="15"/>
      <c r="KHJ27" s="15"/>
      <c r="KHK27" s="15"/>
      <c r="KHL27" s="15"/>
      <c r="KHM27" s="15"/>
      <c r="KHN27" s="15"/>
      <c r="KHO27" s="15"/>
      <c r="KHP27" s="15"/>
      <c r="KHQ27" s="15"/>
      <c r="KHR27" s="15"/>
      <c r="KHS27" s="15"/>
      <c r="KHT27" s="15"/>
      <c r="KHU27" s="15"/>
      <c r="KHV27" s="15"/>
      <c r="KHW27" s="15"/>
      <c r="KHX27" s="15"/>
      <c r="KHY27" s="15"/>
      <c r="KHZ27" s="15"/>
      <c r="KIA27" s="15"/>
      <c r="KIB27" s="15"/>
      <c r="KIC27" s="15"/>
      <c r="KID27" s="15"/>
      <c r="KIE27" s="15"/>
      <c r="KIF27" s="15"/>
      <c r="KIG27" s="15"/>
      <c r="KIH27" s="15"/>
      <c r="KII27" s="15"/>
      <c r="KIJ27" s="15"/>
      <c r="KIK27" s="15"/>
      <c r="KIL27" s="15"/>
      <c r="KIM27" s="15"/>
      <c r="KIN27" s="15"/>
      <c r="KIO27" s="15"/>
      <c r="KIP27" s="15"/>
      <c r="KIQ27" s="15"/>
      <c r="KIR27" s="15"/>
      <c r="KIS27" s="15"/>
      <c r="KIT27" s="15"/>
      <c r="KIU27" s="15"/>
      <c r="KIV27" s="15"/>
      <c r="KIW27" s="15"/>
      <c r="KIX27" s="15"/>
      <c r="KIY27" s="15"/>
      <c r="KIZ27" s="15"/>
      <c r="KJA27" s="15"/>
      <c r="KJB27" s="15"/>
      <c r="KJC27" s="15"/>
      <c r="KJD27" s="15"/>
      <c r="KJE27" s="15"/>
      <c r="KJF27" s="15"/>
      <c r="KJG27" s="15"/>
      <c r="KJH27" s="15"/>
      <c r="KJI27" s="15"/>
      <c r="KJJ27" s="15"/>
      <c r="KJK27" s="15"/>
      <c r="KJL27" s="15"/>
      <c r="KJM27" s="15"/>
      <c r="KJN27" s="15"/>
      <c r="KJO27" s="15"/>
      <c r="KJP27" s="15"/>
      <c r="KJQ27" s="15"/>
      <c r="KJR27" s="15"/>
      <c r="KJS27" s="15"/>
      <c r="KJT27" s="15"/>
      <c r="KJU27" s="15"/>
      <c r="KJV27" s="15"/>
      <c r="KJW27" s="15"/>
      <c r="KJX27" s="15"/>
      <c r="KJY27" s="15"/>
      <c r="KJZ27" s="15"/>
      <c r="KKA27" s="15"/>
      <c r="KKB27" s="15"/>
      <c r="KKC27" s="15"/>
      <c r="KKD27" s="15"/>
      <c r="KKE27" s="15"/>
      <c r="KKF27" s="15"/>
      <c r="KKG27" s="15"/>
      <c r="KKH27" s="15"/>
      <c r="KKI27" s="15"/>
      <c r="KKJ27" s="15"/>
      <c r="KKK27" s="15"/>
      <c r="KKL27" s="15"/>
      <c r="KKM27" s="15"/>
      <c r="KKN27" s="15"/>
      <c r="KKO27" s="15"/>
      <c r="KKP27" s="15"/>
      <c r="KKQ27" s="15"/>
      <c r="KKR27" s="15"/>
      <c r="KKS27" s="15"/>
      <c r="KKT27" s="15"/>
      <c r="KKU27" s="15"/>
      <c r="KKV27" s="15"/>
      <c r="KKW27" s="15"/>
      <c r="KKX27" s="15"/>
      <c r="KKY27" s="15"/>
      <c r="KKZ27" s="15"/>
      <c r="KLA27" s="15"/>
      <c r="KLB27" s="15"/>
      <c r="KLC27" s="15"/>
      <c r="KLD27" s="15"/>
      <c r="KLE27" s="15"/>
      <c r="KLF27" s="15"/>
      <c r="KLG27" s="15"/>
      <c r="KLH27" s="15"/>
      <c r="KLI27" s="15"/>
      <c r="KLJ27" s="15"/>
      <c r="KLK27" s="15"/>
      <c r="KLL27" s="15"/>
      <c r="KLM27" s="15"/>
      <c r="KLN27" s="15"/>
      <c r="KLO27" s="15"/>
      <c r="KLP27" s="15"/>
      <c r="KLQ27" s="15"/>
      <c r="KLR27" s="15"/>
      <c r="KLS27" s="15"/>
      <c r="KLT27" s="15"/>
      <c r="KLU27" s="15"/>
      <c r="KLV27" s="15"/>
      <c r="KLW27" s="15"/>
      <c r="KLX27" s="15"/>
      <c r="KLY27" s="15"/>
      <c r="KLZ27" s="15"/>
      <c r="KMA27" s="15"/>
      <c r="KMB27" s="15"/>
      <c r="KMC27" s="15"/>
      <c r="KMD27" s="15"/>
      <c r="KME27" s="15"/>
      <c r="KMF27" s="15"/>
      <c r="KMG27" s="15"/>
      <c r="KMH27" s="15"/>
      <c r="KMI27" s="15"/>
      <c r="KMJ27" s="15"/>
      <c r="KMK27" s="15"/>
      <c r="KML27" s="15"/>
      <c r="KMM27" s="15"/>
      <c r="KMN27" s="15"/>
      <c r="KMO27" s="15"/>
      <c r="KMP27" s="15"/>
      <c r="KMQ27" s="15"/>
      <c r="KMR27" s="15"/>
      <c r="KMS27" s="15"/>
      <c r="KMT27" s="15"/>
      <c r="KMU27" s="15"/>
      <c r="KMV27" s="15"/>
      <c r="KMW27" s="15"/>
      <c r="KMX27" s="15"/>
      <c r="KMY27" s="15"/>
      <c r="KMZ27" s="15"/>
      <c r="KNA27" s="15"/>
      <c r="KNB27" s="15"/>
      <c r="KNC27" s="15"/>
      <c r="KND27" s="15"/>
      <c r="KNE27" s="15"/>
      <c r="KNF27" s="15"/>
      <c r="KNG27" s="15"/>
      <c r="KNH27" s="15"/>
      <c r="KNI27" s="15"/>
      <c r="KNJ27" s="15"/>
      <c r="KNK27" s="15"/>
      <c r="KNL27" s="15"/>
      <c r="KNM27" s="15"/>
      <c r="KNN27" s="15"/>
      <c r="KNO27" s="15"/>
      <c r="KNP27" s="15"/>
      <c r="KNQ27" s="15"/>
      <c r="KNR27" s="15"/>
      <c r="KNS27" s="15"/>
      <c r="KNT27" s="15"/>
      <c r="KNU27" s="15"/>
      <c r="KNV27" s="15"/>
      <c r="KNW27" s="15"/>
      <c r="KNX27" s="15"/>
      <c r="KNY27" s="15"/>
      <c r="KNZ27" s="15"/>
      <c r="KOA27" s="15"/>
      <c r="KOB27" s="15"/>
      <c r="KOC27" s="15"/>
      <c r="KOD27" s="15"/>
      <c r="KOE27" s="15"/>
      <c r="KOF27" s="15"/>
      <c r="KOG27" s="15"/>
      <c r="KOH27" s="15"/>
      <c r="KOI27" s="15"/>
      <c r="KOJ27" s="15"/>
      <c r="KOK27" s="15"/>
      <c r="KOL27" s="15"/>
      <c r="KOM27" s="15"/>
      <c r="KON27" s="15"/>
      <c r="KOO27" s="15"/>
      <c r="KOP27" s="15"/>
      <c r="KOQ27" s="15"/>
      <c r="KOR27" s="15"/>
      <c r="KOS27" s="15"/>
      <c r="KOT27" s="15"/>
      <c r="KOU27" s="15"/>
      <c r="KOV27" s="15"/>
      <c r="KOW27" s="15"/>
      <c r="KOX27" s="15"/>
      <c r="KOY27" s="15"/>
      <c r="KOZ27" s="15"/>
      <c r="KPA27" s="15"/>
      <c r="KPB27" s="15"/>
      <c r="KPC27" s="15"/>
      <c r="KPD27" s="15"/>
      <c r="KPE27" s="15"/>
      <c r="KPF27" s="15"/>
      <c r="KPG27" s="15"/>
      <c r="KPH27" s="15"/>
      <c r="KPI27" s="15"/>
      <c r="KPJ27" s="15"/>
      <c r="KPK27" s="15"/>
      <c r="KPL27" s="15"/>
      <c r="KPM27" s="15"/>
      <c r="KPN27" s="15"/>
      <c r="KPO27" s="15"/>
      <c r="KPP27" s="15"/>
      <c r="KPQ27" s="15"/>
      <c r="KPR27" s="15"/>
      <c r="KPS27" s="15"/>
      <c r="KPT27" s="15"/>
      <c r="KPU27" s="15"/>
      <c r="KPV27" s="15"/>
      <c r="KPW27" s="15"/>
      <c r="KPX27" s="15"/>
      <c r="KPY27" s="15"/>
      <c r="KPZ27" s="15"/>
      <c r="KQA27" s="15"/>
      <c r="KQB27" s="15"/>
      <c r="KQC27" s="15"/>
      <c r="KQD27" s="15"/>
      <c r="KQE27" s="15"/>
      <c r="KQF27" s="15"/>
      <c r="KQG27" s="15"/>
      <c r="KQH27" s="15"/>
      <c r="KQI27" s="15"/>
      <c r="KQJ27" s="15"/>
      <c r="KQK27" s="15"/>
      <c r="KQL27" s="15"/>
      <c r="KQM27" s="15"/>
      <c r="KQN27" s="15"/>
      <c r="KQO27" s="15"/>
      <c r="KQP27" s="15"/>
      <c r="KQQ27" s="15"/>
      <c r="KQR27" s="15"/>
      <c r="KQS27" s="15"/>
      <c r="KQT27" s="15"/>
      <c r="KQU27" s="15"/>
      <c r="KQV27" s="15"/>
      <c r="KQW27" s="15"/>
      <c r="KQX27" s="15"/>
      <c r="KQY27" s="15"/>
      <c r="KQZ27" s="15"/>
      <c r="KRA27" s="15"/>
      <c r="KRB27" s="15"/>
      <c r="KRC27" s="15"/>
      <c r="KRD27" s="15"/>
      <c r="KRE27" s="15"/>
      <c r="KRF27" s="15"/>
      <c r="KRG27" s="15"/>
      <c r="KRH27" s="15"/>
      <c r="KRI27" s="15"/>
      <c r="KRJ27" s="15"/>
      <c r="KRK27" s="15"/>
      <c r="KRL27" s="15"/>
      <c r="KRM27" s="15"/>
      <c r="KRN27" s="15"/>
      <c r="KRO27" s="15"/>
      <c r="KRP27" s="15"/>
      <c r="KRQ27" s="15"/>
      <c r="KRR27" s="15"/>
      <c r="KRS27" s="15"/>
      <c r="KRT27" s="15"/>
      <c r="KRU27" s="15"/>
      <c r="KRV27" s="15"/>
      <c r="KRW27" s="15"/>
      <c r="KRX27" s="15"/>
      <c r="KRY27" s="15"/>
      <c r="KRZ27" s="15"/>
      <c r="KSA27" s="15"/>
      <c r="KSB27" s="15"/>
      <c r="KSC27" s="15"/>
      <c r="KSD27" s="15"/>
      <c r="KSE27" s="15"/>
      <c r="KSF27" s="15"/>
      <c r="KSG27" s="15"/>
      <c r="KSH27" s="15"/>
      <c r="KSI27" s="15"/>
      <c r="KSJ27" s="15"/>
      <c r="KSK27" s="15"/>
      <c r="KSL27" s="15"/>
      <c r="KSM27" s="15"/>
      <c r="KSN27" s="15"/>
      <c r="KSO27" s="15"/>
      <c r="KSP27" s="15"/>
      <c r="KSQ27" s="15"/>
      <c r="KSR27" s="15"/>
      <c r="KSS27" s="15"/>
      <c r="KST27" s="15"/>
      <c r="KSU27" s="15"/>
      <c r="KSV27" s="15"/>
      <c r="KSW27" s="15"/>
      <c r="KSX27" s="15"/>
      <c r="KSY27" s="15"/>
      <c r="KSZ27" s="15"/>
      <c r="KTA27" s="15"/>
      <c r="KTB27" s="15"/>
      <c r="KTC27" s="15"/>
      <c r="KTD27" s="15"/>
      <c r="KTE27" s="15"/>
      <c r="KTF27" s="15"/>
      <c r="KTG27" s="15"/>
      <c r="KTH27" s="15"/>
      <c r="KTI27" s="15"/>
      <c r="KTJ27" s="15"/>
      <c r="KTK27" s="15"/>
      <c r="KTL27" s="15"/>
      <c r="KTM27" s="15"/>
      <c r="KTN27" s="15"/>
      <c r="KTO27" s="15"/>
      <c r="KTP27" s="15"/>
      <c r="KTQ27" s="15"/>
      <c r="KTR27" s="15"/>
      <c r="KTS27" s="15"/>
      <c r="KTT27" s="15"/>
      <c r="KTU27" s="15"/>
      <c r="KTV27" s="15"/>
      <c r="KTW27" s="15"/>
      <c r="KTX27" s="15"/>
      <c r="KTY27" s="15"/>
      <c r="KTZ27" s="15"/>
      <c r="KUA27" s="15"/>
      <c r="KUB27" s="15"/>
      <c r="KUC27" s="15"/>
      <c r="KUD27" s="15"/>
      <c r="KUE27" s="15"/>
      <c r="KUF27" s="15"/>
      <c r="KUG27" s="15"/>
      <c r="KUH27" s="15"/>
      <c r="KUI27" s="15"/>
      <c r="KUJ27" s="15"/>
      <c r="KUK27" s="15"/>
      <c r="KUL27" s="15"/>
      <c r="KUM27" s="15"/>
      <c r="KUN27" s="15"/>
      <c r="KUO27" s="15"/>
      <c r="KUP27" s="15"/>
      <c r="KUQ27" s="15"/>
      <c r="KUR27" s="15"/>
      <c r="KUS27" s="15"/>
      <c r="KUT27" s="15"/>
      <c r="KUU27" s="15"/>
      <c r="KUV27" s="15"/>
      <c r="KUW27" s="15"/>
      <c r="KUX27" s="15"/>
      <c r="KUY27" s="15"/>
      <c r="KUZ27" s="15"/>
      <c r="KVA27" s="15"/>
      <c r="KVB27" s="15"/>
      <c r="KVC27" s="15"/>
      <c r="KVD27" s="15"/>
      <c r="KVE27" s="15"/>
      <c r="KVF27" s="15"/>
      <c r="KVG27" s="15"/>
      <c r="KVH27" s="15"/>
      <c r="KVI27" s="15"/>
      <c r="KVJ27" s="15"/>
      <c r="KVK27" s="15"/>
      <c r="KVL27" s="15"/>
      <c r="KVM27" s="15"/>
      <c r="KVN27" s="15"/>
      <c r="KVO27" s="15"/>
      <c r="KVP27" s="15"/>
      <c r="KVQ27" s="15"/>
      <c r="KVR27" s="15"/>
      <c r="KVS27" s="15"/>
      <c r="KVT27" s="15"/>
      <c r="KVU27" s="15"/>
      <c r="KVV27" s="15"/>
      <c r="KVW27" s="15"/>
      <c r="KVX27" s="15"/>
      <c r="KVY27" s="15"/>
      <c r="KVZ27" s="15"/>
      <c r="KWA27" s="15"/>
      <c r="KWB27" s="15"/>
      <c r="KWC27" s="15"/>
      <c r="KWD27" s="15"/>
      <c r="KWE27" s="15"/>
      <c r="KWF27" s="15"/>
      <c r="KWG27" s="15"/>
      <c r="KWH27" s="15"/>
      <c r="KWI27" s="15"/>
      <c r="KWJ27" s="15"/>
      <c r="KWK27" s="15"/>
      <c r="KWL27" s="15"/>
      <c r="KWM27" s="15"/>
      <c r="KWN27" s="15"/>
      <c r="KWO27" s="15"/>
      <c r="KWP27" s="15"/>
      <c r="KWQ27" s="15"/>
      <c r="KWR27" s="15"/>
      <c r="KWS27" s="15"/>
      <c r="KWT27" s="15"/>
      <c r="KWU27" s="15"/>
      <c r="KWV27" s="15"/>
      <c r="KWW27" s="15"/>
      <c r="KWX27" s="15"/>
      <c r="KWY27" s="15"/>
      <c r="KWZ27" s="15"/>
      <c r="KXA27" s="15"/>
      <c r="KXB27" s="15"/>
      <c r="KXC27" s="15"/>
      <c r="KXD27" s="15"/>
      <c r="KXE27" s="15"/>
      <c r="KXF27" s="15"/>
      <c r="KXG27" s="15"/>
      <c r="KXH27" s="15"/>
      <c r="KXI27" s="15"/>
      <c r="KXJ27" s="15"/>
      <c r="KXK27" s="15"/>
      <c r="KXL27" s="15"/>
      <c r="KXM27" s="15"/>
      <c r="KXN27" s="15"/>
      <c r="KXO27" s="15"/>
      <c r="KXP27" s="15"/>
      <c r="KXQ27" s="15"/>
      <c r="KXR27" s="15"/>
      <c r="KXS27" s="15"/>
      <c r="KXT27" s="15"/>
      <c r="KXU27" s="15"/>
      <c r="KXV27" s="15"/>
      <c r="KXW27" s="15"/>
      <c r="KXX27" s="15"/>
      <c r="KXY27" s="15"/>
      <c r="KXZ27" s="15"/>
      <c r="KYA27" s="15"/>
      <c r="KYB27" s="15"/>
      <c r="KYC27" s="15"/>
      <c r="KYD27" s="15"/>
      <c r="KYE27" s="15"/>
      <c r="KYF27" s="15"/>
      <c r="KYG27" s="15"/>
      <c r="KYH27" s="15"/>
      <c r="KYI27" s="15"/>
      <c r="KYJ27" s="15"/>
      <c r="KYK27" s="15"/>
      <c r="KYL27" s="15"/>
      <c r="KYM27" s="15"/>
      <c r="KYN27" s="15"/>
      <c r="KYO27" s="15"/>
      <c r="KYP27" s="15"/>
      <c r="KYQ27" s="15"/>
      <c r="KYR27" s="15"/>
      <c r="KYS27" s="15"/>
      <c r="KYT27" s="15"/>
      <c r="KYU27" s="15"/>
      <c r="KYV27" s="15"/>
      <c r="KYW27" s="15"/>
      <c r="KYX27" s="15"/>
      <c r="KYY27" s="15"/>
      <c r="KYZ27" s="15"/>
      <c r="KZA27" s="15"/>
      <c r="KZB27" s="15"/>
      <c r="KZC27" s="15"/>
      <c r="KZD27" s="15"/>
      <c r="KZE27" s="15"/>
      <c r="KZF27" s="15"/>
      <c r="KZG27" s="15"/>
      <c r="KZH27" s="15"/>
      <c r="KZI27" s="15"/>
      <c r="KZJ27" s="15"/>
      <c r="KZK27" s="15"/>
      <c r="KZL27" s="15"/>
      <c r="KZM27" s="15"/>
      <c r="KZN27" s="15"/>
      <c r="KZO27" s="15"/>
      <c r="KZP27" s="15"/>
      <c r="KZQ27" s="15"/>
      <c r="KZR27" s="15"/>
      <c r="KZS27" s="15"/>
      <c r="KZT27" s="15"/>
      <c r="KZU27" s="15"/>
      <c r="KZV27" s="15"/>
      <c r="KZW27" s="15"/>
      <c r="KZX27" s="15"/>
      <c r="KZY27" s="15"/>
      <c r="KZZ27" s="15"/>
      <c r="LAA27" s="15"/>
      <c r="LAB27" s="15"/>
      <c r="LAC27" s="15"/>
      <c r="LAD27" s="15"/>
      <c r="LAE27" s="15"/>
      <c r="LAF27" s="15"/>
      <c r="LAG27" s="15"/>
      <c r="LAH27" s="15"/>
      <c r="LAI27" s="15"/>
      <c r="LAJ27" s="15"/>
      <c r="LAK27" s="15"/>
      <c r="LAL27" s="15"/>
      <c r="LAM27" s="15"/>
      <c r="LAN27" s="15"/>
      <c r="LAO27" s="15"/>
      <c r="LAP27" s="15"/>
      <c r="LAQ27" s="15"/>
      <c r="LAR27" s="15"/>
      <c r="LAS27" s="15"/>
      <c r="LAT27" s="15"/>
      <c r="LAU27" s="15"/>
      <c r="LAV27" s="15"/>
      <c r="LAW27" s="15"/>
      <c r="LAX27" s="15"/>
      <c r="LAY27" s="15"/>
      <c r="LAZ27" s="15"/>
      <c r="LBA27" s="15"/>
      <c r="LBB27" s="15"/>
      <c r="LBC27" s="15"/>
      <c r="LBD27" s="15"/>
      <c r="LBE27" s="15"/>
      <c r="LBF27" s="15"/>
      <c r="LBG27" s="15"/>
      <c r="LBH27" s="15"/>
      <c r="LBI27" s="15"/>
      <c r="LBJ27" s="15"/>
      <c r="LBK27" s="15"/>
      <c r="LBL27" s="15"/>
      <c r="LBM27" s="15"/>
      <c r="LBN27" s="15"/>
      <c r="LBO27" s="15"/>
      <c r="LBP27" s="15"/>
      <c r="LBQ27" s="15"/>
      <c r="LBR27" s="15"/>
      <c r="LBS27" s="15"/>
      <c r="LBT27" s="15"/>
      <c r="LBU27" s="15"/>
      <c r="LBV27" s="15"/>
      <c r="LBW27" s="15"/>
      <c r="LBX27" s="15"/>
      <c r="LBY27" s="15"/>
      <c r="LBZ27" s="15"/>
      <c r="LCA27" s="15"/>
      <c r="LCB27" s="15"/>
      <c r="LCC27" s="15"/>
      <c r="LCD27" s="15"/>
      <c r="LCE27" s="15"/>
      <c r="LCF27" s="15"/>
      <c r="LCG27" s="15"/>
      <c r="LCH27" s="15"/>
      <c r="LCI27" s="15"/>
      <c r="LCJ27" s="15"/>
      <c r="LCK27" s="15"/>
      <c r="LCL27" s="15"/>
      <c r="LCM27" s="15"/>
      <c r="LCN27" s="15"/>
      <c r="LCO27" s="15"/>
      <c r="LCP27" s="15"/>
      <c r="LCQ27" s="15"/>
      <c r="LCR27" s="15"/>
      <c r="LCS27" s="15"/>
      <c r="LCT27" s="15"/>
      <c r="LCU27" s="15"/>
      <c r="LCV27" s="15"/>
      <c r="LCW27" s="15"/>
      <c r="LCX27" s="15"/>
      <c r="LCY27" s="15"/>
      <c r="LCZ27" s="15"/>
      <c r="LDA27" s="15"/>
      <c r="LDB27" s="15"/>
      <c r="LDC27" s="15"/>
      <c r="LDD27" s="15"/>
      <c r="LDE27" s="15"/>
      <c r="LDF27" s="15"/>
      <c r="LDG27" s="15"/>
      <c r="LDH27" s="15"/>
      <c r="LDI27" s="15"/>
      <c r="LDJ27" s="15"/>
      <c r="LDK27" s="15"/>
      <c r="LDL27" s="15"/>
      <c r="LDM27" s="15"/>
      <c r="LDN27" s="15"/>
      <c r="LDO27" s="15"/>
      <c r="LDP27" s="15"/>
      <c r="LDQ27" s="15"/>
      <c r="LDR27" s="15"/>
      <c r="LDS27" s="15"/>
      <c r="LDT27" s="15"/>
      <c r="LDU27" s="15"/>
      <c r="LDV27" s="15"/>
      <c r="LDW27" s="15"/>
      <c r="LDX27" s="15"/>
      <c r="LDY27" s="15"/>
      <c r="LDZ27" s="15"/>
      <c r="LEA27" s="15"/>
      <c r="LEB27" s="15"/>
      <c r="LEC27" s="15"/>
      <c r="LED27" s="15"/>
      <c r="LEE27" s="15"/>
      <c r="LEF27" s="15"/>
      <c r="LEG27" s="15"/>
      <c r="LEH27" s="15"/>
      <c r="LEI27" s="15"/>
      <c r="LEJ27" s="15"/>
      <c r="LEK27" s="15"/>
      <c r="LEL27" s="15"/>
      <c r="LEM27" s="15"/>
      <c r="LEN27" s="15"/>
      <c r="LEO27" s="15"/>
      <c r="LEP27" s="15"/>
      <c r="LEQ27" s="15"/>
      <c r="LER27" s="15"/>
      <c r="LES27" s="15"/>
      <c r="LET27" s="15"/>
      <c r="LEU27" s="15"/>
      <c r="LEV27" s="15"/>
      <c r="LEW27" s="15"/>
      <c r="LEX27" s="15"/>
      <c r="LEY27" s="15"/>
      <c r="LEZ27" s="15"/>
      <c r="LFA27" s="15"/>
      <c r="LFB27" s="15"/>
      <c r="LFC27" s="15"/>
      <c r="LFD27" s="15"/>
      <c r="LFE27" s="15"/>
      <c r="LFF27" s="15"/>
      <c r="LFG27" s="15"/>
      <c r="LFH27" s="15"/>
      <c r="LFI27" s="15"/>
      <c r="LFJ27" s="15"/>
      <c r="LFK27" s="15"/>
      <c r="LFL27" s="15"/>
      <c r="LFM27" s="15"/>
      <c r="LFN27" s="15"/>
      <c r="LFO27" s="15"/>
      <c r="LFP27" s="15"/>
      <c r="LFQ27" s="15"/>
      <c r="LFR27" s="15"/>
      <c r="LFS27" s="15"/>
      <c r="LFT27" s="15"/>
      <c r="LFU27" s="15"/>
      <c r="LFV27" s="15"/>
      <c r="LFW27" s="15"/>
      <c r="LFX27" s="15"/>
      <c r="LFY27" s="15"/>
      <c r="LFZ27" s="15"/>
      <c r="LGA27" s="15"/>
      <c r="LGB27" s="15"/>
      <c r="LGC27" s="15"/>
      <c r="LGD27" s="15"/>
      <c r="LGE27" s="15"/>
      <c r="LGF27" s="15"/>
      <c r="LGG27" s="15"/>
      <c r="LGH27" s="15"/>
      <c r="LGI27" s="15"/>
      <c r="LGJ27" s="15"/>
      <c r="LGK27" s="15"/>
      <c r="LGL27" s="15"/>
      <c r="LGM27" s="15"/>
      <c r="LGN27" s="15"/>
      <c r="LGO27" s="15"/>
      <c r="LGP27" s="15"/>
      <c r="LGQ27" s="15"/>
      <c r="LGR27" s="15"/>
      <c r="LGS27" s="15"/>
      <c r="LGT27" s="15"/>
      <c r="LGU27" s="15"/>
      <c r="LGV27" s="15"/>
      <c r="LGW27" s="15"/>
      <c r="LGX27" s="15"/>
      <c r="LGY27" s="15"/>
      <c r="LGZ27" s="15"/>
      <c r="LHA27" s="15"/>
      <c r="LHB27" s="15"/>
      <c r="LHC27" s="15"/>
      <c r="LHD27" s="15"/>
      <c r="LHE27" s="15"/>
      <c r="LHF27" s="15"/>
      <c r="LHG27" s="15"/>
      <c r="LHH27" s="15"/>
      <c r="LHI27" s="15"/>
      <c r="LHJ27" s="15"/>
      <c r="LHK27" s="15"/>
      <c r="LHL27" s="15"/>
      <c r="LHM27" s="15"/>
      <c r="LHN27" s="15"/>
      <c r="LHO27" s="15"/>
      <c r="LHP27" s="15"/>
      <c r="LHQ27" s="15"/>
      <c r="LHR27" s="15"/>
      <c r="LHS27" s="15"/>
      <c r="LHT27" s="15"/>
      <c r="LHU27" s="15"/>
      <c r="LHV27" s="15"/>
      <c r="LHW27" s="15"/>
      <c r="LHX27" s="15"/>
      <c r="LHY27" s="15"/>
      <c r="LHZ27" s="15"/>
      <c r="LIA27" s="15"/>
      <c r="LIB27" s="15"/>
      <c r="LIC27" s="15"/>
      <c r="LID27" s="15"/>
      <c r="LIE27" s="15"/>
      <c r="LIF27" s="15"/>
      <c r="LIG27" s="15"/>
      <c r="LIH27" s="15"/>
      <c r="LII27" s="15"/>
      <c r="LIJ27" s="15"/>
      <c r="LIK27" s="15"/>
      <c r="LIL27" s="15"/>
      <c r="LIM27" s="15"/>
      <c r="LIN27" s="15"/>
      <c r="LIO27" s="15"/>
      <c r="LIP27" s="15"/>
      <c r="LIQ27" s="15"/>
      <c r="LIR27" s="15"/>
      <c r="LIS27" s="15"/>
      <c r="LIT27" s="15"/>
      <c r="LIU27" s="15"/>
      <c r="LIV27" s="15"/>
      <c r="LIW27" s="15"/>
      <c r="LIX27" s="15"/>
      <c r="LIY27" s="15"/>
      <c r="LIZ27" s="15"/>
      <c r="LJA27" s="15"/>
      <c r="LJB27" s="15"/>
      <c r="LJC27" s="15"/>
      <c r="LJD27" s="15"/>
      <c r="LJE27" s="15"/>
      <c r="LJF27" s="15"/>
      <c r="LJG27" s="15"/>
      <c r="LJH27" s="15"/>
      <c r="LJI27" s="15"/>
      <c r="LJJ27" s="15"/>
      <c r="LJK27" s="15"/>
      <c r="LJL27" s="15"/>
      <c r="LJM27" s="15"/>
      <c r="LJN27" s="15"/>
      <c r="LJO27" s="15"/>
      <c r="LJP27" s="15"/>
      <c r="LJQ27" s="15"/>
      <c r="LJR27" s="15"/>
      <c r="LJS27" s="15"/>
      <c r="LJT27" s="15"/>
      <c r="LJU27" s="15"/>
      <c r="LJV27" s="15"/>
      <c r="LJW27" s="15"/>
      <c r="LJX27" s="15"/>
      <c r="LJY27" s="15"/>
      <c r="LJZ27" s="15"/>
      <c r="LKA27" s="15"/>
      <c r="LKB27" s="15"/>
      <c r="LKC27" s="15"/>
      <c r="LKD27" s="15"/>
      <c r="LKE27" s="15"/>
      <c r="LKF27" s="15"/>
      <c r="LKG27" s="15"/>
      <c r="LKH27" s="15"/>
      <c r="LKI27" s="15"/>
      <c r="LKJ27" s="15"/>
      <c r="LKK27" s="15"/>
      <c r="LKL27" s="15"/>
      <c r="LKM27" s="15"/>
      <c r="LKN27" s="15"/>
      <c r="LKO27" s="15"/>
      <c r="LKP27" s="15"/>
      <c r="LKQ27" s="15"/>
      <c r="LKR27" s="15"/>
      <c r="LKS27" s="15"/>
      <c r="LKT27" s="15"/>
      <c r="LKU27" s="15"/>
      <c r="LKV27" s="15"/>
      <c r="LKW27" s="15"/>
      <c r="LKX27" s="15"/>
      <c r="LKY27" s="15"/>
      <c r="LKZ27" s="15"/>
      <c r="LLA27" s="15"/>
      <c r="LLB27" s="15"/>
      <c r="LLC27" s="15"/>
      <c r="LLD27" s="15"/>
      <c r="LLE27" s="15"/>
      <c r="LLF27" s="15"/>
      <c r="LLG27" s="15"/>
      <c r="LLH27" s="15"/>
      <c r="LLI27" s="15"/>
      <c r="LLJ27" s="15"/>
      <c r="LLK27" s="15"/>
      <c r="LLL27" s="15"/>
      <c r="LLM27" s="15"/>
      <c r="LLN27" s="15"/>
      <c r="LLO27" s="15"/>
      <c r="LLP27" s="15"/>
      <c r="LLQ27" s="15"/>
      <c r="LLR27" s="15"/>
      <c r="LLS27" s="15"/>
      <c r="LLT27" s="15"/>
      <c r="LLU27" s="15"/>
      <c r="LLV27" s="15"/>
      <c r="LLW27" s="15"/>
      <c r="LLX27" s="15"/>
      <c r="LLY27" s="15"/>
      <c r="LLZ27" s="15"/>
      <c r="LMA27" s="15"/>
      <c r="LMB27" s="15"/>
      <c r="LMC27" s="15"/>
      <c r="LMD27" s="15"/>
      <c r="LME27" s="15"/>
      <c r="LMF27" s="15"/>
      <c r="LMG27" s="15"/>
      <c r="LMH27" s="15"/>
      <c r="LMI27" s="15"/>
      <c r="LMJ27" s="15"/>
      <c r="LMK27" s="15"/>
      <c r="LML27" s="15"/>
      <c r="LMM27" s="15"/>
      <c r="LMN27" s="15"/>
      <c r="LMO27" s="15"/>
      <c r="LMP27" s="15"/>
      <c r="LMQ27" s="15"/>
      <c r="LMR27" s="15"/>
      <c r="LMS27" s="15"/>
      <c r="LMT27" s="15"/>
      <c r="LMU27" s="15"/>
      <c r="LMV27" s="15"/>
      <c r="LMW27" s="15"/>
      <c r="LMX27" s="15"/>
      <c r="LMY27" s="15"/>
      <c r="LMZ27" s="15"/>
      <c r="LNA27" s="15"/>
      <c r="LNB27" s="15"/>
      <c r="LNC27" s="15"/>
      <c r="LND27" s="15"/>
      <c r="LNE27" s="15"/>
      <c r="LNF27" s="15"/>
      <c r="LNG27" s="15"/>
      <c r="LNH27" s="15"/>
      <c r="LNI27" s="15"/>
      <c r="LNJ27" s="15"/>
      <c r="LNK27" s="15"/>
      <c r="LNL27" s="15"/>
      <c r="LNM27" s="15"/>
      <c r="LNN27" s="15"/>
      <c r="LNO27" s="15"/>
      <c r="LNP27" s="15"/>
      <c r="LNQ27" s="15"/>
      <c r="LNR27" s="15"/>
      <c r="LNS27" s="15"/>
      <c r="LNT27" s="15"/>
      <c r="LNU27" s="15"/>
      <c r="LNV27" s="15"/>
      <c r="LNW27" s="15"/>
      <c r="LNX27" s="15"/>
      <c r="LNY27" s="15"/>
      <c r="LNZ27" s="15"/>
      <c r="LOA27" s="15"/>
      <c r="LOB27" s="15"/>
      <c r="LOC27" s="15"/>
      <c r="LOD27" s="15"/>
      <c r="LOE27" s="15"/>
      <c r="LOF27" s="15"/>
      <c r="LOG27" s="15"/>
      <c r="LOH27" s="15"/>
      <c r="LOI27" s="15"/>
      <c r="LOJ27" s="15"/>
      <c r="LOK27" s="15"/>
      <c r="LOL27" s="15"/>
      <c r="LOM27" s="15"/>
      <c r="LON27" s="15"/>
      <c r="LOO27" s="15"/>
      <c r="LOP27" s="15"/>
      <c r="LOQ27" s="15"/>
      <c r="LOR27" s="15"/>
      <c r="LOS27" s="15"/>
      <c r="LOT27" s="15"/>
      <c r="LOU27" s="15"/>
      <c r="LOV27" s="15"/>
      <c r="LOW27" s="15"/>
      <c r="LOX27" s="15"/>
      <c r="LOY27" s="15"/>
      <c r="LOZ27" s="15"/>
      <c r="LPA27" s="15"/>
      <c r="LPB27" s="15"/>
      <c r="LPC27" s="15"/>
      <c r="LPD27" s="15"/>
      <c r="LPE27" s="15"/>
      <c r="LPF27" s="15"/>
      <c r="LPG27" s="15"/>
      <c r="LPH27" s="15"/>
      <c r="LPI27" s="15"/>
      <c r="LPJ27" s="15"/>
      <c r="LPK27" s="15"/>
      <c r="LPL27" s="15"/>
      <c r="LPM27" s="15"/>
      <c r="LPN27" s="15"/>
      <c r="LPO27" s="15"/>
      <c r="LPP27" s="15"/>
      <c r="LPQ27" s="15"/>
      <c r="LPR27" s="15"/>
      <c r="LPS27" s="15"/>
      <c r="LPT27" s="15"/>
      <c r="LPU27" s="15"/>
      <c r="LPV27" s="15"/>
      <c r="LPW27" s="15"/>
      <c r="LPX27" s="15"/>
      <c r="LPY27" s="15"/>
      <c r="LPZ27" s="15"/>
      <c r="LQA27" s="15"/>
      <c r="LQB27" s="15"/>
      <c r="LQC27" s="15"/>
      <c r="LQD27" s="15"/>
      <c r="LQE27" s="15"/>
      <c r="LQF27" s="15"/>
      <c r="LQG27" s="15"/>
      <c r="LQH27" s="15"/>
      <c r="LQI27" s="15"/>
      <c r="LQJ27" s="15"/>
      <c r="LQK27" s="15"/>
      <c r="LQL27" s="15"/>
      <c r="LQM27" s="15"/>
      <c r="LQN27" s="15"/>
      <c r="LQO27" s="15"/>
      <c r="LQP27" s="15"/>
      <c r="LQQ27" s="15"/>
      <c r="LQR27" s="15"/>
      <c r="LQS27" s="15"/>
      <c r="LQT27" s="15"/>
      <c r="LQU27" s="15"/>
      <c r="LQV27" s="15"/>
      <c r="LQW27" s="15"/>
      <c r="LQX27" s="15"/>
      <c r="LQY27" s="15"/>
      <c r="LQZ27" s="15"/>
      <c r="LRA27" s="15"/>
      <c r="LRB27" s="15"/>
      <c r="LRC27" s="15"/>
      <c r="LRD27" s="15"/>
      <c r="LRE27" s="15"/>
      <c r="LRF27" s="15"/>
      <c r="LRG27" s="15"/>
      <c r="LRH27" s="15"/>
      <c r="LRI27" s="15"/>
      <c r="LRJ27" s="15"/>
      <c r="LRK27" s="15"/>
      <c r="LRL27" s="15"/>
      <c r="LRM27" s="15"/>
      <c r="LRN27" s="15"/>
      <c r="LRO27" s="15"/>
      <c r="LRP27" s="15"/>
      <c r="LRQ27" s="15"/>
      <c r="LRR27" s="15"/>
      <c r="LRS27" s="15"/>
      <c r="LRT27" s="15"/>
      <c r="LRU27" s="15"/>
      <c r="LRV27" s="15"/>
      <c r="LRW27" s="15"/>
      <c r="LRX27" s="15"/>
      <c r="LRY27" s="15"/>
      <c r="LRZ27" s="15"/>
      <c r="LSA27" s="15"/>
      <c r="LSB27" s="15"/>
      <c r="LSC27" s="15"/>
      <c r="LSD27" s="15"/>
      <c r="LSE27" s="15"/>
      <c r="LSF27" s="15"/>
      <c r="LSG27" s="15"/>
      <c r="LSH27" s="15"/>
      <c r="LSI27" s="15"/>
      <c r="LSJ27" s="15"/>
      <c r="LSK27" s="15"/>
      <c r="LSL27" s="15"/>
      <c r="LSM27" s="15"/>
      <c r="LSN27" s="15"/>
      <c r="LSO27" s="15"/>
      <c r="LSP27" s="15"/>
      <c r="LSQ27" s="15"/>
      <c r="LSR27" s="15"/>
      <c r="LSS27" s="15"/>
      <c r="LST27" s="15"/>
      <c r="LSU27" s="15"/>
      <c r="LSV27" s="15"/>
      <c r="LSW27" s="15"/>
      <c r="LSX27" s="15"/>
      <c r="LSY27" s="15"/>
      <c r="LSZ27" s="15"/>
      <c r="LTA27" s="15"/>
      <c r="LTB27" s="15"/>
      <c r="LTC27" s="15"/>
      <c r="LTD27" s="15"/>
      <c r="LTE27" s="15"/>
      <c r="LTF27" s="15"/>
      <c r="LTG27" s="15"/>
      <c r="LTH27" s="15"/>
      <c r="LTI27" s="15"/>
      <c r="LTJ27" s="15"/>
      <c r="LTK27" s="15"/>
      <c r="LTL27" s="15"/>
      <c r="LTM27" s="15"/>
      <c r="LTN27" s="15"/>
      <c r="LTO27" s="15"/>
      <c r="LTP27" s="15"/>
      <c r="LTQ27" s="15"/>
      <c r="LTR27" s="15"/>
      <c r="LTS27" s="15"/>
      <c r="LTT27" s="15"/>
      <c r="LTU27" s="15"/>
      <c r="LTV27" s="15"/>
      <c r="LTW27" s="15"/>
      <c r="LTX27" s="15"/>
      <c r="LTY27" s="15"/>
      <c r="LTZ27" s="15"/>
      <c r="LUA27" s="15"/>
      <c r="LUB27" s="15"/>
      <c r="LUC27" s="15"/>
      <c r="LUD27" s="15"/>
      <c r="LUE27" s="15"/>
      <c r="LUF27" s="15"/>
      <c r="LUG27" s="15"/>
      <c r="LUH27" s="15"/>
      <c r="LUI27" s="15"/>
      <c r="LUJ27" s="15"/>
      <c r="LUK27" s="15"/>
      <c r="LUL27" s="15"/>
      <c r="LUM27" s="15"/>
      <c r="LUN27" s="15"/>
      <c r="LUO27" s="15"/>
      <c r="LUP27" s="15"/>
      <c r="LUQ27" s="15"/>
      <c r="LUR27" s="15"/>
      <c r="LUS27" s="15"/>
      <c r="LUT27" s="15"/>
      <c r="LUU27" s="15"/>
      <c r="LUV27" s="15"/>
      <c r="LUW27" s="15"/>
      <c r="LUX27" s="15"/>
      <c r="LUY27" s="15"/>
      <c r="LUZ27" s="15"/>
      <c r="LVA27" s="15"/>
      <c r="LVB27" s="15"/>
      <c r="LVC27" s="15"/>
      <c r="LVD27" s="15"/>
      <c r="LVE27" s="15"/>
      <c r="LVF27" s="15"/>
      <c r="LVG27" s="15"/>
      <c r="LVH27" s="15"/>
      <c r="LVI27" s="15"/>
      <c r="LVJ27" s="15"/>
      <c r="LVK27" s="15"/>
      <c r="LVL27" s="15"/>
      <c r="LVM27" s="15"/>
      <c r="LVN27" s="15"/>
      <c r="LVO27" s="15"/>
      <c r="LVP27" s="15"/>
      <c r="LVQ27" s="15"/>
      <c r="LVR27" s="15"/>
      <c r="LVS27" s="15"/>
      <c r="LVT27" s="15"/>
      <c r="LVU27" s="15"/>
      <c r="LVV27" s="15"/>
      <c r="LVW27" s="15"/>
      <c r="LVX27" s="15"/>
      <c r="LVY27" s="15"/>
      <c r="LVZ27" s="15"/>
      <c r="LWA27" s="15"/>
      <c r="LWB27" s="15"/>
      <c r="LWC27" s="15"/>
      <c r="LWD27" s="15"/>
      <c r="LWE27" s="15"/>
      <c r="LWF27" s="15"/>
      <c r="LWG27" s="15"/>
      <c r="LWH27" s="15"/>
      <c r="LWI27" s="15"/>
      <c r="LWJ27" s="15"/>
      <c r="LWK27" s="15"/>
      <c r="LWL27" s="15"/>
      <c r="LWM27" s="15"/>
      <c r="LWN27" s="15"/>
      <c r="LWO27" s="15"/>
      <c r="LWP27" s="15"/>
      <c r="LWQ27" s="15"/>
      <c r="LWR27" s="15"/>
      <c r="LWS27" s="15"/>
      <c r="LWT27" s="15"/>
      <c r="LWU27" s="15"/>
      <c r="LWV27" s="15"/>
      <c r="LWW27" s="15"/>
      <c r="LWX27" s="15"/>
      <c r="LWY27" s="15"/>
      <c r="LWZ27" s="15"/>
      <c r="LXA27" s="15"/>
      <c r="LXB27" s="15"/>
      <c r="LXC27" s="15"/>
      <c r="LXD27" s="15"/>
      <c r="LXE27" s="15"/>
      <c r="LXF27" s="15"/>
      <c r="LXG27" s="15"/>
      <c r="LXH27" s="15"/>
      <c r="LXI27" s="15"/>
      <c r="LXJ27" s="15"/>
      <c r="LXK27" s="15"/>
      <c r="LXL27" s="15"/>
      <c r="LXM27" s="15"/>
      <c r="LXN27" s="15"/>
      <c r="LXO27" s="15"/>
      <c r="LXP27" s="15"/>
      <c r="LXQ27" s="15"/>
      <c r="LXR27" s="15"/>
      <c r="LXS27" s="15"/>
      <c r="LXT27" s="15"/>
      <c r="LXU27" s="15"/>
      <c r="LXV27" s="15"/>
      <c r="LXW27" s="15"/>
      <c r="LXX27" s="15"/>
      <c r="LXY27" s="15"/>
      <c r="LXZ27" s="15"/>
      <c r="LYA27" s="15"/>
      <c r="LYB27" s="15"/>
      <c r="LYC27" s="15"/>
      <c r="LYD27" s="15"/>
      <c r="LYE27" s="15"/>
      <c r="LYF27" s="15"/>
      <c r="LYG27" s="15"/>
      <c r="LYH27" s="15"/>
      <c r="LYI27" s="15"/>
      <c r="LYJ27" s="15"/>
      <c r="LYK27" s="15"/>
      <c r="LYL27" s="15"/>
      <c r="LYM27" s="15"/>
      <c r="LYN27" s="15"/>
      <c r="LYO27" s="15"/>
      <c r="LYP27" s="15"/>
      <c r="LYQ27" s="15"/>
      <c r="LYR27" s="15"/>
      <c r="LYS27" s="15"/>
      <c r="LYT27" s="15"/>
      <c r="LYU27" s="15"/>
      <c r="LYV27" s="15"/>
      <c r="LYW27" s="15"/>
      <c r="LYX27" s="15"/>
      <c r="LYY27" s="15"/>
      <c r="LYZ27" s="15"/>
      <c r="LZA27" s="15"/>
      <c r="LZB27" s="15"/>
      <c r="LZC27" s="15"/>
      <c r="LZD27" s="15"/>
      <c r="LZE27" s="15"/>
      <c r="LZF27" s="15"/>
      <c r="LZG27" s="15"/>
      <c r="LZH27" s="15"/>
      <c r="LZI27" s="15"/>
      <c r="LZJ27" s="15"/>
      <c r="LZK27" s="15"/>
      <c r="LZL27" s="15"/>
      <c r="LZM27" s="15"/>
      <c r="LZN27" s="15"/>
      <c r="LZO27" s="15"/>
      <c r="LZP27" s="15"/>
      <c r="LZQ27" s="15"/>
      <c r="LZR27" s="15"/>
      <c r="LZS27" s="15"/>
      <c r="LZT27" s="15"/>
      <c r="LZU27" s="15"/>
      <c r="LZV27" s="15"/>
      <c r="LZW27" s="15"/>
      <c r="LZX27" s="15"/>
      <c r="LZY27" s="15"/>
      <c r="LZZ27" s="15"/>
      <c r="MAA27" s="15"/>
      <c r="MAB27" s="15"/>
      <c r="MAC27" s="15"/>
      <c r="MAD27" s="15"/>
      <c r="MAE27" s="15"/>
      <c r="MAF27" s="15"/>
      <c r="MAG27" s="15"/>
      <c r="MAH27" s="15"/>
      <c r="MAI27" s="15"/>
      <c r="MAJ27" s="15"/>
      <c r="MAK27" s="15"/>
      <c r="MAL27" s="15"/>
      <c r="MAM27" s="15"/>
      <c r="MAN27" s="15"/>
      <c r="MAO27" s="15"/>
      <c r="MAP27" s="15"/>
      <c r="MAQ27" s="15"/>
      <c r="MAR27" s="15"/>
      <c r="MAS27" s="15"/>
      <c r="MAT27" s="15"/>
      <c r="MAU27" s="15"/>
      <c r="MAV27" s="15"/>
      <c r="MAW27" s="15"/>
      <c r="MAX27" s="15"/>
      <c r="MAY27" s="15"/>
      <c r="MAZ27" s="15"/>
      <c r="MBA27" s="15"/>
      <c r="MBB27" s="15"/>
      <c r="MBC27" s="15"/>
      <c r="MBD27" s="15"/>
      <c r="MBE27" s="15"/>
      <c r="MBF27" s="15"/>
      <c r="MBG27" s="15"/>
      <c r="MBH27" s="15"/>
      <c r="MBI27" s="15"/>
      <c r="MBJ27" s="15"/>
      <c r="MBK27" s="15"/>
      <c r="MBL27" s="15"/>
      <c r="MBM27" s="15"/>
      <c r="MBN27" s="15"/>
      <c r="MBO27" s="15"/>
      <c r="MBP27" s="15"/>
      <c r="MBQ27" s="15"/>
      <c r="MBR27" s="15"/>
      <c r="MBS27" s="15"/>
      <c r="MBT27" s="15"/>
      <c r="MBU27" s="15"/>
      <c r="MBV27" s="15"/>
      <c r="MBW27" s="15"/>
      <c r="MBX27" s="15"/>
      <c r="MBY27" s="15"/>
      <c r="MBZ27" s="15"/>
      <c r="MCA27" s="15"/>
      <c r="MCB27" s="15"/>
      <c r="MCC27" s="15"/>
      <c r="MCD27" s="15"/>
      <c r="MCE27" s="15"/>
      <c r="MCF27" s="15"/>
      <c r="MCG27" s="15"/>
      <c r="MCH27" s="15"/>
      <c r="MCI27" s="15"/>
      <c r="MCJ27" s="15"/>
      <c r="MCK27" s="15"/>
      <c r="MCL27" s="15"/>
      <c r="MCM27" s="15"/>
      <c r="MCN27" s="15"/>
      <c r="MCO27" s="15"/>
      <c r="MCP27" s="15"/>
      <c r="MCQ27" s="15"/>
      <c r="MCR27" s="15"/>
      <c r="MCS27" s="15"/>
      <c r="MCT27" s="15"/>
      <c r="MCU27" s="15"/>
      <c r="MCV27" s="15"/>
      <c r="MCW27" s="15"/>
      <c r="MCX27" s="15"/>
      <c r="MCY27" s="15"/>
      <c r="MCZ27" s="15"/>
      <c r="MDA27" s="15"/>
      <c r="MDB27" s="15"/>
      <c r="MDC27" s="15"/>
      <c r="MDD27" s="15"/>
      <c r="MDE27" s="15"/>
      <c r="MDF27" s="15"/>
      <c r="MDG27" s="15"/>
      <c r="MDH27" s="15"/>
      <c r="MDI27" s="15"/>
      <c r="MDJ27" s="15"/>
      <c r="MDK27" s="15"/>
      <c r="MDL27" s="15"/>
      <c r="MDM27" s="15"/>
      <c r="MDN27" s="15"/>
      <c r="MDO27" s="15"/>
      <c r="MDP27" s="15"/>
      <c r="MDQ27" s="15"/>
      <c r="MDR27" s="15"/>
      <c r="MDS27" s="15"/>
      <c r="MDT27" s="15"/>
      <c r="MDU27" s="15"/>
      <c r="MDV27" s="15"/>
      <c r="MDW27" s="15"/>
      <c r="MDX27" s="15"/>
      <c r="MDY27" s="15"/>
      <c r="MDZ27" s="15"/>
      <c r="MEA27" s="15"/>
      <c r="MEB27" s="15"/>
      <c r="MEC27" s="15"/>
      <c r="MED27" s="15"/>
      <c r="MEE27" s="15"/>
      <c r="MEF27" s="15"/>
      <c r="MEG27" s="15"/>
      <c r="MEH27" s="15"/>
      <c r="MEI27" s="15"/>
      <c r="MEJ27" s="15"/>
      <c r="MEK27" s="15"/>
      <c r="MEL27" s="15"/>
      <c r="MEM27" s="15"/>
      <c r="MEN27" s="15"/>
      <c r="MEO27" s="15"/>
      <c r="MEP27" s="15"/>
      <c r="MEQ27" s="15"/>
      <c r="MER27" s="15"/>
      <c r="MES27" s="15"/>
      <c r="MET27" s="15"/>
      <c r="MEU27" s="15"/>
      <c r="MEV27" s="15"/>
      <c r="MEW27" s="15"/>
      <c r="MEX27" s="15"/>
      <c r="MEY27" s="15"/>
      <c r="MEZ27" s="15"/>
      <c r="MFA27" s="15"/>
      <c r="MFB27" s="15"/>
      <c r="MFC27" s="15"/>
      <c r="MFD27" s="15"/>
      <c r="MFE27" s="15"/>
      <c r="MFF27" s="15"/>
      <c r="MFG27" s="15"/>
      <c r="MFH27" s="15"/>
      <c r="MFI27" s="15"/>
      <c r="MFJ27" s="15"/>
      <c r="MFK27" s="15"/>
      <c r="MFL27" s="15"/>
      <c r="MFM27" s="15"/>
      <c r="MFN27" s="15"/>
      <c r="MFO27" s="15"/>
      <c r="MFP27" s="15"/>
      <c r="MFQ27" s="15"/>
      <c r="MFR27" s="15"/>
      <c r="MFS27" s="15"/>
      <c r="MFT27" s="15"/>
      <c r="MFU27" s="15"/>
      <c r="MFV27" s="15"/>
      <c r="MFW27" s="15"/>
      <c r="MFX27" s="15"/>
      <c r="MFY27" s="15"/>
      <c r="MFZ27" s="15"/>
      <c r="MGA27" s="15"/>
      <c r="MGB27" s="15"/>
      <c r="MGC27" s="15"/>
      <c r="MGD27" s="15"/>
      <c r="MGE27" s="15"/>
      <c r="MGF27" s="15"/>
      <c r="MGG27" s="15"/>
      <c r="MGH27" s="15"/>
      <c r="MGI27" s="15"/>
      <c r="MGJ27" s="15"/>
      <c r="MGK27" s="15"/>
      <c r="MGL27" s="15"/>
      <c r="MGM27" s="15"/>
      <c r="MGN27" s="15"/>
      <c r="MGO27" s="15"/>
      <c r="MGP27" s="15"/>
      <c r="MGQ27" s="15"/>
      <c r="MGR27" s="15"/>
      <c r="MGS27" s="15"/>
      <c r="MGT27" s="15"/>
      <c r="MGU27" s="15"/>
      <c r="MGV27" s="15"/>
      <c r="MGW27" s="15"/>
      <c r="MGX27" s="15"/>
      <c r="MGY27" s="15"/>
      <c r="MGZ27" s="15"/>
      <c r="MHA27" s="15"/>
      <c r="MHB27" s="15"/>
      <c r="MHC27" s="15"/>
      <c r="MHD27" s="15"/>
      <c r="MHE27" s="15"/>
      <c r="MHF27" s="15"/>
      <c r="MHG27" s="15"/>
      <c r="MHH27" s="15"/>
      <c r="MHI27" s="15"/>
      <c r="MHJ27" s="15"/>
      <c r="MHK27" s="15"/>
      <c r="MHL27" s="15"/>
      <c r="MHM27" s="15"/>
      <c r="MHN27" s="15"/>
      <c r="MHO27" s="15"/>
      <c r="MHP27" s="15"/>
      <c r="MHQ27" s="15"/>
      <c r="MHR27" s="15"/>
      <c r="MHS27" s="15"/>
      <c r="MHT27" s="15"/>
      <c r="MHU27" s="15"/>
      <c r="MHV27" s="15"/>
      <c r="MHW27" s="15"/>
      <c r="MHX27" s="15"/>
      <c r="MHY27" s="15"/>
      <c r="MHZ27" s="15"/>
      <c r="MIA27" s="15"/>
      <c r="MIB27" s="15"/>
      <c r="MIC27" s="15"/>
      <c r="MID27" s="15"/>
      <c r="MIE27" s="15"/>
      <c r="MIF27" s="15"/>
      <c r="MIG27" s="15"/>
      <c r="MIH27" s="15"/>
      <c r="MII27" s="15"/>
      <c r="MIJ27" s="15"/>
      <c r="MIK27" s="15"/>
      <c r="MIL27" s="15"/>
      <c r="MIM27" s="15"/>
      <c r="MIN27" s="15"/>
      <c r="MIO27" s="15"/>
      <c r="MIP27" s="15"/>
      <c r="MIQ27" s="15"/>
      <c r="MIR27" s="15"/>
      <c r="MIS27" s="15"/>
      <c r="MIT27" s="15"/>
      <c r="MIU27" s="15"/>
      <c r="MIV27" s="15"/>
      <c r="MIW27" s="15"/>
      <c r="MIX27" s="15"/>
      <c r="MIY27" s="15"/>
      <c r="MIZ27" s="15"/>
      <c r="MJA27" s="15"/>
      <c r="MJB27" s="15"/>
      <c r="MJC27" s="15"/>
      <c r="MJD27" s="15"/>
      <c r="MJE27" s="15"/>
      <c r="MJF27" s="15"/>
      <c r="MJG27" s="15"/>
      <c r="MJH27" s="15"/>
      <c r="MJI27" s="15"/>
      <c r="MJJ27" s="15"/>
      <c r="MJK27" s="15"/>
      <c r="MJL27" s="15"/>
      <c r="MJM27" s="15"/>
      <c r="MJN27" s="15"/>
      <c r="MJO27" s="15"/>
      <c r="MJP27" s="15"/>
      <c r="MJQ27" s="15"/>
      <c r="MJR27" s="15"/>
      <c r="MJS27" s="15"/>
      <c r="MJT27" s="15"/>
      <c r="MJU27" s="15"/>
      <c r="MJV27" s="15"/>
      <c r="MJW27" s="15"/>
      <c r="MJX27" s="15"/>
      <c r="MJY27" s="15"/>
      <c r="MJZ27" s="15"/>
      <c r="MKA27" s="15"/>
      <c r="MKB27" s="15"/>
      <c r="MKC27" s="15"/>
      <c r="MKD27" s="15"/>
      <c r="MKE27" s="15"/>
      <c r="MKF27" s="15"/>
      <c r="MKG27" s="15"/>
      <c r="MKH27" s="15"/>
      <c r="MKI27" s="15"/>
      <c r="MKJ27" s="15"/>
      <c r="MKK27" s="15"/>
      <c r="MKL27" s="15"/>
      <c r="MKM27" s="15"/>
      <c r="MKN27" s="15"/>
      <c r="MKO27" s="15"/>
      <c r="MKP27" s="15"/>
      <c r="MKQ27" s="15"/>
      <c r="MKR27" s="15"/>
      <c r="MKS27" s="15"/>
      <c r="MKT27" s="15"/>
      <c r="MKU27" s="15"/>
      <c r="MKV27" s="15"/>
      <c r="MKW27" s="15"/>
      <c r="MKX27" s="15"/>
      <c r="MKY27" s="15"/>
      <c r="MKZ27" s="15"/>
      <c r="MLA27" s="15"/>
      <c r="MLB27" s="15"/>
      <c r="MLC27" s="15"/>
      <c r="MLD27" s="15"/>
      <c r="MLE27" s="15"/>
      <c r="MLF27" s="15"/>
      <c r="MLG27" s="15"/>
      <c r="MLH27" s="15"/>
      <c r="MLI27" s="15"/>
      <c r="MLJ27" s="15"/>
      <c r="MLK27" s="15"/>
      <c r="MLL27" s="15"/>
      <c r="MLM27" s="15"/>
      <c r="MLN27" s="15"/>
      <c r="MLO27" s="15"/>
      <c r="MLP27" s="15"/>
      <c r="MLQ27" s="15"/>
      <c r="MLR27" s="15"/>
      <c r="MLS27" s="15"/>
      <c r="MLT27" s="15"/>
      <c r="MLU27" s="15"/>
      <c r="MLV27" s="15"/>
      <c r="MLW27" s="15"/>
      <c r="MLX27" s="15"/>
      <c r="MLY27" s="15"/>
      <c r="MLZ27" s="15"/>
      <c r="MMA27" s="15"/>
      <c r="MMB27" s="15"/>
      <c r="MMC27" s="15"/>
      <c r="MMD27" s="15"/>
      <c r="MME27" s="15"/>
      <c r="MMF27" s="15"/>
      <c r="MMG27" s="15"/>
      <c r="MMH27" s="15"/>
      <c r="MMI27" s="15"/>
      <c r="MMJ27" s="15"/>
      <c r="MMK27" s="15"/>
      <c r="MML27" s="15"/>
      <c r="MMM27" s="15"/>
      <c r="MMN27" s="15"/>
      <c r="MMO27" s="15"/>
      <c r="MMP27" s="15"/>
      <c r="MMQ27" s="15"/>
      <c r="MMR27" s="15"/>
      <c r="MMS27" s="15"/>
      <c r="MMT27" s="15"/>
      <c r="MMU27" s="15"/>
      <c r="MMV27" s="15"/>
      <c r="MMW27" s="15"/>
      <c r="MMX27" s="15"/>
      <c r="MMY27" s="15"/>
      <c r="MMZ27" s="15"/>
      <c r="MNA27" s="15"/>
      <c r="MNB27" s="15"/>
      <c r="MNC27" s="15"/>
      <c r="MND27" s="15"/>
      <c r="MNE27" s="15"/>
      <c r="MNF27" s="15"/>
      <c r="MNG27" s="15"/>
      <c r="MNH27" s="15"/>
      <c r="MNI27" s="15"/>
      <c r="MNJ27" s="15"/>
      <c r="MNK27" s="15"/>
      <c r="MNL27" s="15"/>
      <c r="MNM27" s="15"/>
      <c r="MNN27" s="15"/>
      <c r="MNO27" s="15"/>
      <c r="MNP27" s="15"/>
      <c r="MNQ27" s="15"/>
      <c r="MNR27" s="15"/>
      <c r="MNS27" s="15"/>
      <c r="MNT27" s="15"/>
      <c r="MNU27" s="15"/>
      <c r="MNV27" s="15"/>
      <c r="MNW27" s="15"/>
      <c r="MNX27" s="15"/>
      <c r="MNY27" s="15"/>
      <c r="MNZ27" s="15"/>
      <c r="MOA27" s="15"/>
      <c r="MOB27" s="15"/>
      <c r="MOC27" s="15"/>
      <c r="MOD27" s="15"/>
      <c r="MOE27" s="15"/>
      <c r="MOF27" s="15"/>
      <c r="MOG27" s="15"/>
      <c r="MOH27" s="15"/>
      <c r="MOI27" s="15"/>
      <c r="MOJ27" s="15"/>
      <c r="MOK27" s="15"/>
      <c r="MOL27" s="15"/>
      <c r="MOM27" s="15"/>
      <c r="MON27" s="15"/>
      <c r="MOO27" s="15"/>
      <c r="MOP27" s="15"/>
      <c r="MOQ27" s="15"/>
      <c r="MOR27" s="15"/>
      <c r="MOS27" s="15"/>
      <c r="MOT27" s="15"/>
      <c r="MOU27" s="15"/>
      <c r="MOV27" s="15"/>
      <c r="MOW27" s="15"/>
      <c r="MOX27" s="15"/>
      <c r="MOY27" s="15"/>
      <c r="MOZ27" s="15"/>
      <c r="MPA27" s="15"/>
      <c r="MPB27" s="15"/>
      <c r="MPC27" s="15"/>
      <c r="MPD27" s="15"/>
      <c r="MPE27" s="15"/>
      <c r="MPF27" s="15"/>
      <c r="MPG27" s="15"/>
      <c r="MPH27" s="15"/>
      <c r="MPI27" s="15"/>
      <c r="MPJ27" s="15"/>
      <c r="MPK27" s="15"/>
      <c r="MPL27" s="15"/>
      <c r="MPM27" s="15"/>
      <c r="MPN27" s="15"/>
      <c r="MPO27" s="15"/>
      <c r="MPP27" s="15"/>
      <c r="MPQ27" s="15"/>
      <c r="MPR27" s="15"/>
      <c r="MPS27" s="15"/>
      <c r="MPT27" s="15"/>
      <c r="MPU27" s="15"/>
      <c r="MPV27" s="15"/>
      <c r="MPW27" s="15"/>
      <c r="MPX27" s="15"/>
      <c r="MPY27" s="15"/>
      <c r="MPZ27" s="15"/>
      <c r="MQA27" s="15"/>
      <c r="MQB27" s="15"/>
      <c r="MQC27" s="15"/>
      <c r="MQD27" s="15"/>
      <c r="MQE27" s="15"/>
      <c r="MQF27" s="15"/>
      <c r="MQG27" s="15"/>
      <c r="MQH27" s="15"/>
      <c r="MQI27" s="15"/>
      <c r="MQJ27" s="15"/>
      <c r="MQK27" s="15"/>
      <c r="MQL27" s="15"/>
      <c r="MQM27" s="15"/>
      <c r="MQN27" s="15"/>
      <c r="MQO27" s="15"/>
      <c r="MQP27" s="15"/>
      <c r="MQQ27" s="15"/>
      <c r="MQR27" s="15"/>
      <c r="MQS27" s="15"/>
      <c r="MQT27" s="15"/>
      <c r="MQU27" s="15"/>
      <c r="MQV27" s="15"/>
      <c r="MQW27" s="15"/>
      <c r="MQX27" s="15"/>
      <c r="MQY27" s="15"/>
      <c r="MQZ27" s="15"/>
      <c r="MRA27" s="15"/>
      <c r="MRB27" s="15"/>
      <c r="MRC27" s="15"/>
      <c r="MRD27" s="15"/>
      <c r="MRE27" s="15"/>
      <c r="MRF27" s="15"/>
      <c r="MRG27" s="15"/>
      <c r="MRH27" s="15"/>
      <c r="MRI27" s="15"/>
      <c r="MRJ27" s="15"/>
      <c r="MRK27" s="15"/>
      <c r="MRL27" s="15"/>
      <c r="MRM27" s="15"/>
      <c r="MRN27" s="15"/>
      <c r="MRO27" s="15"/>
      <c r="MRP27" s="15"/>
      <c r="MRQ27" s="15"/>
      <c r="MRR27" s="15"/>
      <c r="MRS27" s="15"/>
      <c r="MRT27" s="15"/>
      <c r="MRU27" s="15"/>
      <c r="MRV27" s="15"/>
      <c r="MRW27" s="15"/>
      <c r="MRX27" s="15"/>
      <c r="MRY27" s="15"/>
      <c r="MRZ27" s="15"/>
      <c r="MSA27" s="15"/>
      <c r="MSB27" s="15"/>
      <c r="MSC27" s="15"/>
      <c r="MSD27" s="15"/>
      <c r="MSE27" s="15"/>
      <c r="MSF27" s="15"/>
      <c r="MSG27" s="15"/>
      <c r="MSH27" s="15"/>
      <c r="MSI27" s="15"/>
      <c r="MSJ27" s="15"/>
      <c r="MSK27" s="15"/>
      <c r="MSL27" s="15"/>
      <c r="MSM27" s="15"/>
      <c r="MSN27" s="15"/>
      <c r="MSO27" s="15"/>
      <c r="MSP27" s="15"/>
      <c r="MSQ27" s="15"/>
      <c r="MSR27" s="15"/>
      <c r="MSS27" s="15"/>
      <c r="MST27" s="15"/>
      <c r="MSU27" s="15"/>
      <c r="MSV27" s="15"/>
      <c r="MSW27" s="15"/>
      <c r="MSX27" s="15"/>
      <c r="MSY27" s="15"/>
      <c r="MSZ27" s="15"/>
      <c r="MTA27" s="15"/>
      <c r="MTB27" s="15"/>
      <c r="MTC27" s="15"/>
      <c r="MTD27" s="15"/>
      <c r="MTE27" s="15"/>
      <c r="MTF27" s="15"/>
      <c r="MTG27" s="15"/>
      <c r="MTH27" s="15"/>
      <c r="MTI27" s="15"/>
      <c r="MTJ27" s="15"/>
      <c r="MTK27" s="15"/>
      <c r="MTL27" s="15"/>
      <c r="MTM27" s="15"/>
      <c r="MTN27" s="15"/>
      <c r="MTO27" s="15"/>
      <c r="MTP27" s="15"/>
      <c r="MTQ27" s="15"/>
      <c r="MTR27" s="15"/>
      <c r="MTS27" s="15"/>
      <c r="MTT27" s="15"/>
      <c r="MTU27" s="15"/>
      <c r="MTV27" s="15"/>
      <c r="MTW27" s="15"/>
      <c r="MTX27" s="15"/>
      <c r="MTY27" s="15"/>
      <c r="MTZ27" s="15"/>
      <c r="MUA27" s="15"/>
      <c r="MUB27" s="15"/>
      <c r="MUC27" s="15"/>
      <c r="MUD27" s="15"/>
      <c r="MUE27" s="15"/>
      <c r="MUF27" s="15"/>
      <c r="MUG27" s="15"/>
      <c r="MUH27" s="15"/>
      <c r="MUI27" s="15"/>
      <c r="MUJ27" s="15"/>
      <c r="MUK27" s="15"/>
      <c r="MUL27" s="15"/>
      <c r="MUM27" s="15"/>
      <c r="MUN27" s="15"/>
      <c r="MUO27" s="15"/>
      <c r="MUP27" s="15"/>
      <c r="MUQ27" s="15"/>
      <c r="MUR27" s="15"/>
      <c r="MUS27" s="15"/>
      <c r="MUT27" s="15"/>
      <c r="MUU27" s="15"/>
      <c r="MUV27" s="15"/>
      <c r="MUW27" s="15"/>
      <c r="MUX27" s="15"/>
      <c r="MUY27" s="15"/>
      <c r="MUZ27" s="15"/>
      <c r="MVA27" s="15"/>
      <c r="MVB27" s="15"/>
      <c r="MVC27" s="15"/>
      <c r="MVD27" s="15"/>
      <c r="MVE27" s="15"/>
      <c r="MVF27" s="15"/>
      <c r="MVG27" s="15"/>
      <c r="MVH27" s="15"/>
      <c r="MVI27" s="15"/>
      <c r="MVJ27" s="15"/>
      <c r="MVK27" s="15"/>
      <c r="MVL27" s="15"/>
      <c r="MVM27" s="15"/>
      <c r="MVN27" s="15"/>
      <c r="MVO27" s="15"/>
      <c r="MVP27" s="15"/>
      <c r="MVQ27" s="15"/>
      <c r="MVR27" s="15"/>
      <c r="MVS27" s="15"/>
      <c r="MVT27" s="15"/>
      <c r="MVU27" s="15"/>
      <c r="MVV27" s="15"/>
      <c r="MVW27" s="15"/>
      <c r="MVX27" s="15"/>
      <c r="MVY27" s="15"/>
      <c r="MVZ27" s="15"/>
      <c r="MWA27" s="15"/>
      <c r="MWB27" s="15"/>
      <c r="MWC27" s="15"/>
      <c r="MWD27" s="15"/>
      <c r="MWE27" s="15"/>
      <c r="MWF27" s="15"/>
      <c r="MWG27" s="15"/>
      <c r="MWH27" s="15"/>
      <c r="MWI27" s="15"/>
      <c r="MWJ27" s="15"/>
      <c r="MWK27" s="15"/>
      <c r="MWL27" s="15"/>
      <c r="MWM27" s="15"/>
      <c r="MWN27" s="15"/>
      <c r="MWO27" s="15"/>
      <c r="MWP27" s="15"/>
      <c r="MWQ27" s="15"/>
      <c r="MWR27" s="15"/>
      <c r="MWS27" s="15"/>
      <c r="MWT27" s="15"/>
      <c r="MWU27" s="15"/>
      <c r="MWV27" s="15"/>
      <c r="MWW27" s="15"/>
      <c r="MWX27" s="15"/>
      <c r="MWY27" s="15"/>
      <c r="MWZ27" s="15"/>
      <c r="MXA27" s="15"/>
      <c r="MXB27" s="15"/>
      <c r="MXC27" s="15"/>
      <c r="MXD27" s="15"/>
      <c r="MXE27" s="15"/>
      <c r="MXF27" s="15"/>
      <c r="MXG27" s="15"/>
      <c r="MXH27" s="15"/>
      <c r="MXI27" s="15"/>
      <c r="MXJ27" s="15"/>
      <c r="MXK27" s="15"/>
      <c r="MXL27" s="15"/>
      <c r="MXM27" s="15"/>
      <c r="MXN27" s="15"/>
      <c r="MXO27" s="15"/>
      <c r="MXP27" s="15"/>
      <c r="MXQ27" s="15"/>
      <c r="MXR27" s="15"/>
      <c r="MXS27" s="15"/>
      <c r="MXT27" s="15"/>
      <c r="MXU27" s="15"/>
      <c r="MXV27" s="15"/>
      <c r="MXW27" s="15"/>
      <c r="MXX27" s="15"/>
      <c r="MXY27" s="15"/>
      <c r="MXZ27" s="15"/>
      <c r="MYA27" s="15"/>
      <c r="MYB27" s="15"/>
      <c r="MYC27" s="15"/>
      <c r="MYD27" s="15"/>
      <c r="MYE27" s="15"/>
      <c r="MYF27" s="15"/>
      <c r="MYG27" s="15"/>
      <c r="MYH27" s="15"/>
      <c r="MYI27" s="15"/>
      <c r="MYJ27" s="15"/>
      <c r="MYK27" s="15"/>
      <c r="MYL27" s="15"/>
      <c r="MYM27" s="15"/>
      <c r="MYN27" s="15"/>
      <c r="MYO27" s="15"/>
      <c r="MYP27" s="15"/>
      <c r="MYQ27" s="15"/>
      <c r="MYR27" s="15"/>
      <c r="MYS27" s="15"/>
      <c r="MYT27" s="15"/>
      <c r="MYU27" s="15"/>
      <c r="MYV27" s="15"/>
      <c r="MYW27" s="15"/>
      <c r="MYX27" s="15"/>
      <c r="MYY27" s="15"/>
      <c r="MYZ27" s="15"/>
      <c r="MZA27" s="15"/>
      <c r="MZB27" s="15"/>
      <c r="MZC27" s="15"/>
      <c r="MZD27" s="15"/>
      <c r="MZE27" s="15"/>
      <c r="MZF27" s="15"/>
      <c r="MZG27" s="15"/>
      <c r="MZH27" s="15"/>
      <c r="MZI27" s="15"/>
      <c r="MZJ27" s="15"/>
      <c r="MZK27" s="15"/>
      <c r="MZL27" s="15"/>
      <c r="MZM27" s="15"/>
      <c r="MZN27" s="15"/>
      <c r="MZO27" s="15"/>
      <c r="MZP27" s="15"/>
      <c r="MZQ27" s="15"/>
      <c r="MZR27" s="15"/>
      <c r="MZS27" s="15"/>
      <c r="MZT27" s="15"/>
      <c r="MZU27" s="15"/>
      <c r="MZV27" s="15"/>
      <c r="MZW27" s="15"/>
      <c r="MZX27" s="15"/>
      <c r="MZY27" s="15"/>
      <c r="MZZ27" s="15"/>
      <c r="NAA27" s="15"/>
      <c r="NAB27" s="15"/>
      <c r="NAC27" s="15"/>
      <c r="NAD27" s="15"/>
      <c r="NAE27" s="15"/>
      <c r="NAF27" s="15"/>
      <c r="NAG27" s="15"/>
      <c r="NAH27" s="15"/>
      <c r="NAI27" s="15"/>
      <c r="NAJ27" s="15"/>
      <c r="NAK27" s="15"/>
      <c r="NAL27" s="15"/>
      <c r="NAM27" s="15"/>
      <c r="NAN27" s="15"/>
      <c r="NAO27" s="15"/>
      <c r="NAP27" s="15"/>
      <c r="NAQ27" s="15"/>
      <c r="NAR27" s="15"/>
      <c r="NAS27" s="15"/>
      <c r="NAT27" s="15"/>
      <c r="NAU27" s="15"/>
      <c r="NAV27" s="15"/>
      <c r="NAW27" s="15"/>
      <c r="NAX27" s="15"/>
      <c r="NAY27" s="15"/>
      <c r="NAZ27" s="15"/>
      <c r="NBA27" s="15"/>
      <c r="NBB27" s="15"/>
      <c r="NBC27" s="15"/>
      <c r="NBD27" s="15"/>
      <c r="NBE27" s="15"/>
      <c r="NBF27" s="15"/>
      <c r="NBG27" s="15"/>
      <c r="NBH27" s="15"/>
      <c r="NBI27" s="15"/>
      <c r="NBJ27" s="15"/>
      <c r="NBK27" s="15"/>
      <c r="NBL27" s="15"/>
      <c r="NBM27" s="15"/>
      <c r="NBN27" s="15"/>
      <c r="NBO27" s="15"/>
      <c r="NBP27" s="15"/>
      <c r="NBQ27" s="15"/>
      <c r="NBR27" s="15"/>
      <c r="NBS27" s="15"/>
      <c r="NBT27" s="15"/>
      <c r="NBU27" s="15"/>
      <c r="NBV27" s="15"/>
      <c r="NBW27" s="15"/>
      <c r="NBX27" s="15"/>
      <c r="NBY27" s="15"/>
      <c r="NBZ27" s="15"/>
      <c r="NCA27" s="15"/>
      <c r="NCB27" s="15"/>
      <c r="NCC27" s="15"/>
      <c r="NCD27" s="15"/>
      <c r="NCE27" s="15"/>
      <c r="NCF27" s="15"/>
      <c r="NCG27" s="15"/>
      <c r="NCH27" s="15"/>
      <c r="NCI27" s="15"/>
      <c r="NCJ27" s="15"/>
      <c r="NCK27" s="15"/>
      <c r="NCL27" s="15"/>
      <c r="NCM27" s="15"/>
      <c r="NCN27" s="15"/>
      <c r="NCO27" s="15"/>
      <c r="NCP27" s="15"/>
      <c r="NCQ27" s="15"/>
      <c r="NCR27" s="15"/>
      <c r="NCS27" s="15"/>
      <c r="NCT27" s="15"/>
      <c r="NCU27" s="15"/>
      <c r="NCV27" s="15"/>
      <c r="NCW27" s="15"/>
      <c r="NCX27" s="15"/>
      <c r="NCY27" s="15"/>
      <c r="NCZ27" s="15"/>
      <c r="NDA27" s="15"/>
      <c r="NDB27" s="15"/>
      <c r="NDC27" s="15"/>
      <c r="NDD27" s="15"/>
      <c r="NDE27" s="15"/>
      <c r="NDF27" s="15"/>
      <c r="NDG27" s="15"/>
      <c r="NDH27" s="15"/>
      <c r="NDI27" s="15"/>
      <c r="NDJ27" s="15"/>
      <c r="NDK27" s="15"/>
      <c r="NDL27" s="15"/>
      <c r="NDM27" s="15"/>
      <c r="NDN27" s="15"/>
      <c r="NDO27" s="15"/>
      <c r="NDP27" s="15"/>
      <c r="NDQ27" s="15"/>
      <c r="NDR27" s="15"/>
      <c r="NDS27" s="15"/>
      <c r="NDT27" s="15"/>
      <c r="NDU27" s="15"/>
      <c r="NDV27" s="15"/>
      <c r="NDW27" s="15"/>
      <c r="NDX27" s="15"/>
      <c r="NDY27" s="15"/>
      <c r="NDZ27" s="15"/>
      <c r="NEA27" s="15"/>
      <c r="NEB27" s="15"/>
      <c r="NEC27" s="15"/>
      <c r="NED27" s="15"/>
      <c r="NEE27" s="15"/>
      <c r="NEF27" s="15"/>
      <c r="NEG27" s="15"/>
      <c r="NEH27" s="15"/>
      <c r="NEI27" s="15"/>
      <c r="NEJ27" s="15"/>
      <c r="NEK27" s="15"/>
      <c r="NEL27" s="15"/>
      <c r="NEM27" s="15"/>
      <c r="NEN27" s="15"/>
      <c r="NEO27" s="15"/>
      <c r="NEP27" s="15"/>
      <c r="NEQ27" s="15"/>
      <c r="NER27" s="15"/>
      <c r="NES27" s="15"/>
      <c r="NET27" s="15"/>
      <c r="NEU27" s="15"/>
      <c r="NEV27" s="15"/>
      <c r="NEW27" s="15"/>
      <c r="NEX27" s="15"/>
      <c r="NEY27" s="15"/>
      <c r="NEZ27" s="15"/>
      <c r="NFA27" s="15"/>
      <c r="NFB27" s="15"/>
      <c r="NFC27" s="15"/>
      <c r="NFD27" s="15"/>
      <c r="NFE27" s="15"/>
      <c r="NFF27" s="15"/>
      <c r="NFG27" s="15"/>
      <c r="NFH27" s="15"/>
      <c r="NFI27" s="15"/>
      <c r="NFJ27" s="15"/>
      <c r="NFK27" s="15"/>
      <c r="NFL27" s="15"/>
      <c r="NFM27" s="15"/>
      <c r="NFN27" s="15"/>
      <c r="NFO27" s="15"/>
      <c r="NFP27" s="15"/>
      <c r="NFQ27" s="15"/>
      <c r="NFR27" s="15"/>
      <c r="NFS27" s="15"/>
      <c r="NFT27" s="15"/>
      <c r="NFU27" s="15"/>
      <c r="NFV27" s="15"/>
      <c r="NFW27" s="15"/>
      <c r="NFX27" s="15"/>
      <c r="NFY27" s="15"/>
      <c r="NFZ27" s="15"/>
      <c r="NGA27" s="15"/>
      <c r="NGB27" s="15"/>
      <c r="NGC27" s="15"/>
      <c r="NGD27" s="15"/>
      <c r="NGE27" s="15"/>
      <c r="NGF27" s="15"/>
      <c r="NGG27" s="15"/>
      <c r="NGH27" s="15"/>
      <c r="NGI27" s="15"/>
      <c r="NGJ27" s="15"/>
      <c r="NGK27" s="15"/>
      <c r="NGL27" s="15"/>
      <c r="NGM27" s="15"/>
      <c r="NGN27" s="15"/>
      <c r="NGO27" s="15"/>
      <c r="NGP27" s="15"/>
      <c r="NGQ27" s="15"/>
      <c r="NGR27" s="15"/>
      <c r="NGS27" s="15"/>
      <c r="NGT27" s="15"/>
      <c r="NGU27" s="15"/>
      <c r="NGV27" s="15"/>
      <c r="NGW27" s="15"/>
      <c r="NGX27" s="15"/>
      <c r="NGY27" s="15"/>
      <c r="NGZ27" s="15"/>
      <c r="NHA27" s="15"/>
      <c r="NHB27" s="15"/>
      <c r="NHC27" s="15"/>
      <c r="NHD27" s="15"/>
      <c r="NHE27" s="15"/>
      <c r="NHF27" s="15"/>
      <c r="NHG27" s="15"/>
      <c r="NHH27" s="15"/>
      <c r="NHI27" s="15"/>
      <c r="NHJ27" s="15"/>
      <c r="NHK27" s="15"/>
      <c r="NHL27" s="15"/>
      <c r="NHM27" s="15"/>
      <c r="NHN27" s="15"/>
      <c r="NHO27" s="15"/>
      <c r="NHP27" s="15"/>
      <c r="NHQ27" s="15"/>
      <c r="NHR27" s="15"/>
      <c r="NHS27" s="15"/>
      <c r="NHT27" s="15"/>
      <c r="NHU27" s="15"/>
      <c r="NHV27" s="15"/>
      <c r="NHW27" s="15"/>
      <c r="NHX27" s="15"/>
      <c r="NHY27" s="15"/>
      <c r="NHZ27" s="15"/>
      <c r="NIA27" s="15"/>
      <c r="NIB27" s="15"/>
      <c r="NIC27" s="15"/>
      <c r="NID27" s="15"/>
      <c r="NIE27" s="15"/>
      <c r="NIF27" s="15"/>
      <c r="NIG27" s="15"/>
      <c r="NIH27" s="15"/>
      <c r="NII27" s="15"/>
      <c r="NIJ27" s="15"/>
      <c r="NIK27" s="15"/>
      <c r="NIL27" s="15"/>
      <c r="NIM27" s="15"/>
      <c r="NIN27" s="15"/>
      <c r="NIO27" s="15"/>
      <c r="NIP27" s="15"/>
      <c r="NIQ27" s="15"/>
      <c r="NIR27" s="15"/>
      <c r="NIS27" s="15"/>
      <c r="NIT27" s="15"/>
      <c r="NIU27" s="15"/>
      <c r="NIV27" s="15"/>
      <c r="NIW27" s="15"/>
      <c r="NIX27" s="15"/>
      <c r="NIY27" s="15"/>
      <c r="NIZ27" s="15"/>
      <c r="NJA27" s="15"/>
      <c r="NJB27" s="15"/>
      <c r="NJC27" s="15"/>
      <c r="NJD27" s="15"/>
      <c r="NJE27" s="15"/>
      <c r="NJF27" s="15"/>
      <c r="NJG27" s="15"/>
      <c r="NJH27" s="15"/>
      <c r="NJI27" s="15"/>
      <c r="NJJ27" s="15"/>
      <c r="NJK27" s="15"/>
      <c r="NJL27" s="15"/>
      <c r="NJM27" s="15"/>
      <c r="NJN27" s="15"/>
      <c r="NJO27" s="15"/>
      <c r="NJP27" s="15"/>
      <c r="NJQ27" s="15"/>
      <c r="NJR27" s="15"/>
      <c r="NJS27" s="15"/>
      <c r="NJT27" s="15"/>
      <c r="NJU27" s="15"/>
      <c r="NJV27" s="15"/>
      <c r="NJW27" s="15"/>
      <c r="NJX27" s="15"/>
      <c r="NJY27" s="15"/>
      <c r="NJZ27" s="15"/>
      <c r="NKA27" s="15"/>
      <c r="NKB27" s="15"/>
      <c r="NKC27" s="15"/>
      <c r="NKD27" s="15"/>
      <c r="NKE27" s="15"/>
      <c r="NKF27" s="15"/>
      <c r="NKG27" s="15"/>
      <c r="NKH27" s="15"/>
      <c r="NKI27" s="15"/>
      <c r="NKJ27" s="15"/>
      <c r="NKK27" s="15"/>
      <c r="NKL27" s="15"/>
      <c r="NKM27" s="15"/>
      <c r="NKN27" s="15"/>
      <c r="NKO27" s="15"/>
      <c r="NKP27" s="15"/>
      <c r="NKQ27" s="15"/>
      <c r="NKR27" s="15"/>
      <c r="NKS27" s="15"/>
      <c r="NKT27" s="15"/>
      <c r="NKU27" s="15"/>
      <c r="NKV27" s="15"/>
      <c r="NKW27" s="15"/>
      <c r="NKX27" s="15"/>
      <c r="NKY27" s="15"/>
      <c r="NKZ27" s="15"/>
      <c r="NLA27" s="15"/>
      <c r="NLB27" s="15"/>
      <c r="NLC27" s="15"/>
      <c r="NLD27" s="15"/>
      <c r="NLE27" s="15"/>
      <c r="NLF27" s="15"/>
      <c r="NLG27" s="15"/>
      <c r="NLH27" s="15"/>
      <c r="NLI27" s="15"/>
      <c r="NLJ27" s="15"/>
      <c r="NLK27" s="15"/>
      <c r="NLL27" s="15"/>
      <c r="NLM27" s="15"/>
      <c r="NLN27" s="15"/>
      <c r="NLO27" s="15"/>
      <c r="NLP27" s="15"/>
      <c r="NLQ27" s="15"/>
      <c r="NLR27" s="15"/>
      <c r="NLS27" s="15"/>
      <c r="NLT27" s="15"/>
      <c r="NLU27" s="15"/>
      <c r="NLV27" s="15"/>
      <c r="NLW27" s="15"/>
      <c r="NLX27" s="15"/>
      <c r="NLY27" s="15"/>
      <c r="NLZ27" s="15"/>
      <c r="NMA27" s="15"/>
      <c r="NMB27" s="15"/>
      <c r="NMC27" s="15"/>
      <c r="NMD27" s="15"/>
      <c r="NME27" s="15"/>
      <c r="NMF27" s="15"/>
      <c r="NMG27" s="15"/>
      <c r="NMH27" s="15"/>
      <c r="NMI27" s="15"/>
      <c r="NMJ27" s="15"/>
      <c r="NMK27" s="15"/>
      <c r="NML27" s="15"/>
      <c r="NMM27" s="15"/>
      <c r="NMN27" s="15"/>
      <c r="NMO27" s="15"/>
      <c r="NMP27" s="15"/>
      <c r="NMQ27" s="15"/>
      <c r="NMR27" s="15"/>
      <c r="NMS27" s="15"/>
      <c r="NMT27" s="15"/>
      <c r="NMU27" s="15"/>
      <c r="NMV27" s="15"/>
      <c r="NMW27" s="15"/>
      <c r="NMX27" s="15"/>
      <c r="NMY27" s="15"/>
      <c r="NMZ27" s="15"/>
      <c r="NNA27" s="15"/>
      <c r="NNB27" s="15"/>
      <c r="NNC27" s="15"/>
      <c r="NND27" s="15"/>
      <c r="NNE27" s="15"/>
      <c r="NNF27" s="15"/>
      <c r="NNG27" s="15"/>
      <c r="NNH27" s="15"/>
      <c r="NNI27" s="15"/>
      <c r="NNJ27" s="15"/>
      <c r="NNK27" s="15"/>
      <c r="NNL27" s="15"/>
      <c r="NNM27" s="15"/>
      <c r="NNN27" s="15"/>
      <c r="NNO27" s="15"/>
      <c r="NNP27" s="15"/>
      <c r="NNQ27" s="15"/>
      <c r="NNR27" s="15"/>
      <c r="NNS27" s="15"/>
      <c r="NNT27" s="15"/>
      <c r="NNU27" s="15"/>
      <c r="NNV27" s="15"/>
      <c r="NNW27" s="15"/>
      <c r="NNX27" s="15"/>
      <c r="NNY27" s="15"/>
      <c r="NNZ27" s="15"/>
      <c r="NOA27" s="15"/>
      <c r="NOB27" s="15"/>
      <c r="NOC27" s="15"/>
      <c r="NOD27" s="15"/>
      <c r="NOE27" s="15"/>
      <c r="NOF27" s="15"/>
      <c r="NOG27" s="15"/>
      <c r="NOH27" s="15"/>
      <c r="NOI27" s="15"/>
      <c r="NOJ27" s="15"/>
      <c r="NOK27" s="15"/>
      <c r="NOL27" s="15"/>
      <c r="NOM27" s="15"/>
      <c r="NON27" s="15"/>
      <c r="NOO27" s="15"/>
      <c r="NOP27" s="15"/>
      <c r="NOQ27" s="15"/>
      <c r="NOR27" s="15"/>
      <c r="NOS27" s="15"/>
      <c r="NOT27" s="15"/>
      <c r="NOU27" s="15"/>
      <c r="NOV27" s="15"/>
      <c r="NOW27" s="15"/>
      <c r="NOX27" s="15"/>
      <c r="NOY27" s="15"/>
      <c r="NOZ27" s="15"/>
      <c r="NPA27" s="15"/>
      <c r="NPB27" s="15"/>
      <c r="NPC27" s="15"/>
      <c r="NPD27" s="15"/>
      <c r="NPE27" s="15"/>
      <c r="NPF27" s="15"/>
      <c r="NPG27" s="15"/>
      <c r="NPH27" s="15"/>
      <c r="NPI27" s="15"/>
      <c r="NPJ27" s="15"/>
      <c r="NPK27" s="15"/>
      <c r="NPL27" s="15"/>
      <c r="NPM27" s="15"/>
      <c r="NPN27" s="15"/>
      <c r="NPO27" s="15"/>
      <c r="NPP27" s="15"/>
      <c r="NPQ27" s="15"/>
      <c r="NPR27" s="15"/>
      <c r="NPS27" s="15"/>
      <c r="NPT27" s="15"/>
      <c r="NPU27" s="15"/>
      <c r="NPV27" s="15"/>
      <c r="NPW27" s="15"/>
      <c r="NPX27" s="15"/>
      <c r="NPY27" s="15"/>
      <c r="NPZ27" s="15"/>
      <c r="NQA27" s="15"/>
      <c r="NQB27" s="15"/>
      <c r="NQC27" s="15"/>
      <c r="NQD27" s="15"/>
      <c r="NQE27" s="15"/>
      <c r="NQF27" s="15"/>
      <c r="NQG27" s="15"/>
      <c r="NQH27" s="15"/>
      <c r="NQI27" s="15"/>
      <c r="NQJ27" s="15"/>
      <c r="NQK27" s="15"/>
      <c r="NQL27" s="15"/>
      <c r="NQM27" s="15"/>
      <c r="NQN27" s="15"/>
      <c r="NQO27" s="15"/>
      <c r="NQP27" s="15"/>
      <c r="NQQ27" s="15"/>
      <c r="NQR27" s="15"/>
      <c r="NQS27" s="15"/>
      <c r="NQT27" s="15"/>
      <c r="NQU27" s="15"/>
      <c r="NQV27" s="15"/>
      <c r="NQW27" s="15"/>
      <c r="NQX27" s="15"/>
      <c r="NQY27" s="15"/>
      <c r="NQZ27" s="15"/>
      <c r="NRA27" s="15"/>
      <c r="NRB27" s="15"/>
      <c r="NRC27" s="15"/>
      <c r="NRD27" s="15"/>
      <c r="NRE27" s="15"/>
      <c r="NRF27" s="15"/>
      <c r="NRG27" s="15"/>
      <c r="NRH27" s="15"/>
      <c r="NRI27" s="15"/>
      <c r="NRJ27" s="15"/>
      <c r="NRK27" s="15"/>
      <c r="NRL27" s="15"/>
      <c r="NRM27" s="15"/>
      <c r="NRN27" s="15"/>
      <c r="NRO27" s="15"/>
      <c r="NRP27" s="15"/>
      <c r="NRQ27" s="15"/>
      <c r="NRR27" s="15"/>
      <c r="NRS27" s="15"/>
      <c r="NRT27" s="15"/>
      <c r="NRU27" s="15"/>
      <c r="NRV27" s="15"/>
      <c r="NRW27" s="15"/>
      <c r="NRX27" s="15"/>
      <c r="NRY27" s="15"/>
      <c r="NRZ27" s="15"/>
      <c r="NSA27" s="15"/>
      <c r="NSB27" s="15"/>
      <c r="NSC27" s="15"/>
      <c r="NSD27" s="15"/>
      <c r="NSE27" s="15"/>
      <c r="NSF27" s="15"/>
      <c r="NSG27" s="15"/>
      <c r="NSH27" s="15"/>
      <c r="NSI27" s="15"/>
      <c r="NSJ27" s="15"/>
      <c r="NSK27" s="15"/>
      <c r="NSL27" s="15"/>
      <c r="NSM27" s="15"/>
      <c r="NSN27" s="15"/>
      <c r="NSO27" s="15"/>
      <c r="NSP27" s="15"/>
      <c r="NSQ27" s="15"/>
      <c r="NSR27" s="15"/>
      <c r="NSS27" s="15"/>
      <c r="NST27" s="15"/>
      <c r="NSU27" s="15"/>
      <c r="NSV27" s="15"/>
      <c r="NSW27" s="15"/>
      <c r="NSX27" s="15"/>
      <c r="NSY27" s="15"/>
      <c r="NSZ27" s="15"/>
      <c r="NTA27" s="15"/>
      <c r="NTB27" s="15"/>
      <c r="NTC27" s="15"/>
      <c r="NTD27" s="15"/>
      <c r="NTE27" s="15"/>
      <c r="NTF27" s="15"/>
      <c r="NTG27" s="15"/>
      <c r="NTH27" s="15"/>
      <c r="NTI27" s="15"/>
      <c r="NTJ27" s="15"/>
      <c r="NTK27" s="15"/>
      <c r="NTL27" s="15"/>
      <c r="NTM27" s="15"/>
      <c r="NTN27" s="15"/>
      <c r="NTO27" s="15"/>
      <c r="NTP27" s="15"/>
      <c r="NTQ27" s="15"/>
      <c r="NTR27" s="15"/>
      <c r="NTS27" s="15"/>
      <c r="NTT27" s="15"/>
      <c r="NTU27" s="15"/>
      <c r="NTV27" s="15"/>
      <c r="NTW27" s="15"/>
      <c r="NTX27" s="15"/>
      <c r="NTY27" s="15"/>
      <c r="NTZ27" s="15"/>
      <c r="NUA27" s="15"/>
      <c r="NUB27" s="15"/>
      <c r="NUC27" s="15"/>
      <c r="NUD27" s="15"/>
      <c r="NUE27" s="15"/>
      <c r="NUF27" s="15"/>
      <c r="NUG27" s="15"/>
      <c r="NUH27" s="15"/>
      <c r="NUI27" s="15"/>
      <c r="NUJ27" s="15"/>
      <c r="NUK27" s="15"/>
      <c r="NUL27" s="15"/>
      <c r="NUM27" s="15"/>
      <c r="NUN27" s="15"/>
      <c r="NUO27" s="15"/>
      <c r="NUP27" s="15"/>
      <c r="NUQ27" s="15"/>
      <c r="NUR27" s="15"/>
      <c r="NUS27" s="15"/>
      <c r="NUT27" s="15"/>
      <c r="NUU27" s="15"/>
      <c r="NUV27" s="15"/>
      <c r="NUW27" s="15"/>
      <c r="NUX27" s="15"/>
      <c r="NUY27" s="15"/>
      <c r="NUZ27" s="15"/>
      <c r="NVA27" s="15"/>
      <c r="NVB27" s="15"/>
      <c r="NVC27" s="15"/>
      <c r="NVD27" s="15"/>
      <c r="NVE27" s="15"/>
      <c r="NVF27" s="15"/>
      <c r="NVG27" s="15"/>
      <c r="NVH27" s="15"/>
      <c r="NVI27" s="15"/>
      <c r="NVJ27" s="15"/>
      <c r="NVK27" s="15"/>
      <c r="NVL27" s="15"/>
      <c r="NVM27" s="15"/>
      <c r="NVN27" s="15"/>
      <c r="NVO27" s="15"/>
      <c r="NVP27" s="15"/>
      <c r="NVQ27" s="15"/>
      <c r="NVR27" s="15"/>
      <c r="NVS27" s="15"/>
      <c r="NVT27" s="15"/>
      <c r="NVU27" s="15"/>
      <c r="NVV27" s="15"/>
      <c r="NVW27" s="15"/>
      <c r="NVX27" s="15"/>
      <c r="NVY27" s="15"/>
      <c r="NVZ27" s="15"/>
      <c r="NWA27" s="15"/>
      <c r="NWB27" s="15"/>
      <c r="NWC27" s="15"/>
      <c r="NWD27" s="15"/>
      <c r="NWE27" s="15"/>
      <c r="NWF27" s="15"/>
      <c r="NWG27" s="15"/>
      <c r="NWH27" s="15"/>
      <c r="NWI27" s="15"/>
      <c r="NWJ27" s="15"/>
      <c r="NWK27" s="15"/>
      <c r="NWL27" s="15"/>
      <c r="NWM27" s="15"/>
      <c r="NWN27" s="15"/>
      <c r="NWO27" s="15"/>
      <c r="NWP27" s="15"/>
      <c r="NWQ27" s="15"/>
      <c r="NWR27" s="15"/>
      <c r="NWS27" s="15"/>
      <c r="NWT27" s="15"/>
      <c r="NWU27" s="15"/>
      <c r="NWV27" s="15"/>
      <c r="NWW27" s="15"/>
      <c r="NWX27" s="15"/>
      <c r="NWY27" s="15"/>
      <c r="NWZ27" s="15"/>
      <c r="NXA27" s="15"/>
      <c r="NXB27" s="15"/>
      <c r="NXC27" s="15"/>
      <c r="NXD27" s="15"/>
      <c r="NXE27" s="15"/>
      <c r="NXF27" s="15"/>
      <c r="NXG27" s="15"/>
      <c r="NXH27" s="15"/>
      <c r="NXI27" s="15"/>
      <c r="NXJ27" s="15"/>
      <c r="NXK27" s="15"/>
      <c r="NXL27" s="15"/>
      <c r="NXM27" s="15"/>
      <c r="NXN27" s="15"/>
      <c r="NXO27" s="15"/>
      <c r="NXP27" s="15"/>
      <c r="NXQ27" s="15"/>
      <c r="NXR27" s="15"/>
      <c r="NXS27" s="15"/>
      <c r="NXT27" s="15"/>
      <c r="NXU27" s="15"/>
      <c r="NXV27" s="15"/>
      <c r="NXW27" s="15"/>
      <c r="NXX27" s="15"/>
      <c r="NXY27" s="15"/>
      <c r="NXZ27" s="15"/>
      <c r="NYA27" s="15"/>
      <c r="NYB27" s="15"/>
      <c r="NYC27" s="15"/>
      <c r="NYD27" s="15"/>
      <c r="NYE27" s="15"/>
      <c r="NYF27" s="15"/>
      <c r="NYG27" s="15"/>
      <c r="NYH27" s="15"/>
      <c r="NYI27" s="15"/>
      <c r="NYJ27" s="15"/>
      <c r="NYK27" s="15"/>
      <c r="NYL27" s="15"/>
      <c r="NYM27" s="15"/>
      <c r="NYN27" s="15"/>
      <c r="NYO27" s="15"/>
      <c r="NYP27" s="15"/>
      <c r="NYQ27" s="15"/>
      <c r="NYR27" s="15"/>
      <c r="NYS27" s="15"/>
      <c r="NYT27" s="15"/>
      <c r="NYU27" s="15"/>
      <c r="NYV27" s="15"/>
      <c r="NYW27" s="15"/>
      <c r="NYX27" s="15"/>
      <c r="NYY27" s="15"/>
      <c r="NYZ27" s="15"/>
      <c r="NZA27" s="15"/>
      <c r="NZB27" s="15"/>
      <c r="NZC27" s="15"/>
      <c r="NZD27" s="15"/>
      <c r="NZE27" s="15"/>
      <c r="NZF27" s="15"/>
      <c r="NZG27" s="15"/>
      <c r="NZH27" s="15"/>
      <c r="NZI27" s="15"/>
      <c r="NZJ27" s="15"/>
      <c r="NZK27" s="15"/>
      <c r="NZL27" s="15"/>
      <c r="NZM27" s="15"/>
      <c r="NZN27" s="15"/>
      <c r="NZO27" s="15"/>
      <c r="NZP27" s="15"/>
      <c r="NZQ27" s="15"/>
      <c r="NZR27" s="15"/>
      <c r="NZS27" s="15"/>
      <c r="NZT27" s="15"/>
      <c r="NZU27" s="15"/>
      <c r="NZV27" s="15"/>
      <c r="NZW27" s="15"/>
      <c r="NZX27" s="15"/>
      <c r="NZY27" s="15"/>
      <c r="NZZ27" s="15"/>
      <c r="OAA27" s="15"/>
      <c r="OAB27" s="15"/>
      <c r="OAC27" s="15"/>
      <c r="OAD27" s="15"/>
      <c r="OAE27" s="15"/>
      <c r="OAF27" s="15"/>
      <c r="OAG27" s="15"/>
      <c r="OAH27" s="15"/>
      <c r="OAI27" s="15"/>
      <c r="OAJ27" s="15"/>
      <c r="OAK27" s="15"/>
      <c r="OAL27" s="15"/>
      <c r="OAM27" s="15"/>
      <c r="OAN27" s="15"/>
      <c r="OAO27" s="15"/>
      <c r="OAP27" s="15"/>
      <c r="OAQ27" s="15"/>
      <c r="OAR27" s="15"/>
      <c r="OAS27" s="15"/>
      <c r="OAT27" s="15"/>
      <c r="OAU27" s="15"/>
      <c r="OAV27" s="15"/>
      <c r="OAW27" s="15"/>
      <c r="OAX27" s="15"/>
      <c r="OAY27" s="15"/>
      <c r="OAZ27" s="15"/>
      <c r="OBA27" s="15"/>
      <c r="OBB27" s="15"/>
      <c r="OBC27" s="15"/>
      <c r="OBD27" s="15"/>
      <c r="OBE27" s="15"/>
      <c r="OBF27" s="15"/>
      <c r="OBG27" s="15"/>
      <c r="OBH27" s="15"/>
      <c r="OBI27" s="15"/>
      <c r="OBJ27" s="15"/>
      <c r="OBK27" s="15"/>
      <c r="OBL27" s="15"/>
      <c r="OBM27" s="15"/>
      <c r="OBN27" s="15"/>
      <c r="OBO27" s="15"/>
      <c r="OBP27" s="15"/>
      <c r="OBQ27" s="15"/>
      <c r="OBR27" s="15"/>
      <c r="OBS27" s="15"/>
      <c r="OBT27" s="15"/>
      <c r="OBU27" s="15"/>
      <c r="OBV27" s="15"/>
      <c r="OBW27" s="15"/>
      <c r="OBX27" s="15"/>
      <c r="OBY27" s="15"/>
      <c r="OBZ27" s="15"/>
      <c r="OCA27" s="15"/>
      <c r="OCB27" s="15"/>
      <c r="OCC27" s="15"/>
      <c r="OCD27" s="15"/>
      <c r="OCE27" s="15"/>
      <c r="OCF27" s="15"/>
      <c r="OCG27" s="15"/>
      <c r="OCH27" s="15"/>
      <c r="OCI27" s="15"/>
      <c r="OCJ27" s="15"/>
      <c r="OCK27" s="15"/>
      <c r="OCL27" s="15"/>
      <c r="OCM27" s="15"/>
      <c r="OCN27" s="15"/>
      <c r="OCO27" s="15"/>
      <c r="OCP27" s="15"/>
      <c r="OCQ27" s="15"/>
      <c r="OCR27" s="15"/>
      <c r="OCS27" s="15"/>
      <c r="OCT27" s="15"/>
      <c r="OCU27" s="15"/>
      <c r="OCV27" s="15"/>
      <c r="OCW27" s="15"/>
      <c r="OCX27" s="15"/>
      <c r="OCY27" s="15"/>
      <c r="OCZ27" s="15"/>
      <c r="ODA27" s="15"/>
      <c r="ODB27" s="15"/>
      <c r="ODC27" s="15"/>
      <c r="ODD27" s="15"/>
      <c r="ODE27" s="15"/>
      <c r="ODF27" s="15"/>
      <c r="ODG27" s="15"/>
      <c r="ODH27" s="15"/>
      <c r="ODI27" s="15"/>
      <c r="ODJ27" s="15"/>
      <c r="ODK27" s="15"/>
      <c r="ODL27" s="15"/>
      <c r="ODM27" s="15"/>
      <c r="ODN27" s="15"/>
      <c r="ODO27" s="15"/>
      <c r="ODP27" s="15"/>
      <c r="ODQ27" s="15"/>
      <c r="ODR27" s="15"/>
      <c r="ODS27" s="15"/>
      <c r="ODT27" s="15"/>
      <c r="ODU27" s="15"/>
      <c r="ODV27" s="15"/>
      <c r="ODW27" s="15"/>
      <c r="ODX27" s="15"/>
      <c r="ODY27" s="15"/>
      <c r="ODZ27" s="15"/>
      <c r="OEA27" s="15"/>
      <c r="OEB27" s="15"/>
      <c r="OEC27" s="15"/>
      <c r="OED27" s="15"/>
      <c r="OEE27" s="15"/>
      <c r="OEF27" s="15"/>
      <c r="OEG27" s="15"/>
      <c r="OEH27" s="15"/>
      <c r="OEI27" s="15"/>
      <c r="OEJ27" s="15"/>
      <c r="OEK27" s="15"/>
      <c r="OEL27" s="15"/>
      <c r="OEM27" s="15"/>
      <c r="OEN27" s="15"/>
      <c r="OEO27" s="15"/>
      <c r="OEP27" s="15"/>
      <c r="OEQ27" s="15"/>
      <c r="OER27" s="15"/>
      <c r="OES27" s="15"/>
      <c r="OET27" s="15"/>
      <c r="OEU27" s="15"/>
      <c r="OEV27" s="15"/>
      <c r="OEW27" s="15"/>
      <c r="OEX27" s="15"/>
      <c r="OEY27" s="15"/>
      <c r="OEZ27" s="15"/>
      <c r="OFA27" s="15"/>
      <c r="OFB27" s="15"/>
      <c r="OFC27" s="15"/>
      <c r="OFD27" s="15"/>
      <c r="OFE27" s="15"/>
      <c r="OFF27" s="15"/>
      <c r="OFG27" s="15"/>
      <c r="OFH27" s="15"/>
      <c r="OFI27" s="15"/>
      <c r="OFJ27" s="15"/>
      <c r="OFK27" s="15"/>
      <c r="OFL27" s="15"/>
      <c r="OFM27" s="15"/>
      <c r="OFN27" s="15"/>
      <c r="OFO27" s="15"/>
      <c r="OFP27" s="15"/>
      <c r="OFQ27" s="15"/>
      <c r="OFR27" s="15"/>
      <c r="OFS27" s="15"/>
      <c r="OFT27" s="15"/>
      <c r="OFU27" s="15"/>
      <c r="OFV27" s="15"/>
      <c r="OFW27" s="15"/>
      <c r="OFX27" s="15"/>
      <c r="OFY27" s="15"/>
      <c r="OFZ27" s="15"/>
      <c r="OGA27" s="15"/>
      <c r="OGB27" s="15"/>
      <c r="OGC27" s="15"/>
      <c r="OGD27" s="15"/>
      <c r="OGE27" s="15"/>
      <c r="OGF27" s="15"/>
      <c r="OGG27" s="15"/>
      <c r="OGH27" s="15"/>
      <c r="OGI27" s="15"/>
      <c r="OGJ27" s="15"/>
      <c r="OGK27" s="15"/>
      <c r="OGL27" s="15"/>
      <c r="OGM27" s="15"/>
      <c r="OGN27" s="15"/>
      <c r="OGO27" s="15"/>
      <c r="OGP27" s="15"/>
      <c r="OGQ27" s="15"/>
      <c r="OGR27" s="15"/>
      <c r="OGS27" s="15"/>
      <c r="OGT27" s="15"/>
      <c r="OGU27" s="15"/>
      <c r="OGV27" s="15"/>
      <c r="OGW27" s="15"/>
      <c r="OGX27" s="15"/>
      <c r="OGY27" s="15"/>
      <c r="OGZ27" s="15"/>
      <c r="OHA27" s="15"/>
      <c r="OHB27" s="15"/>
      <c r="OHC27" s="15"/>
      <c r="OHD27" s="15"/>
      <c r="OHE27" s="15"/>
      <c r="OHF27" s="15"/>
      <c r="OHG27" s="15"/>
      <c r="OHH27" s="15"/>
      <c r="OHI27" s="15"/>
      <c r="OHJ27" s="15"/>
      <c r="OHK27" s="15"/>
      <c r="OHL27" s="15"/>
      <c r="OHM27" s="15"/>
      <c r="OHN27" s="15"/>
      <c r="OHO27" s="15"/>
      <c r="OHP27" s="15"/>
      <c r="OHQ27" s="15"/>
      <c r="OHR27" s="15"/>
      <c r="OHS27" s="15"/>
      <c r="OHT27" s="15"/>
      <c r="OHU27" s="15"/>
      <c r="OHV27" s="15"/>
      <c r="OHW27" s="15"/>
      <c r="OHX27" s="15"/>
      <c r="OHY27" s="15"/>
      <c r="OHZ27" s="15"/>
      <c r="OIA27" s="15"/>
      <c r="OIB27" s="15"/>
      <c r="OIC27" s="15"/>
      <c r="OID27" s="15"/>
      <c r="OIE27" s="15"/>
      <c r="OIF27" s="15"/>
      <c r="OIG27" s="15"/>
      <c r="OIH27" s="15"/>
      <c r="OII27" s="15"/>
      <c r="OIJ27" s="15"/>
      <c r="OIK27" s="15"/>
      <c r="OIL27" s="15"/>
      <c r="OIM27" s="15"/>
      <c r="OIN27" s="15"/>
      <c r="OIO27" s="15"/>
      <c r="OIP27" s="15"/>
      <c r="OIQ27" s="15"/>
      <c r="OIR27" s="15"/>
      <c r="OIS27" s="15"/>
      <c r="OIT27" s="15"/>
      <c r="OIU27" s="15"/>
      <c r="OIV27" s="15"/>
      <c r="OIW27" s="15"/>
      <c r="OIX27" s="15"/>
      <c r="OIY27" s="15"/>
      <c r="OIZ27" s="15"/>
      <c r="OJA27" s="15"/>
      <c r="OJB27" s="15"/>
      <c r="OJC27" s="15"/>
      <c r="OJD27" s="15"/>
      <c r="OJE27" s="15"/>
      <c r="OJF27" s="15"/>
      <c r="OJG27" s="15"/>
      <c r="OJH27" s="15"/>
      <c r="OJI27" s="15"/>
      <c r="OJJ27" s="15"/>
      <c r="OJK27" s="15"/>
      <c r="OJL27" s="15"/>
      <c r="OJM27" s="15"/>
      <c r="OJN27" s="15"/>
      <c r="OJO27" s="15"/>
      <c r="OJP27" s="15"/>
      <c r="OJQ27" s="15"/>
      <c r="OJR27" s="15"/>
      <c r="OJS27" s="15"/>
      <c r="OJT27" s="15"/>
      <c r="OJU27" s="15"/>
      <c r="OJV27" s="15"/>
      <c r="OJW27" s="15"/>
      <c r="OJX27" s="15"/>
      <c r="OJY27" s="15"/>
      <c r="OJZ27" s="15"/>
      <c r="OKA27" s="15"/>
      <c r="OKB27" s="15"/>
      <c r="OKC27" s="15"/>
      <c r="OKD27" s="15"/>
      <c r="OKE27" s="15"/>
      <c r="OKF27" s="15"/>
      <c r="OKG27" s="15"/>
      <c r="OKH27" s="15"/>
      <c r="OKI27" s="15"/>
      <c r="OKJ27" s="15"/>
      <c r="OKK27" s="15"/>
      <c r="OKL27" s="15"/>
      <c r="OKM27" s="15"/>
      <c r="OKN27" s="15"/>
      <c r="OKO27" s="15"/>
      <c r="OKP27" s="15"/>
      <c r="OKQ27" s="15"/>
      <c r="OKR27" s="15"/>
      <c r="OKS27" s="15"/>
      <c r="OKT27" s="15"/>
      <c r="OKU27" s="15"/>
      <c r="OKV27" s="15"/>
      <c r="OKW27" s="15"/>
      <c r="OKX27" s="15"/>
      <c r="OKY27" s="15"/>
      <c r="OKZ27" s="15"/>
      <c r="OLA27" s="15"/>
      <c r="OLB27" s="15"/>
      <c r="OLC27" s="15"/>
      <c r="OLD27" s="15"/>
      <c r="OLE27" s="15"/>
      <c r="OLF27" s="15"/>
      <c r="OLG27" s="15"/>
      <c r="OLH27" s="15"/>
      <c r="OLI27" s="15"/>
      <c r="OLJ27" s="15"/>
      <c r="OLK27" s="15"/>
      <c r="OLL27" s="15"/>
      <c r="OLM27" s="15"/>
      <c r="OLN27" s="15"/>
      <c r="OLO27" s="15"/>
      <c r="OLP27" s="15"/>
      <c r="OLQ27" s="15"/>
      <c r="OLR27" s="15"/>
      <c r="OLS27" s="15"/>
      <c r="OLT27" s="15"/>
      <c r="OLU27" s="15"/>
      <c r="OLV27" s="15"/>
      <c r="OLW27" s="15"/>
      <c r="OLX27" s="15"/>
      <c r="OLY27" s="15"/>
      <c r="OLZ27" s="15"/>
      <c r="OMA27" s="15"/>
      <c r="OMB27" s="15"/>
      <c r="OMC27" s="15"/>
      <c r="OMD27" s="15"/>
      <c r="OME27" s="15"/>
      <c r="OMF27" s="15"/>
      <c r="OMG27" s="15"/>
      <c r="OMH27" s="15"/>
      <c r="OMI27" s="15"/>
      <c r="OMJ27" s="15"/>
      <c r="OMK27" s="15"/>
      <c r="OML27" s="15"/>
      <c r="OMM27" s="15"/>
      <c r="OMN27" s="15"/>
      <c r="OMO27" s="15"/>
      <c r="OMP27" s="15"/>
      <c r="OMQ27" s="15"/>
      <c r="OMR27" s="15"/>
      <c r="OMS27" s="15"/>
      <c r="OMT27" s="15"/>
      <c r="OMU27" s="15"/>
      <c r="OMV27" s="15"/>
      <c r="OMW27" s="15"/>
      <c r="OMX27" s="15"/>
      <c r="OMY27" s="15"/>
      <c r="OMZ27" s="15"/>
      <c r="ONA27" s="15"/>
      <c r="ONB27" s="15"/>
      <c r="ONC27" s="15"/>
      <c r="OND27" s="15"/>
      <c r="ONE27" s="15"/>
      <c r="ONF27" s="15"/>
      <c r="ONG27" s="15"/>
      <c r="ONH27" s="15"/>
      <c r="ONI27" s="15"/>
      <c r="ONJ27" s="15"/>
      <c r="ONK27" s="15"/>
      <c r="ONL27" s="15"/>
      <c r="ONM27" s="15"/>
      <c r="ONN27" s="15"/>
      <c r="ONO27" s="15"/>
      <c r="ONP27" s="15"/>
      <c r="ONQ27" s="15"/>
      <c r="ONR27" s="15"/>
      <c r="ONS27" s="15"/>
      <c r="ONT27" s="15"/>
      <c r="ONU27" s="15"/>
      <c r="ONV27" s="15"/>
      <c r="ONW27" s="15"/>
      <c r="ONX27" s="15"/>
      <c r="ONY27" s="15"/>
      <c r="ONZ27" s="15"/>
      <c r="OOA27" s="15"/>
      <c r="OOB27" s="15"/>
      <c r="OOC27" s="15"/>
      <c r="OOD27" s="15"/>
      <c r="OOE27" s="15"/>
      <c r="OOF27" s="15"/>
      <c r="OOG27" s="15"/>
      <c r="OOH27" s="15"/>
      <c r="OOI27" s="15"/>
      <c r="OOJ27" s="15"/>
      <c r="OOK27" s="15"/>
      <c r="OOL27" s="15"/>
      <c r="OOM27" s="15"/>
      <c r="OON27" s="15"/>
      <c r="OOO27" s="15"/>
      <c r="OOP27" s="15"/>
      <c r="OOQ27" s="15"/>
      <c r="OOR27" s="15"/>
      <c r="OOS27" s="15"/>
      <c r="OOT27" s="15"/>
      <c r="OOU27" s="15"/>
      <c r="OOV27" s="15"/>
      <c r="OOW27" s="15"/>
      <c r="OOX27" s="15"/>
      <c r="OOY27" s="15"/>
      <c r="OOZ27" s="15"/>
      <c r="OPA27" s="15"/>
      <c r="OPB27" s="15"/>
      <c r="OPC27" s="15"/>
      <c r="OPD27" s="15"/>
      <c r="OPE27" s="15"/>
      <c r="OPF27" s="15"/>
      <c r="OPG27" s="15"/>
      <c r="OPH27" s="15"/>
      <c r="OPI27" s="15"/>
      <c r="OPJ27" s="15"/>
      <c r="OPK27" s="15"/>
      <c r="OPL27" s="15"/>
      <c r="OPM27" s="15"/>
      <c r="OPN27" s="15"/>
      <c r="OPO27" s="15"/>
      <c r="OPP27" s="15"/>
      <c r="OPQ27" s="15"/>
      <c r="OPR27" s="15"/>
      <c r="OPS27" s="15"/>
      <c r="OPT27" s="15"/>
      <c r="OPU27" s="15"/>
      <c r="OPV27" s="15"/>
      <c r="OPW27" s="15"/>
      <c r="OPX27" s="15"/>
      <c r="OPY27" s="15"/>
      <c r="OPZ27" s="15"/>
      <c r="OQA27" s="15"/>
      <c r="OQB27" s="15"/>
      <c r="OQC27" s="15"/>
      <c r="OQD27" s="15"/>
      <c r="OQE27" s="15"/>
      <c r="OQF27" s="15"/>
      <c r="OQG27" s="15"/>
      <c r="OQH27" s="15"/>
      <c r="OQI27" s="15"/>
      <c r="OQJ27" s="15"/>
      <c r="OQK27" s="15"/>
      <c r="OQL27" s="15"/>
      <c r="OQM27" s="15"/>
      <c r="OQN27" s="15"/>
      <c r="OQO27" s="15"/>
      <c r="OQP27" s="15"/>
      <c r="OQQ27" s="15"/>
      <c r="OQR27" s="15"/>
      <c r="OQS27" s="15"/>
      <c r="OQT27" s="15"/>
      <c r="OQU27" s="15"/>
      <c r="OQV27" s="15"/>
      <c r="OQW27" s="15"/>
      <c r="OQX27" s="15"/>
      <c r="OQY27" s="15"/>
      <c r="OQZ27" s="15"/>
      <c r="ORA27" s="15"/>
      <c r="ORB27" s="15"/>
      <c r="ORC27" s="15"/>
      <c r="ORD27" s="15"/>
      <c r="ORE27" s="15"/>
      <c r="ORF27" s="15"/>
      <c r="ORG27" s="15"/>
      <c r="ORH27" s="15"/>
      <c r="ORI27" s="15"/>
      <c r="ORJ27" s="15"/>
      <c r="ORK27" s="15"/>
      <c r="ORL27" s="15"/>
      <c r="ORM27" s="15"/>
      <c r="ORN27" s="15"/>
      <c r="ORO27" s="15"/>
      <c r="ORP27" s="15"/>
      <c r="ORQ27" s="15"/>
      <c r="ORR27" s="15"/>
      <c r="ORS27" s="15"/>
      <c r="ORT27" s="15"/>
      <c r="ORU27" s="15"/>
      <c r="ORV27" s="15"/>
      <c r="ORW27" s="15"/>
      <c r="ORX27" s="15"/>
      <c r="ORY27" s="15"/>
      <c r="ORZ27" s="15"/>
      <c r="OSA27" s="15"/>
      <c r="OSB27" s="15"/>
      <c r="OSC27" s="15"/>
      <c r="OSD27" s="15"/>
      <c r="OSE27" s="15"/>
      <c r="OSF27" s="15"/>
      <c r="OSG27" s="15"/>
      <c r="OSH27" s="15"/>
      <c r="OSI27" s="15"/>
      <c r="OSJ27" s="15"/>
      <c r="OSK27" s="15"/>
      <c r="OSL27" s="15"/>
      <c r="OSM27" s="15"/>
      <c r="OSN27" s="15"/>
      <c r="OSO27" s="15"/>
      <c r="OSP27" s="15"/>
      <c r="OSQ27" s="15"/>
      <c r="OSR27" s="15"/>
      <c r="OSS27" s="15"/>
      <c r="OST27" s="15"/>
      <c r="OSU27" s="15"/>
      <c r="OSV27" s="15"/>
      <c r="OSW27" s="15"/>
      <c r="OSX27" s="15"/>
      <c r="OSY27" s="15"/>
      <c r="OSZ27" s="15"/>
      <c r="OTA27" s="15"/>
      <c r="OTB27" s="15"/>
      <c r="OTC27" s="15"/>
      <c r="OTD27" s="15"/>
      <c r="OTE27" s="15"/>
      <c r="OTF27" s="15"/>
      <c r="OTG27" s="15"/>
      <c r="OTH27" s="15"/>
      <c r="OTI27" s="15"/>
      <c r="OTJ27" s="15"/>
      <c r="OTK27" s="15"/>
      <c r="OTL27" s="15"/>
      <c r="OTM27" s="15"/>
      <c r="OTN27" s="15"/>
      <c r="OTO27" s="15"/>
      <c r="OTP27" s="15"/>
      <c r="OTQ27" s="15"/>
      <c r="OTR27" s="15"/>
      <c r="OTS27" s="15"/>
      <c r="OTT27" s="15"/>
      <c r="OTU27" s="15"/>
      <c r="OTV27" s="15"/>
      <c r="OTW27" s="15"/>
      <c r="OTX27" s="15"/>
      <c r="OTY27" s="15"/>
      <c r="OTZ27" s="15"/>
      <c r="OUA27" s="15"/>
      <c r="OUB27" s="15"/>
      <c r="OUC27" s="15"/>
      <c r="OUD27" s="15"/>
      <c r="OUE27" s="15"/>
      <c r="OUF27" s="15"/>
      <c r="OUG27" s="15"/>
      <c r="OUH27" s="15"/>
      <c r="OUI27" s="15"/>
      <c r="OUJ27" s="15"/>
      <c r="OUK27" s="15"/>
      <c r="OUL27" s="15"/>
      <c r="OUM27" s="15"/>
      <c r="OUN27" s="15"/>
      <c r="OUO27" s="15"/>
      <c r="OUP27" s="15"/>
      <c r="OUQ27" s="15"/>
      <c r="OUR27" s="15"/>
      <c r="OUS27" s="15"/>
      <c r="OUT27" s="15"/>
      <c r="OUU27" s="15"/>
      <c r="OUV27" s="15"/>
      <c r="OUW27" s="15"/>
      <c r="OUX27" s="15"/>
      <c r="OUY27" s="15"/>
      <c r="OUZ27" s="15"/>
      <c r="OVA27" s="15"/>
      <c r="OVB27" s="15"/>
      <c r="OVC27" s="15"/>
      <c r="OVD27" s="15"/>
      <c r="OVE27" s="15"/>
      <c r="OVF27" s="15"/>
      <c r="OVG27" s="15"/>
      <c r="OVH27" s="15"/>
      <c r="OVI27" s="15"/>
      <c r="OVJ27" s="15"/>
      <c r="OVK27" s="15"/>
      <c r="OVL27" s="15"/>
      <c r="OVM27" s="15"/>
      <c r="OVN27" s="15"/>
      <c r="OVO27" s="15"/>
      <c r="OVP27" s="15"/>
      <c r="OVQ27" s="15"/>
      <c r="OVR27" s="15"/>
      <c r="OVS27" s="15"/>
      <c r="OVT27" s="15"/>
      <c r="OVU27" s="15"/>
      <c r="OVV27" s="15"/>
      <c r="OVW27" s="15"/>
      <c r="OVX27" s="15"/>
      <c r="OVY27" s="15"/>
      <c r="OVZ27" s="15"/>
      <c r="OWA27" s="15"/>
      <c r="OWB27" s="15"/>
      <c r="OWC27" s="15"/>
      <c r="OWD27" s="15"/>
      <c r="OWE27" s="15"/>
      <c r="OWF27" s="15"/>
      <c r="OWG27" s="15"/>
      <c r="OWH27" s="15"/>
      <c r="OWI27" s="15"/>
      <c r="OWJ27" s="15"/>
      <c r="OWK27" s="15"/>
      <c r="OWL27" s="15"/>
      <c r="OWM27" s="15"/>
      <c r="OWN27" s="15"/>
      <c r="OWO27" s="15"/>
      <c r="OWP27" s="15"/>
      <c r="OWQ27" s="15"/>
      <c r="OWR27" s="15"/>
      <c r="OWS27" s="15"/>
      <c r="OWT27" s="15"/>
      <c r="OWU27" s="15"/>
      <c r="OWV27" s="15"/>
      <c r="OWW27" s="15"/>
      <c r="OWX27" s="15"/>
      <c r="OWY27" s="15"/>
      <c r="OWZ27" s="15"/>
      <c r="OXA27" s="15"/>
      <c r="OXB27" s="15"/>
      <c r="OXC27" s="15"/>
      <c r="OXD27" s="15"/>
      <c r="OXE27" s="15"/>
      <c r="OXF27" s="15"/>
      <c r="OXG27" s="15"/>
      <c r="OXH27" s="15"/>
      <c r="OXI27" s="15"/>
      <c r="OXJ27" s="15"/>
      <c r="OXK27" s="15"/>
      <c r="OXL27" s="15"/>
      <c r="OXM27" s="15"/>
      <c r="OXN27" s="15"/>
      <c r="OXO27" s="15"/>
      <c r="OXP27" s="15"/>
      <c r="OXQ27" s="15"/>
      <c r="OXR27" s="15"/>
      <c r="OXS27" s="15"/>
      <c r="OXT27" s="15"/>
      <c r="OXU27" s="15"/>
      <c r="OXV27" s="15"/>
      <c r="OXW27" s="15"/>
      <c r="OXX27" s="15"/>
      <c r="OXY27" s="15"/>
      <c r="OXZ27" s="15"/>
      <c r="OYA27" s="15"/>
      <c r="OYB27" s="15"/>
      <c r="OYC27" s="15"/>
      <c r="OYD27" s="15"/>
      <c r="OYE27" s="15"/>
      <c r="OYF27" s="15"/>
      <c r="OYG27" s="15"/>
      <c r="OYH27" s="15"/>
      <c r="OYI27" s="15"/>
      <c r="OYJ27" s="15"/>
      <c r="OYK27" s="15"/>
      <c r="OYL27" s="15"/>
      <c r="OYM27" s="15"/>
      <c r="OYN27" s="15"/>
      <c r="OYO27" s="15"/>
      <c r="OYP27" s="15"/>
      <c r="OYQ27" s="15"/>
      <c r="OYR27" s="15"/>
      <c r="OYS27" s="15"/>
      <c r="OYT27" s="15"/>
      <c r="OYU27" s="15"/>
      <c r="OYV27" s="15"/>
      <c r="OYW27" s="15"/>
      <c r="OYX27" s="15"/>
      <c r="OYY27" s="15"/>
      <c r="OYZ27" s="15"/>
      <c r="OZA27" s="15"/>
      <c r="OZB27" s="15"/>
      <c r="OZC27" s="15"/>
      <c r="OZD27" s="15"/>
      <c r="OZE27" s="15"/>
      <c r="OZF27" s="15"/>
      <c r="OZG27" s="15"/>
      <c r="OZH27" s="15"/>
      <c r="OZI27" s="15"/>
      <c r="OZJ27" s="15"/>
      <c r="OZK27" s="15"/>
      <c r="OZL27" s="15"/>
      <c r="OZM27" s="15"/>
      <c r="OZN27" s="15"/>
      <c r="OZO27" s="15"/>
      <c r="OZP27" s="15"/>
      <c r="OZQ27" s="15"/>
      <c r="OZR27" s="15"/>
      <c r="OZS27" s="15"/>
      <c r="OZT27" s="15"/>
      <c r="OZU27" s="15"/>
      <c r="OZV27" s="15"/>
      <c r="OZW27" s="15"/>
      <c r="OZX27" s="15"/>
      <c r="OZY27" s="15"/>
      <c r="OZZ27" s="15"/>
      <c r="PAA27" s="15"/>
      <c r="PAB27" s="15"/>
      <c r="PAC27" s="15"/>
      <c r="PAD27" s="15"/>
      <c r="PAE27" s="15"/>
      <c r="PAF27" s="15"/>
      <c r="PAG27" s="15"/>
      <c r="PAH27" s="15"/>
      <c r="PAI27" s="15"/>
      <c r="PAJ27" s="15"/>
      <c r="PAK27" s="15"/>
      <c r="PAL27" s="15"/>
      <c r="PAM27" s="15"/>
      <c r="PAN27" s="15"/>
      <c r="PAO27" s="15"/>
      <c r="PAP27" s="15"/>
      <c r="PAQ27" s="15"/>
      <c r="PAR27" s="15"/>
      <c r="PAS27" s="15"/>
      <c r="PAT27" s="15"/>
      <c r="PAU27" s="15"/>
      <c r="PAV27" s="15"/>
      <c r="PAW27" s="15"/>
      <c r="PAX27" s="15"/>
      <c r="PAY27" s="15"/>
      <c r="PAZ27" s="15"/>
      <c r="PBA27" s="15"/>
      <c r="PBB27" s="15"/>
      <c r="PBC27" s="15"/>
      <c r="PBD27" s="15"/>
      <c r="PBE27" s="15"/>
      <c r="PBF27" s="15"/>
      <c r="PBG27" s="15"/>
      <c r="PBH27" s="15"/>
      <c r="PBI27" s="15"/>
      <c r="PBJ27" s="15"/>
      <c r="PBK27" s="15"/>
      <c r="PBL27" s="15"/>
      <c r="PBM27" s="15"/>
      <c r="PBN27" s="15"/>
      <c r="PBO27" s="15"/>
      <c r="PBP27" s="15"/>
      <c r="PBQ27" s="15"/>
      <c r="PBR27" s="15"/>
      <c r="PBS27" s="15"/>
      <c r="PBT27" s="15"/>
      <c r="PBU27" s="15"/>
      <c r="PBV27" s="15"/>
      <c r="PBW27" s="15"/>
      <c r="PBX27" s="15"/>
      <c r="PBY27" s="15"/>
      <c r="PBZ27" s="15"/>
      <c r="PCA27" s="15"/>
      <c r="PCB27" s="15"/>
      <c r="PCC27" s="15"/>
      <c r="PCD27" s="15"/>
      <c r="PCE27" s="15"/>
      <c r="PCF27" s="15"/>
      <c r="PCG27" s="15"/>
      <c r="PCH27" s="15"/>
      <c r="PCI27" s="15"/>
      <c r="PCJ27" s="15"/>
      <c r="PCK27" s="15"/>
      <c r="PCL27" s="15"/>
      <c r="PCM27" s="15"/>
      <c r="PCN27" s="15"/>
      <c r="PCO27" s="15"/>
      <c r="PCP27" s="15"/>
      <c r="PCQ27" s="15"/>
      <c r="PCR27" s="15"/>
      <c r="PCS27" s="15"/>
      <c r="PCT27" s="15"/>
      <c r="PCU27" s="15"/>
      <c r="PCV27" s="15"/>
      <c r="PCW27" s="15"/>
      <c r="PCX27" s="15"/>
      <c r="PCY27" s="15"/>
      <c r="PCZ27" s="15"/>
      <c r="PDA27" s="15"/>
      <c r="PDB27" s="15"/>
      <c r="PDC27" s="15"/>
      <c r="PDD27" s="15"/>
      <c r="PDE27" s="15"/>
      <c r="PDF27" s="15"/>
      <c r="PDG27" s="15"/>
      <c r="PDH27" s="15"/>
      <c r="PDI27" s="15"/>
      <c r="PDJ27" s="15"/>
      <c r="PDK27" s="15"/>
      <c r="PDL27" s="15"/>
      <c r="PDM27" s="15"/>
      <c r="PDN27" s="15"/>
      <c r="PDO27" s="15"/>
      <c r="PDP27" s="15"/>
      <c r="PDQ27" s="15"/>
      <c r="PDR27" s="15"/>
      <c r="PDS27" s="15"/>
      <c r="PDT27" s="15"/>
      <c r="PDU27" s="15"/>
      <c r="PDV27" s="15"/>
      <c r="PDW27" s="15"/>
      <c r="PDX27" s="15"/>
      <c r="PDY27" s="15"/>
      <c r="PDZ27" s="15"/>
      <c r="PEA27" s="15"/>
      <c r="PEB27" s="15"/>
      <c r="PEC27" s="15"/>
      <c r="PED27" s="15"/>
      <c r="PEE27" s="15"/>
      <c r="PEF27" s="15"/>
      <c r="PEG27" s="15"/>
      <c r="PEH27" s="15"/>
      <c r="PEI27" s="15"/>
      <c r="PEJ27" s="15"/>
      <c r="PEK27" s="15"/>
      <c r="PEL27" s="15"/>
      <c r="PEM27" s="15"/>
      <c r="PEN27" s="15"/>
      <c r="PEO27" s="15"/>
      <c r="PEP27" s="15"/>
      <c r="PEQ27" s="15"/>
      <c r="PER27" s="15"/>
      <c r="PES27" s="15"/>
      <c r="PET27" s="15"/>
      <c r="PEU27" s="15"/>
      <c r="PEV27" s="15"/>
      <c r="PEW27" s="15"/>
      <c r="PEX27" s="15"/>
      <c r="PEY27" s="15"/>
      <c r="PEZ27" s="15"/>
      <c r="PFA27" s="15"/>
      <c r="PFB27" s="15"/>
      <c r="PFC27" s="15"/>
      <c r="PFD27" s="15"/>
      <c r="PFE27" s="15"/>
      <c r="PFF27" s="15"/>
      <c r="PFG27" s="15"/>
      <c r="PFH27" s="15"/>
      <c r="PFI27" s="15"/>
      <c r="PFJ27" s="15"/>
      <c r="PFK27" s="15"/>
      <c r="PFL27" s="15"/>
      <c r="PFM27" s="15"/>
      <c r="PFN27" s="15"/>
      <c r="PFO27" s="15"/>
      <c r="PFP27" s="15"/>
      <c r="PFQ27" s="15"/>
      <c r="PFR27" s="15"/>
      <c r="PFS27" s="15"/>
      <c r="PFT27" s="15"/>
      <c r="PFU27" s="15"/>
      <c r="PFV27" s="15"/>
      <c r="PFW27" s="15"/>
      <c r="PFX27" s="15"/>
      <c r="PFY27" s="15"/>
      <c r="PFZ27" s="15"/>
      <c r="PGA27" s="15"/>
      <c r="PGB27" s="15"/>
      <c r="PGC27" s="15"/>
      <c r="PGD27" s="15"/>
      <c r="PGE27" s="15"/>
      <c r="PGF27" s="15"/>
      <c r="PGG27" s="15"/>
      <c r="PGH27" s="15"/>
      <c r="PGI27" s="15"/>
      <c r="PGJ27" s="15"/>
      <c r="PGK27" s="15"/>
      <c r="PGL27" s="15"/>
      <c r="PGM27" s="15"/>
      <c r="PGN27" s="15"/>
      <c r="PGO27" s="15"/>
      <c r="PGP27" s="15"/>
      <c r="PGQ27" s="15"/>
      <c r="PGR27" s="15"/>
      <c r="PGS27" s="15"/>
      <c r="PGT27" s="15"/>
      <c r="PGU27" s="15"/>
      <c r="PGV27" s="15"/>
      <c r="PGW27" s="15"/>
      <c r="PGX27" s="15"/>
      <c r="PGY27" s="15"/>
      <c r="PGZ27" s="15"/>
      <c r="PHA27" s="15"/>
      <c r="PHB27" s="15"/>
      <c r="PHC27" s="15"/>
      <c r="PHD27" s="15"/>
      <c r="PHE27" s="15"/>
      <c r="PHF27" s="15"/>
      <c r="PHG27" s="15"/>
      <c r="PHH27" s="15"/>
      <c r="PHI27" s="15"/>
      <c r="PHJ27" s="15"/>
      <c r="PHK27" s="15"/>
      <c r="PHL27" s="15"/>
      <c r="PHM27" s="15"/>
      <c r="PHN27" s="15"/>
      <c r="PHO27" s="15"/>
      <c r="PHP27" s="15"/>
      <c r="PHQ27" s="15"/>
      <c r="PHR27" s="15"/>
      <c r="PHS27" s="15"/>
      <c r="PHT27" s="15"/>
      <c r="PHU27" s="15"/>
      <c r="PHV27" s="15"/>
      <c r="PHW27" s="15"/>
      <c r="PHX27" s="15"/>
      <c r="PHY27" s="15"/>
      <c r="PHZ27" s="15"/>
      <c r="PIA27" s="15"/>
      <c r="PIB27" s="15"/>
      <c r="PIC27" s="15"/>
      <c r="PID27" s="15"/>
      <c r="PIE27" s="15"/>
      <c r="PIF27" s="15"/>
      <c r="PIG27" s="15"/>
      <c r="PIH27" s="15"/>
      <c r="PII27" s="15"/>
      <c r="PIJ27" s="15"/>
      <c r="PIK27" s="15"/>
      <c r="PIL27" s="15"/>
      <c r="PIM27" s="15"/>
      <c r="PIN27" s="15"/>
      <c r="PIO27" s="15"/>
      <c r="PIP27" s="15"/>
      <c r="PIQ27" s="15"/>
      <c r="PIR27" s="15"/>
      <c r="PIS27" s="15"/>
      <c r="PIT27" s="15"/>
      <c r="PIU27" s="15"/>
      <c r="PIV27" s="15"/>
      <c r="PIW27" s="15"/>
      <c r="PIX27" s="15"/>
      <c r="PIY27" s="15"/>
      <c r="PIZ27" s="15"/>
      <c r="PJA27" s="15"/>
      <c r="PJB27" s="15"/>
      <c r="PJC27" s="15"/>
      <c r="PJD27" s="15"/>
      <c r="PJE27" s="15"/>
      <c r="PJF27" s="15"/>
      <c r="PJG27" s="15"/>
      <c r="PJH27" s="15"/>
      <c r="PJI27" s="15"/>
      <c r="PJJ27" s="15"/>
      <c r="PJK27" s="15"/>
      <c r="PJL27" s="15"/>
      <c r="PJM27" s="15"/>
      <c r="PJN27" s="15"/>
      <c r="PJO27" s="15"/>
      <c r="PJP27" s="15"/>
      <c r="PJQ27" s="15"/>
      <c r="PJR27" s="15"/>
      <c r="PJS27" s="15"/>
      <c r="PJT27" s="15"/>
      <c r="PJU27" s="15"/>
      <c r="PJV27" s="15"/>
      <c r="PJW27" s="15"/>
      <c r="PJX27" s="15"/>
      <c r="PJY27" s="15"/>
      <c r="PJZ27" s="15"/>
      <c r="PKA27" s="15"/>
      <c r="PKB27" s="15"/>
      <c r="PKC27" s="15"/>
      <c r="PKD27" s="15"/>
      <c r="PKE27" s="15"/>
      <c r="PKF27" s="15"/>
      <c r="PKG27" s="15"/>
      <c r="PKH27" s="15"/>
      <c r="PKI27" s="15"/>
      <c r="PKJ27" s="15"/>
      <c r="PKK27" s="15"/>
      <c r="PKL27" s="15"/>
      <c r="PKM27" s="15"/>
      <c r="PKN27" s="15"/>
      <c r="PKO27" s="15"/>
      <c r="PKP27" s="15"/>
      <c r="PKQ27" s="15"/>
      <c r="PKR27" s="15"/>
      <c r="PKS27" s="15"/>
      <c r="PKT27" s="15"/>
      <c r="PKU27" s="15"/>
      <c r="PKV27" s="15"/>
      <c r="PKW27" s="15"/>
      <c r="PKX27" s="15"/>
      <c r="PKY27" s="15"/>
      <c r="PKZ27" s="15"/>
      <c r="PLA27" s="15"/>
      <c r="PLB27" s="15"/>
      <c r="PLC27" s="15"/>
      <c r="PLD27" s="15"/>
      <c r="PLE27" s="15"/>
      <c r="PLF27" s="15"/>
      <c r="PLG27" s="15"/>
      <c r="PLH27" s="15"/>
      <c r="PLI27" s="15"/>
      <c r="PLJ27" s="15"/>
      <c r="PLK27" s="15"/>
      <c r="PLL27" s="15"/>
      <c r="PLM27" s="15"/>
      <c r="PLN27" s="15"/>
      <c r="PLO27" s="15"/>
      <c r="PLP27" s="15"/>
      <c r="PLQ27" s="15"/>
      <c r="PLR27" s="15"/>
      <c r="PLS27" s="15"/>
      <c r="PLT27" s="15"/>
      <c r="PLU27" s="15"/>
      <c r="PLV27" s="15"/>
      <c r="PLW27" s="15"/>
      <c r="PLX27" s="15"/>
      <c r="PLY27" s="15"/>
      <c r="PLZ27" s="15"/>
      <c r="PMA27" s="15"/>
      <c r="PMB27" s="15"/>
      <c r="PMC27" s="15"/>
      <c r="PMD27" s="15"/>
      <c r="PME27" s="15"/>
      <c r="PMF27" s="15"/>
      <c r="PMG27" s="15"/>
      <c r="PMH27" s="15"/>
      <c r="PMI27" s="15"/>
      <c r="PMJ27" s="15"/>
      <c r="PMK27" s="15"/>
      <c r="PML27" s="15"/>
      <c r="PMM27" s="15"/>
      <c r="PMN27" s="15"/>
      <c r="PMO27" s="15"/>
      <c r="PMP27" s="15"/>
      <c r="PMQ27" s="15"/>
      <c r="PMR27" s="15"/>
      <c r="PMS27" s="15"/>
      <c r="PMT27" s="15"/>
      <c r="PMU27" s="15"/>
      <c r="PMV27" s="15"/>
      <c r="PMW27" s="15"/>
      <c r="PMX27" s="15"/>
      <c r="PMY27" s="15"/>
      <c r="PMZ27" s="15"/>
      <c r="PNA27" s="15"/>
      <c r="PNB27" s="15"/>
      <c r="PNC27" s="15"/>
      <c r="PND27" s="15"/>
      <c r="PNE27" s="15"/>
      <c r="PNF27" s="15"/>
      <c r="PNG27" s="15"/>
      <c r="PNH27" s="15"/>
      <c r="PNI27" s="15"/>
      <c r="PNJ27" s="15"/>
      <c r="PNK27" s="15"/>
      <c r="PNL27" s="15"/>
      <c r="PNM27" s="15"/>
      <c r="PNN27" s="15"/>
      <c r="PNO27" s="15"/>
      <c r="PNP27" s="15"/>
      <c r="PNQ27" s="15"/>
      <c r="PNR27" s="15"/>
      <c r="PNS27" s="15"/>
      <c r="PNT27" s="15"/>
      <c r="PNU27" s="15"/>
      <c r="PNV27" s="15"/>
      <c r="PNW27" s="15"/>
      <c r="PNX27" s="15"/>
      <c r="PNY27" s="15"/>
      <c r="PNZ27" s="15"/>
      <c r="POA27" s="15"/>
      <c r="POB27" s="15"/>
      <c r="POC27" s="15"/>
      <c r="POD27" s="15"/>
      <c r="POE27" s="15"/>
      <c r="POF27" s="15"/>
      <c r="POG27" s="15"/>
      <c r="POH27" s="15"/>
      <c r="POI27" s="15"/>
      <c r="POJ27" s="15"/>
      <c r="POK27" s="15"/>
      <c r="POL27" s="15"/>
      <c r="POM27" s="15"/>
      <c r="PON27" s="15"/>
      <c r="POO27" s="15"/>
      <c r="POP27" s="15"/>
      <c r="POQ27" s="15"/>
      <c r="POR27" s="15"/>
      <c r="POS27" s="15"/>
      <c r="POT27" s="15"/>
      <c r="POU27" s="15"/>
      <c r="POV27" s="15"/>
      <c r="POW27" s="15"/>
      <c r="POX27" s="15"/>
      <c r="POY27" s="15"/>
      <c r="POZ27" s="15"/>
      <c r="PPA27" s="15"/>
      <c r="PPB27" s="15"/>
      <c r="PPC27" s="15"/>
      <c r="PPD27" s="15"/>
      <c r="PPE27" s="15"/>
      <c r="PPF27" s="15"/>
      <c r="PPG27" s="15"/>
      <c r="PPH27" s="15"/>
      <c r="PPI27" s="15"/>
      <c r="PPJ27" s="15"/>
      <c r="PPK27" s="15"/>
      <c r="PPL27" s="15"/>
      <c r="PPM27" s="15"/>
      <c r="PPN27" s="15"/>
      <c r="PPO27" s="15"/>
      <c r="PPP27" s="15"/>
      <c r="PPQ27" s="15"/>
      <c r="PPR27" s="15"/>
      <c r="PPS27" s="15"/>
      <c r="PPT27" s="15"/>
      <c r="PPU27" s="15"/>
      <c r="PPV27" s="15"/>
      <c r="PPW27" s="15"/>
      <c r="PPX27" s="15"/>
      <c r="PPY27" s="15"/>
      <c r="PPZ27" s="15"/>
      <c r="PQA27" s="15"/>
      <c r="PQB27" s="15"/>
      <c r="PQC27" s="15"/>
      <c r="PQD27" s="15"/>
      <c r="PQE27" s="15"/>
      <c r="PQF27" s="15"/>
      <c r="PQG27" s="15"/>
      <c r="PQH27" s="15"/>
      <c r="PQI27" s="15"/>
      <c r="PQJ27" s="15"/>
      <c r="PQK27" s="15"/>
      <c r="PQL27" s="15"/>
      <c r="PQM27" s="15"/>
      <c r="PQN27" s="15"/>
      <c r="PQO27" s="15"/>
      <c r="PQP27" s="15"/>
      <c r="PQQ27" s="15"/>
      <c r="PQR27" s="15"/>
      <c r="PQS27" s="15"/>
      <c r="PQT27" s="15"/>
      <c r="PQU27" s="15"/>
      <c r="PQV27" s="15"/>
      <c r="PQW27" s="15"/>
      <c r="PQX27" s="15"/>
      <c r="PQY27" s="15"/>
      <c r="PQZ27" s="15"/>
      <c r="PRA27" s="15"/>
      <c r="PRB27" s="15"/>
      <c r="PRC27" s="15"/>
      <c r="PRD27" s="15"/>
      <c r="PRE27" s="15"/>
      <c r="PRF27" s="15"/>
      <c r="PRG27" s="15"/>
      <c r="PRH27" s="15"/>
      <c r="PRI27" s="15"/>
      <c r="PRJ27" s="15"/>
      <c r="PRK27" s="15"/>
      <c r="PRL27" s="15"/>
      <c r="PRM27" s="15"/>
      <c r="PRN27" s="15"/>
      <c r="PRO27" s="15"/>
      <c r="PRP27" s="15"/>
      <c r="PRQ27" s="15"/>
      <c r="PRR27" s="15"/>
      <c r="PRS27" s="15"/>
      <c r="PRT27" s="15"/>
      <c r="PRU27" s="15"/>
      <c r="PRV27" s="15"/>
      <c r="PRW27" s="15"/>
      <c r="PRX27" s="15"/>
      <c r="PRY27" s="15"/>
      <c r="PRZ27" s="15"/>
      <c r="PSA27" s="15"/>
      <c r="PSB27" s="15"/>
      <c r="PSC27" s="15"/>
      <c r="PSD27" s="15"/>
      <c r="PSE27" s="15"/>
      <c r="PSF27" s="15"/>
      <c r="PSG27" s="15"/>
      <c r="PSH27" s="15"/>
      <c r="PSI27" s="15"/>
      <c r="PSJ27" s="15"/>
      <c r="PSK27" s="15"/>
      <c r="PSL27" s="15"/>
      <c r="PSM27" s="15"/>
      <c r="PSN27" s="15"/>
      <c r="PSO27" s="15"/>
      <c r="PSP27" s="15"/>
      <c r="PSQ27" s="15"/>
      <c r="PSR27" s="15"/>
      <c r="PSS27" s="15"/>
      <c r="PST27" s="15"/>
      <c r="PSU27" s="15"/>
      <c r="PSV27" s="15"/>
      <c r="PSW27" s="15"/>
      <c r="PSX27" s="15"/>
      <c r="PSY27" s="15"/>
      <c r="PSZ27" s="15"/>
      <c r="PTA27" s="15"/>
      <c r="PTB27" s="15"/>
      <c r="PTC27" s="15"/>
      <c r="PTD27" s="15"/>
      <c r="PTE27" s="15"/>
      <c r="PTF27" s="15"/>
      <c r="PTG27" s="15"/>
      <c r="PTH27" s="15"/>
      <c r="PTI27" s="15"/>
      <c r="PTJ27" s="15"/>
      <c r="PTK27" s="15"/>
      <c r="PTL27" s="15"/>
      <c r="PTM27" s="15"/>
      <c r="PTN27" s="15"/>
      <c r="PTO27" s="15"/>
      <c r="PTP27" s="15"/>
      <c r="PTQ27" s="15"/>
      <c r="PTR27" s="15"/>
      <c r="PTS27" s="15"/>
      <c r="PTT27" s="15"/>
      <c r="PTU27" s="15"/>
      <c r="PTV27" s="15"/>
      <c r="PTW27" s="15"/>
      <c r="PTX27" s="15"/>
      <c r="PTY27" s="15"/>
      <c r="PTZ27" s="15"/>
      <c r="PUA27" s="15"/>
      <c r="PUB27" s="15"/>
      <c r="PUC27" s="15"/>
      <c r="PUD27" s="15"/>
      <c r="PUE27" s="15"/>
      <c r="PUF27" s="15"/>
      <c r="PUG27" s="15"/>
      <c r="PUH27" s="15"/>
      <c r="PUI27" s="15"/>
      <c r="PUJ27" s="15"/>
      <c r="PUK27" s="15"/>
      <c r="PUL27" s="15"/>
      <c r="PUM27" s="15"/>
      <c r="PUN27" s="15"/>
      <c r="PUO27" s="15"/>
      <c r="PUP27" s="15"/>
      <c r="PUQ27" s="15"/>
      <c r="PUR27" s="15"/>
      <c r="PUS27" s="15"/>
      <c r="PUT27" s="15"/>
      <c r="PUU27" s="15"/>
      <c r="PUV27" s="15"/>
      <c r="PUW27" s="15"/>
      <c r="PUX27" s="15"/>
      <c r="PUY27" s="15"/>
      <c r="PUZ27" s="15"/>
      <c r="PVA27" s="15"/>
      <c r="PVB27" s="15"/>
      <c r="PVC27" s="15"/>
      <c r="PVD27" s="15"/>
      <c r="PVE27" s="15"/>
      <c r="PVF27" s="15"/>
      <c r="PVG27" s="15"/>
      <c r="PVH27" s="15"/>
      <c r="PVI27" s="15"/>
      <c r="PVJ27" s="15"/>
      <c r="PVK27" s="15"/>
      <c r="PVL27" s="15"/>
      <c r="PVM27" s="15"/>
      <c r="PVN27" s="15"/>
      <c r="PVO27" s="15"/>
      <c r="PVP27" s="15"/>
      <c r="PVQ27" s="15"/>
      <c r="PVR27" s="15"/>
      <c r="PVS27" s="15"/>
      <c r="PVT27" s="15"/>
      <c r="PVU27" s="15"/>
      <c r="PVV27" s="15"/>
      <c r="PVW27" s="15"/>
      <c r="PVX27" s="15"/>
      <c r="PVY27" s="15"/>
      <c r="PVZ27" s="15"/>
      <c r="PWA27" s="15"/>
      <c r="PWB27" s="15"/>
      <c r="PWC27" s="15"/>
      <c r="PWD27" s="15"/>
      <c r="PWE27" s="15"/>
      <c r="PWF27" s="15"/>
      <c r="PWG27" s="15"/>
      <c r="PWH27" s="15"/>
      <c r="PWI27" s="15"/>
      <c r="PWJ27" s="15"/>
      <c r="PWK27" s="15"/>
      <c r="PWL27" s="15"/>
      <c r="PWM27" s="15"/>
      <c r="PWN27" s="15"/>
      <c r="PWO27" s="15"/>
      <c r="PWP27" s="15"/>
      <c r="PWQ27" s="15"/>
      <c r="PWR27" s="15"/>
      <c r="PWS27" s="15"/>
      <c r="PWT27" s="15"/>
      <c r="PWU27" s="15"/>
      <c r="PWV27" s="15"/>
      <c r="PWW27" s="15"/>
      <c r="PWX27" s="15"/>
      <c r="PWY27" s="15"/>
      <c r="PWZ27" s="15"/>
      <c r="PXA27" s="15"/>
      <c r="PXB27" s="15"/>
      <c r="PXC27" s="15"/>
      <c r="PXD27" s="15"/>
      <c r="PXE27" s="15"/>
      <c r="PXF27" s="15"/>
      <c r="PXG27" s="15"/>
      <c r="PXH27" s="15"/>
      <c r="PXI27" s="15"/>
      <c r="PXJ27" s="15"/>
      <c r="PXK27" s="15"/>
      <c r="PXL27" s="15"/>
      <c r="PXM27" s="15"/>
      <c r="PXN27" s="15"/>
      <c r="PXO27" s="15"/>
      <c r="PXP27" s="15"/>
      <c r="PXQ27" s="15"/>
      <c r="PXR27" s="15"/>
      <c r="PXS27" s="15"/>
      <c r="PXT27" s="15"/>
      <c r="PXU27" s="15"/>
      <c r="PXV27" s="15"/>
      <c r="PXW27" s="15"/>
      <c r="PXX27" s="15"/>
      <c r="PXY27" s="15"/>
      <c r="PXZ27" s="15"/>
      <c r="PYA27" s="15"/>
      <c r="PYB27" s="15"/>
      <c r="PYC27" s="15"/>
      <c r="PYD27" s="15"/>
      <c r="PYE27" s="15"/>
      <c r="PYF27" s="15"/>
      <c r="PYG27" s="15"/>
      <c r="PYH27" s="15"/>
      <c r="PYI27" s="15"/>
      <c r="PYJ27" s="15"/>
      <c r="PYK27" s="15"/>
      <c r="PYL27" s="15"/>
      <c r="PYM27" s="15"/>
      <c r="PYN27" s="15"/>
      <c r="PYO27" s="15"/>
      <c r="PYP27" s="15"/>
      <c r="PYQ27" s="15"/>
      <c r="PYR27" s="15"/>
      <c r="PYS27" s="15"/>
      <c r="PYT27" s="15"/>
      <c r="PYU27" s="15"/>
      <c r="PYV27" s="15"/>
      <c r="PYW27" s="15"/>
      <c r="PYX27" s="15"/>
      <c r="PYY27" s="15"/>
      <c r="PYZ27" s="15"/>
      <c r="PZA27" s="15"/>
      <c r="PZB27" s="15"/>
      <c r="PZC27" s="15"/>
      <c r="PZD27" s="15"/>
      <c r="PZE27" s="15"/>
      <c r="PZF27" s="15"/>
      <c r="PZG27" s="15"/>
      <c r="PZH27" s="15"/>
      <c r="PZI27" s="15"/>
      <c r="PZJ27" s="15"/>
      <c r="PZK27" s="15"/>
      <c r="PZL27" s="15"/>
      <c r="PZM27" s="15"/>
      <c r="PZN27" s="15"/>
      <c r="PZO27" s="15"/>
      <c r="PZP27" s="15"/>
      <c r="PZQ27" s="15"/>
      <c r="PZR27" s="15"/>
      <c r="PZS27" s="15"/>
      <c r="PZT27" s="15"/>
      <c r="PZU27" s="15"/>
      <c r="PZV27" s="15"/>
      <c r="PZW27" s="15"/>
      <c r="PZX27" s="15"/>
      <c r="PZY27" s="15"/>
      <c r="PZZ27" s="15"/>
      <c r="QAA27" s="15"/>
      <c r="QAB27" s="15"/>
      <c r="QAC27" s="15"/>
      <c r="QAD27" s="15"/>
      <c r="QAE27" s="15"/>
      <c r="QAF27" s="15"/>
      <c r="QAG27" s="15"/>
      <c r="QAH27" s="15"/>
      <c r="QAI27" s="15"/>
      <c r="QAJ27" s="15"/>
      <c r="QAK27" s="15"/>
      <c r="QAL27" s="15"/>
      <c r="QAM27" s="15"/>
      <c r="QAN27" s="15"/>
      <c r="QAO27" s="15"/>
      <c r="QAP27" s="15"/>
      <c r="QAQ27" s="15"/>
      <c r="QAR27" s="15"/>
      <c r="QAS27" s="15"/>
      <c r="QAT27" s="15"/>
      <c r="QAU27" s="15"/>
      <c r="QAV27" s="15"/>
      <c r="QAW27" s="15"/>
      <c r="QAX27" s="15"/>
      <c r="QAY27" s="15"/>
      <c r="QAZ27" s="15"/>
      <c r="QBA27" s="15"/>
      <c r="QBB27" s="15"/>
      <c r="QBC27" s="15"/>
      <c r="QBD27" s="15"/>
      <c r="QBE27" s="15"/>
      <c r="QBF27" s="15"/>
      <c r="QBG27" s="15"/>
      <c r="QBH27" s="15"/>
      <c r="QBI27" s="15"/>
      <c r="QBJ27" s="15"/>
      <c r="QBK27" s="15"/>
      <c r="QBL27" s="15"/>
      <c r="QBM27" s="15"/>
      <c r="QBN27" s="15"/>
      <c r="QBO27" s="15"/>
      <c r="QBP27" s="15"/>
      <c r="QBQ27" s="15"/>
      <c r="QBR27" s="15"/>
      <c r="QBS27" s="15"/>
      <c r="QBT27" s="15"/>
      <c r="QBU27" s="15"/>
      <c r="QBV27" s="15"/>
      <c r="QBW27" s="15"/>
      <c r="QBX27" s="15"/>
      <c r="QBY27" s="15"/>
      <c r="QBZ27" s="15"/>
      <c r="QCA27" s="15"/>
      <c r="QCB27" s="15"/>
      <c r="QCC27" s="15"/>
      <c r="QCD27" s="15"/>
      <c r="QCE27" s="15"/>
      <c r="QCF27" s="15"/>
      <c r="QCG27" s="15"/>
      <c r="QCH27" s="15"/>
      <c r="QCI27" s="15"/>
      <c r="QCJ27" s="15"/>
      <c r="QCK27" s="15"/>
      <c r="QCL27" s="15"/>
      <c r="QCM27" s="15"/>
      <c r="QCN27" s="15"/>
      <c r="QCO27" s="15"/>
      <c r="QCP27" s="15"/>
      <c r="QCQ27" s="15"/>
      <c r="QCR27" s="15"/>
      <c r="QCS27" s="15"/>
      <c r="QCT27" s="15"/>
      <c r="QCU27" s="15"/>
      <c r="QCV27" s="15"/>
      <c r="QCW27" s="15"/>
      <c r="QCX27" s="15"/>
      <c r="QCY27" s="15"/>
      <c r="QCZ27" s="15"/>
      <c r="QDA27" s="15"/>
      <c r="QDB27" s="15"/>
      <c r="QDC27" s="15"/>
      <c r="QDD27" s="15"/>
      <c r="QDE27" s="15"/>
      <c r="QDF27" s="15"/>
      <c r="QDG27" s="15"/>
      <c r="QDH27" s="15"/>
      <c r="QDI27" s="15"/>
      <c r="QDJ27" s="15"/>
      <c r="QDK27" s="15"/>
      <c r="QDL27" s="15"/>
      <c r="QDM27" s="15"/>
      <c r="QDN27" s="15"/>
      <c r="QDO27" s="15"/>
      <c r="QDP27" s="15"/>
      <c r="QDQ27" s="15"/>
      <c r="QDR27" s="15"/>
      <c r="QDS27" s="15"/>
      <c r="QDT27" s="15"/>
      <c r="QDU27" s="15"/>
      <c r="QDV27" s="15"/>
      <c r="QDW27" s="15"/>
      <c r="QDX27" s="15"/>
      <c r="QDY27" s="15"/>
      <c r="QDZ27" s="15"/>
      <c r="QEA27" s="15"/>
      <c r="QEB27" s="15"/>
      <c r="QEC27" s="15"/>
      <c r="QED27" s="15"/>
      <c r="QEE27" s="15"/>
      <c r="QEF27" s="15"/>
      <c r="QEG27" s="15"/>
      <c r="QEH27" s="15"/>
      <c r="QEI27" s="15"/>
      <c r="QEJ27" s="15"/>
      <c r="QEK27" s="15"/>
      <c r="QEL27" s="15"/>
      <c r="QEM27" s="15"/>
      <c r="QEN27" s="15"/>
      <c r="QEO27" s="15"/>
      <c r="QEP27" s="15"/>
      <c r="QEQ27" s="15"/>
      <c r="QER27" s="15"/>
      <c r="QES27" s="15"/>
      <c r="QET27" s="15"/>
      <c r="QEU27" s="15"/>
      <c r="QEV27" s="15"/>
      <c r="QEW27" s="15"/>
      <c r="QEX27" s="15"/>
      <c r="QEY27" s="15"/>
      <c r="QEZ27" s="15"/>
      <c r="QFA27" s="15"/>
      <c r="QFB27" s="15"/>
      <c r="QFC27" s="15"/>
      <c r="QFD27" s="15"/>
      <c r="QFE27" s="15"/>
      <c r="QFF27" s="15"/>
      <c r="QFG27" s="15"/>
      <c r="QFH27" s="15"/>
      <c r="QFI27" s="15"/>
      <c r="QFJ27" s="15"/>
      <c r="QFK27" s="15"/>
      <c r="QFL27" s="15"/>
      <c r="QFM27" s="15"/>
      <c r="QFN27" s="15"/>
      <c r="QFO27" s="15"/>
      <c r="QFP27" s="15"/>
      <c r="QFQ27" s="15"/>
      <c r="QFR27" s="15"/>
      <c r="QFS27" s="15"/>
      <c r="QFT27" s="15"/>
      <c r="QFU27" s="15"/>
      <c r="QFV27" s="15"/>
      <c r="QFW27" s="15"/>
      <c r="QFX27" s="15"/>
      <c r="QFY27" s="15"/>
      <c r="QFZ27" s="15"/>
      <c r="QGA27" s="15"/>
      <c r="QGB27" s="15"/>
      <c r="QGC27" s="15"/>
      <c r="QGD27" s="15"/>
      <c r="QGE27" s="15"/>
      <c r="QGF27" s="15"/>
      <c r="QGG27" s="15"/>
      <c r="QGH27" s="15"/>
      <c r="QGI27" s="15"/>
      <c r="QGJ27" s="15"/>
      <c r="QGK27" s="15"/>
      <c r="QGL27" s="15"/>
      <c r="QGM27" s="15"/>
      <c r="QGN27" s="15"/>
      <c r="QGO27" s="15"/>
      <c r="QGP27" s="15"/>
      <c r="QGQ27" s="15"/>
      <c r="QGR27" s="15"/>
      <c r="QGS27" s="15"/>
      <c r="QGT27" s="15"/>
      <c r="QGU27" s="15"/>
      <c r="QGV27" s="15"/>
      <c r="QGW27" s="15"/>
      <c r="QGX27" s="15"/>
      <c r="QGY27" s="15"/>
      <c r="QGZ27" s="15"/>
      <c r="QHA27" s="15"/>
      <c r="QHB27" s="15"/>
      <c r="QHC27" s="15"/>
      <c r="QHD27" s="15"/>
      <c r="QHE27" s="15"/>
      <c r="QHF27" s="15"/>
      <c r="QHG27" s="15"/>
      <c r="QHH27" s="15"/>
      <c r="QHI27" s="15"/>
      <c r="QHJ27" s="15"/>
      <c r="QHK27" s="15"/>
      <c r="QHL27" s="15"/>
      <c r="QHM27" s="15"/>
      <c r="QHN27" s="15"/>
      <c r="QHO27" s="15"/>
      <c r="QHP27" s="15"/>
      <c r="QHQ27" s="15"/>
      <c r="QHR27" s="15"/>
      <c r="QHS27" s="15"/>
      <c r="QHT27" s="15"/>
      <c r="QHU27" s="15"/>
      <c r="QHV27" s="15"/>
      <c r="QHW27" s="15"/>
      <c r="QHX27" s="15"/>
      <c r="QHY27" s="15"/>
      <c r="QHZ27" s="15"/>
      <c r="QIA27" s="15"/>
      <c r="QIB27" s="15"/>
      <c r="QIC27" s="15"/>
      <c r="QID27" s="15"/>
      <c r="QIE27" s="15"/>
      <c r="QIF27" s="15"/>
      <c r="QIG27" s="15"/>
      <c r="QIH27" s="15"/>
      <c r="QII27" s="15"/>
      <c r="QIJ27" s="15"/>
      <c r="QIK27" s="15"/>
      <c r="QIL27" s="15"/>
      <c r="QIM27" s="15"/>
      <c r="QIN27" s="15"/>
      <c r="QIO27" s="15"/>
      <c r="QIP27" s="15"/>
      <c r="QIQ27" s="15"/>
      <c r="QIR27" s="15"/>
      <c r="QIS27" s="15"/>
      <c r="QIT27" s="15"/>
      <c r="QIU27" s="15"/>
      <c r="QIV27" s="15"/>
      <c r="QIW27" s="15"/>
      <c r="QIX27" s="15"/>
      <c r="QIY27" s="15"/>
      <c r="QIZ27" s="15"/>
      <c r="QJA27" s="15"/>
      <c r="QJB27" s="15"/>
      <c r="QJC27" s="15"/>
      <c r="QJD27" s="15"/>
      <c r="QJE27" s="15"/>
      <c r="QJF27" s="15"/>
      <c r="QJG27" s="15"/>
      <c r="QJH27" s="15"/>
      <c r="QJI27" s="15"/>
      <c r="QJJ27" s="15"/>
      <c r="QJK27" s="15"/>
      <c r="QJL27" s="15"/>
      <c r="QJM27" s="15"/>
      <c r="QJN27" s="15"/>
      <c r="QJO27" s="15"/>
      <c r="QJP27" s="15"/>
      <c r="QJQ27" s="15"/>
      <c r="QJR27" s="15"/>
      <c r="QJS27" s="15"/>
      <c r="QJT27" s="15"/>
      <c r="QJU27" s="15"/>
      <c r="QJV27" s="15"/>
      <c r="QJW27" s="15"/>
      <c r="QJX27" s="15"/>
      <c r="QJY27" s="15"/>
      <c r="QJZ27" s="15"/>
      <c r="QKA27" s="15"/>
      <c r="QKB27" s="15"/>
      <c r="QKC27" s="15"/>
      <c r="QKD27" s="15"/>
      <c r="QKE27" s="15"/>
      <c r="QKF27" s="15"/>
      <c r="QKG27" s="15"/>
      <c r="QKH27" s="15"/>
      <c r="QKI27" s="15"/>
      <c r="QKJ27" s="15"/>
      <c r="QKK27" s="15"/>
      <c r="QKL27" s="15"/>
      <c r="QKM27" s="15"/>
      <c r="QKN27" s="15"/>
      <c r="QKO27" s="15"/>
      <c r="QKP27" s="15"/>
      <c r="QKQ27" s="15"/>
      <c r="QKR27" s="15"/>
      <c r="QKS27" s="15"/>
      <c r="QKT27" s="15"/>
      <c r="QKU27" s="15"/>
      <c r="QKV27" s="15"/>
      <c r="QKW27" s="15"/>
      <c r="QKX27" s="15"/>
      <c r="QKY27" s="15"/>
      <c r="QKZ27" s="15"/>
      <c r="QLA27" s="15"/>
      <c r="QLB27" s="15"/>
      <c r="QLC27" s="15"/>
      <c r="QLD27" s="15"/>
      <c r="QLE27" s="15"/>
      <c r="QLF27" s="15"/>
      <c r="QLG27" s="15"/>
      <c r="QLH27" s="15"/>
      <c r="QLI27" s="15"/>
      <c r="QLJ27" s="15"/>
      <c r="QLK27" s="15"/>
      <c r="QLL27" s="15"/>
      <c r="QLM27" s="15"/>
      <c r="QLN27" s="15"/>
      <c r="QLO27" s="15"/>
      <c r="QLP27" s="15"/>
      <c r="QLQ27" s="15"/>
      <c r="QLR27" s="15"/>
      <c r="QLS27" s="15"/>
      <c r="QLT27" s="15"/>
      <c r="QLU27" s="15"/>
      <c r="QLV27" s="15"/>
      <c r="QLW27" s="15"/>
      <c r="QLX27" s="15"/>
      <c r="QLY27" s="15"/>
      <c r="QLZ27" s="15"/>
      <c r="QMA27" s="15"/>
      <c r="QMB27" s="15"/>
      <c r="QMC27" s="15"/>
      <c r="QMD27" s="15"/>
      <c r="QME27" s="15"/>
      <c r="QMF27" s="15"/>
      <c r="QMG27" s="15"/>
      <c r="QMH27" s="15"/>
      <c r="QMI27" s="15"/>
      <c r="QMJ27" s="15"/>
      <c r="QMK27" s="15"/>
      <c r="QML27" s="15"/>
      <c r="QMM27" s="15"/>
      <c r="QMN27" s="15"/>
      <c r="QMO27" s="15"/>
      <c r="QMP27" s="15"/>
      <c r="QMQ27" s="15"/>
      <c r="QMR27" s="15"/>
      <c r="QMS27" s="15"/>
      <c r="QMT27" s="15"/>
      <c r="QMU27" s="15"/>
      <c r="QMV27" s="15"/>
      <c r="QMW27" s="15"/>
      <c r="QMX27" s="15"/>
      <c r="QMY27" s="15"/>
      <c r="QMZ27" s="15"/>
      <c r="QNA27" s="15"/>
      <c r="QNB27" s="15"/>
      <c r="QNC27" s="15"/>
      <c r="QND27" s="15"/>
      <c r="QNE27" s="15"/>
      <c r="QNF27" s="15"/>
      <c r="QNG27" s="15"/>
      <c r="QNH27" s="15"/>
      <c r="QNI27" s="15"/>
      <c r="QNJ27" s="15"/>
      <c r="QNK27" s="15"/>
      <c r="QNL27" s="15"/>
      <c r="QNM27" s="15"/>
      <c r="QNN27" s="15"/>
      <c r="QNO27" s="15"/>
      <c r="QNP27" s="15"/>
      <c r="QNQ27" s="15"/>
      <c r="QNR27" s="15"/>
      <c r="QNS27" s="15"/>
      <c r="QNT27" s="15"/>
      <c r="QNU27" s="15"/>
      <c r="QNV27" s="15"/>
      <c r="QNW27" s="15"/>
      <c r="QNX27" s="15"/>
      <c r="QNY27" s="15"/>
      <c r="QNZ27" s="15"/>
      <c r="QOA27" s="15"/>
      <c r="QOB27" s="15"/>
      <c r="QOC27" s="15"/>
      <c r="QOD27" s="15"/>
      <c r="QOE27" s="15"/>
      <c r="QOF27" s="15"/>
      <c r="QOG27" s="15"/>
      <c r="QOH27" s="15"/>
      <c r="QOI27" s="15"/>
      <c r="QOJ27" s="15"/>
      <c r="QOK27" s="15"/>
      <c r="QOL27" s="15"/>
      <c r="QOM27" s="15"/>
      <c r="QON27" s="15"/>
      <c r="QOO27" s="15"/>
      <c r="QOP27" s="15"/>
      <c r="QOQ27" s="15"/>
      <c r="QOR27" s="15"/>
      <c r="QOS27" s="15"/>
      <c r="QOT27" s="15"/>
      <c r="QOU27" s="15"/>
      <c r="QOV27" s="15"/>
      <c r="QOW27" s="15"/>
      <c r="QOX27" s="15"/>
      <c r="QOY27" s="15"/>
      <c r="QOZ27" s="15"/>
      <c r="QPA27" s="15"/>
      <c r="QPB27" s="15"/>
      <c r="QPC27" s="15"/>
      <c r="QPD27" s="15"/>
      <c r="QPE27" s="15"/>
      <c r="QPF27" s="15"/>
      <c r="QPG27" s="15"/>
      <c r="QPH27" s="15"/>
      <c r="QPI27" s="15"/>
      <c r="QPJ27" s="15"/>
      <c r="QPK27" s="15"/>
      <c r="QPL27" s="15"/>
      <c r="QPM27" s="15"/>
      <c r="QPN27" s="15"/>
      <c r="QPO27" s="15"/>
      <c r="QPP27" s="15"/>
      <c r="QPQ27" s="15"/>
      <c r="QPR27" s="15"/>
      <c r="QPS27" s="15"/>
      <c r="QPT27" s="15"/>
      <c r="QPU27" s="15"/>
      <c r="QPV27" s="15"/>
      <c r="QPW27" s="15"/>
      <c r="QPX27" s="15"/>
      <c r="QPY27" s="15"/>
      <c r="QPZ27" s="15"/>
      <c r="QQA27" s="15"/>
      <c r="QQB27" s="15"/>
      <c r="QQC27" s="15"/>
      <c r="QQD27" s="15"/>
      <c r="QQE27" s="15"/>
      <c r="QQF27" s="15"/>
      <c r="QQG27" s="15"/>
      <c r="QQH27" s="15"/>
      <c r="QQI27" s="15"/>
      <c r="QQJ27" s="15"/>
      <c r="QQK27" s="15"/>
      <c r="QQL27" s="15"/>
      <c r="QQM27" s="15"/>
      <c r="QQN27" s="15"/>
      <c r="QQO27" s="15"/>
      <c r="QQP27" s="15"/>
      <c r="QQQ27" s="15"/>
      <c r="QQR27" s="15"/>
      <c r="QQS27" s="15"/>
      <c r="QQT27" s="15"/>
      <c r="QQU27" s="15"/>
      <c r="QQV27" s="15"/>
      <c r="QQW27" s="15"/>
      <c r="QQX27" s="15"/>
      <c r="QQY27" s="15"/>
      <c r="QQZ27" s="15"/>
      <c r="QRA27" s="15"/>
      <c r="QRB27" s="15"/>
      <c r="QRC27" s="15"/>
      <c r="QRD27" s="15"/>
      <c r="QRE27" s="15"/>
      <c r="QRF27" s="15"/>
      <c r="QRG27" s="15"/>
      <c r="QRH27" s="15"/>
      <c r="QRI27" s="15"/>
      <c r="QRJ27" s="15"/>
      <c r="QRK27" s="15"/>
      <c r="QRL27" s="15"/>
      <c r="QRM27" s="15"/>
      <c r="QRN27" s="15"/>
      <c r="QRO27" s="15"/>
      <c r="QRP27" s="15"/>
      <c r="QRQ27" s="15"/>
      <c r="QRR27" s="15"/>
      <c r="QRS27" s="15"/>
      <c r="QRT27" s="15"/>
      <c r="QRU27" s="15"/>
      <c r="QRV27" s="15"/>
      <c r="QRW27" s="15"/>
      <c r="QRX27" s="15"/>
      <c r="QRY27" s="15"/>
      <c r="QRZ27" s="15"/>
      <c r="QSA27" s="15"/>
      <c r="QSB27" s="15"/>
      <c r="QSC27" s="15"/>
      <c r="QSD27" s="15"/>
      <c r="QSE27" s="15"/>
      <c r="QSF27" s="15"/>
      <c r="QSG27" s="15"/>
      <c r="QSH27" s="15"/>
      <c r="QSI27" s="15"/>
      <c r="QSJ27" s="15"/>
      <c r="QSK27" s="15"/>
      <c r="QSL27" s="15"/>
      <c r="QSM27" s="15"/>
      <c r="QSN27" s="15"/>
      <c r="QSO27" s="15"/>
      <c r="QSP27" s="15"/>
      <c r="QSQ27" s="15"/>
      <c r="QSR27" s="15"/>
      <c r="QSS27" s="15"/>
      <c r="QST27" s="15"/>
      <c r="QSU27" s="15"/>
      <c r="QSV27" s="15"/>
      <c r="QSW27" s="15"/>
      <c r="QSX27" s="15"/>
      <c r="QSY27" s="15"/>
      <c r="QSZ27" s="15"/>
      <c r="QTA27" s="15"/>
      <c r="QTB27" s="15"/>
      <c r="QTC27" s="15"/>
      <c r="QTD27" s="15"/>
      <c r="QTE27" s="15"/>
      <c r="QTF27" s="15"/>
      <c r="QTG27" s="15"/>
      <c r="QTH27" s="15"/>
      <c r="QTI27" s="15"/>
      <c r="QTJ27" s="15"/>
      <c r="QTK27" s="15"/>
      <c r="QTL27" s="15"/>
      <c r="QTM27" s="15"/>
      <c r="QTN27" s="15"/>
      <c r="QTO27" s="15"/>
      <c r="QTP27" s="15"/>
      <c r="QTQ27" s="15"/>
      <c r="QTR27" s="15"/>
      <c r="QTS27" s="15"/>
      <c r="QTT27" s="15"/>
      <c r="QTU27" s="15"/>
      <c r="QTV27" s="15"/>
      <c r="QTW27" s="15"/>
      <c r="QTX27" s="15"/>
      <c r="QTY27" s="15"/>
      <c r="QTZ27" s="15"/>
      <c r="QUA27" s="15"/>
      <c r="QUB27" s="15"/>
      <c r="QUC27" s="15"/>
      <c r="QUD27" s="15"/>
      <c r="QUE27" s="15"/>
      <c r="QUF27" s="15"/>
      <c r="QUG27" s="15"/>
      <c r="QUH27" s="15"/>
      <c r="QUI27" s="15"/>
      <c r="QUJ27" s="15"/>
      <c r="QUK27" s="15"/>
      <c r="QUL27" s="15"/>
      <c r="QUM27" s="15"/>
      <c r="QUN27" s="15"/>
      <c r="QUO27" s="15"/>
      <c r="QUP27" s="15"/>
      <c r="QUQ27" s="15"/>
      <c r="QUR27" s="15"/>
      <c r="QUS27" s="15"/>
      <c r="QUT27" s="15"/>
      <c r="QUU27" s="15"/>
      <c r="QUV27" s="15"/>
      <c r="QUW27" s="15"/>
      <c r="QUX27" s="15"/>
      <c r="QUY27" s="15"/>
      <c r="QUZ27" s="15"/>
      <c r="QVA27" s="15"/>
      <c r="QVB27" s="15"/>
      <c r="QVC27" s="15"/>
      <c r="QVD27" s="15"/>
      <c r="QVE27" s="15"/>
      <c r="QVF27" s="15"/>
      <c r="QVG27" s="15"/>
      <c r="QVH27" s="15"/>
      <c r="QVI27" s="15"/>
      <c r="QVJ27" s="15"/>
      <c r="QVK27" s="15"/>
      <c r="QVL27" s="15"/>
      <c r="QVM27" s="15"/>
      <c r="QVN27" s="15"/>
      <c r="QVO27" s="15"/>
      <c r="QVP27" s="15"/>
      <c r="QVQ27" s="15"/>
      <c r="QVR27" s="15"/>
      <c r="QVS27" s="15"/>
      <c r="QVT27" s="15"/>
      <c r="QVU27" s="15"/>
      <c r="QVV27" s="15"/>
      <c r="QVW27" s="15"/>
      <c r="QVX27" s="15"/>
      <c r="QVY27" s="15"/>
      <c r="QVZ27" s="15"/>
      <c r="QWA27" s="15"/>
      <c r="QWB27" s="15"/>
      <c r="QWC27" s="15"/>
      <c r="QWD27" s="15"/>
      <c r="QWE27" s="15"/>
      <c r="QWF27" s="15"/>
      <c r="QWG27" s="15"/>
      <c r="QWH27" s="15"/>
      <c r="QWI27" s="15"/>
      <c r="QWJ27" s="15"/>
      <c r="QWK27" s="15"/>
      <c r="QWL27" s="15"/>
      <c r="QWM27" s="15"/>
      <c r="QWN27" s="15"/>
      <c r="QWO27" s="15"/>
      <c r="QWP27" s="15"/>
      <c r="QWQ27" s="15"/>
      <c r="QWR27" s="15"/>
      <c r="QWS27" s="15"/>
      <c r="QWT27" s="15"/>
      <c r="QWU27" s="15"/>
      <c r="QWV27" s="15"/>
      <c r="QWW27" s="15"/>
      <c r="QWX27" s="15"/>
      <c r="QWY27" s="15"/>
      <c r="QWZ27" s="15"/>
      <c r="QXA27" s="15"/>
      <c r="QXB27" s="15"/>
      <c r="QXC27" s="15"/>
      <c r="QXD27" s="15"/>
      <c r="QXE27" s="15"/>
      <c r="QXF27" s="15"/>
      <c r="QXG27" s="15"/>
      <c r="QXH27" s="15"/>
      <c r="QXI27" s="15"/>
      <c r="QXJ27" s="15"/>
      <c r="QXK27" s="15"/>
      <c r="QXL27" s="15"/>
      <c r="QXM27" s="15"/>
      <c r="QXN27" s="15"/>
      <c r="QXO27" s="15"/>
      <c r="QXP27" s="15"/>
      <c r="QXQ27" s="15"/>
      <c r="QXR27" s="15"/>
      <c r="QXS27" s="15"/>
      <c r="QXT27" s="15"/>
      <c r="QXU27" s="15"/>
      <c r="QXV27" s="15"/>
      <c r="QXW27" s="15"/>
      <c r="QXX27" s="15"/>
      <c r="QXY27" s="15"/>
      <c r="QXZ27" s="15"/>
      <c r="QYA27" s="15"/>
      <c r="QYB27" s="15"/>
      <c r="QYC27" s="15"/>
      <c r="QYD27" s="15"/>
      <c r="QYE27" s="15"/>
      <c r="QYF27" s="15"/>
      <c r="QYG27" s="15"/>
      <c r="QYH27" s="15"/>
      <c r="QYI27" s="15"/>
      <c r="QYJ27" s="15"/>
      <c r="QYK27" s="15"/>
      <c r="QYL27" s="15"/>
      <c r="QYM27" s="15"/>
      <c r="QYN27" s="15"/>
      <c r="QYO27" s="15"/>
      <c r="QYP27" s="15"/>
      <c r="QYQ27" s="15"/>
      <c r="QYR27" s="15"/>
      <c r="QYS27" s="15"/>
      <c r="QYT27" s="15"/>
      <c r="QYU27" s="15"/>
      <c r="QYV27" s="15"/>
      <c r="QYW27" s="15"/>
      <c r="QYX27" s="15"/>
      <c r="QYY27" s="15"/>
      <c r="QYZ27" s="15"/>
      <c r="QZA27" s="15"/>
      <c r="QZB27" s="15"/>
      <c r="QZC27" s="15"/>
      <c r="QZD27" s="15"/>
      <c r="QZE27" s="15"/>
      <c r="QZF27" s="15"/>
      <c r="QZG27" s="15"/>
      <c r="QZH27" s="15"/>
      <c r="QZI27" s="15"/>
      <c r="QZJ27" s="15"/>
      <c r="QZK27" s="15"/>
      <c r="QZL27" s="15"/>
      <c r="QZM27" s="15"/>
      <c r="QZN27" s="15"/>
      <c r="QZO27" s="15"/>
      <c r="QZP27" s="15"/>
      <c r="QZQ27" s="15"/>
      <c r="QZR27" s="15"/>
      <c r="QZS27" s="15"/>
      <c r="QZT27" s="15"/>
      <c r="QZU27" s="15"/>
      <c r="QZV27" s="15"/>
      <c r="QZW27" s="15"/>
      <c r="QZX27" s="15"/>
      <c r="QZY27" s="15"/>
      <c r="QZZ27" s="15"/>
      <c r="RAA27" s="15"/>
      <c r="RAB27" s="15"/>
      <c r="RAC27" s="15"/>
      <c r="RAD27" s="15"/>
      <c r="RAE27" s="15"/>
      <c r="RAF27" s="15"/>
      <c r="RAG27" s="15"/>
      <c r="RAH27" s="15"/>
      <c r="RAI27" s="15"/>
      <c r="RAJ27" s="15"/>
      <c r="RAK27" s="15"/>
      <c r="RAL27" s="15"/>
      <c r="RAM27" s="15"/>
      <c r="RAN27" s="15"/>
      <c r="RAO27" s="15"/>
      <c r="RAP27" s="15"/>
      <c r="RAQ27" s="15"/>
      <c r="RAR27" s="15"/>
      <c r="RAS27" s="15"/>
      <c r="RAT27" s="15"/>
      <c r="RAU27" s="15"/>
      <c r="RAV27" s="15"/>
      <c r="RAW27" s="15"/>
      <c r="RAX27" s="15"/>
      <c r="RAY27" s="15"/>
      <c r="RAZ27" s="15"/>
      <c r="RBA27" s="15"/>
      <c r="RBB27" s="15"/>
      <c r="RBC27" s="15"/>
      <c r="RBD27" s="15"/>
      <c r="RBE27" s="15"/>
      <c r="RBF27" s="15"/>
      <c r="RBG27" s="15"/>
      <c r="RBH27" s="15"/>
      <c r="RBI27" s="15"/>
      <c r="RBJ27" s="15"/>
      <c r="RBK27" s="15"/>
      <c r="RBL27" s="15"/>
      <c r="RBM27" s="15"/>
      <c r="RBN27" s="15"/>
      <c r="RBO27" s="15"/>
      <c r="RBP27" s="15"/>
      <c r="RBQ27" s="15"/>
      <c r="RBR27" s="15"/>
      <c r="RBS27" s="15"/>
      <c r="RBT27" s="15"/>
      <c r="RBU27" s="15"/>
      <c r="RBV27" s="15"/>
      <c r="RBW27" s="15"/>
      <c r="RBX27" s="15"/>
      <c r="RBY27" s="15"/>
      <c r="RBZ27" s="15"/>
      <c r="RCA27" s="15"/>
      <c r="RCB27" s="15"/>
      <c r="RCC27" s="15"/>
      <c r="RCD27" s="15"/>
      <c r="RCE27" s="15"/>
      <c r="RCF27" s="15"/>
      <c r="RCG27" s="15"/>
      <c r="RCH27" s="15"/>
      <c r="RCI27" s="15"/>
      <c r="RCJ27" s="15"/>
      <c r="RCK27" s="15"/>
      <c r="RCL27" s="15"/>
      <c r="RCM27" s="15"/>
      <c r="RCN27" s="15"/>
      <c r="RCO27" s="15"/>
      <c r="RCP27" s="15"/>
      <c r="RCQ27" s="15"/>
      <c r="RCR27" s="15"/>
      <c r="RCS27" s="15"/>
      <c r="RCT27" s="15"/>
      <c r="RCU27" s="15"/>
      <c r="RCV27" s="15"/>
      <c r="RCW27" s="15"/>
      <c r="RCX27" s="15"/>
      <c r="RCY27" s="15"/>
      <c r="RCZ27" s="15"/>
      <c r="RDA27" s="15"/>
      <c r="RDB27" s="15"/>
      <c r="RDC27" s="15"/>
      <c r="RDD27" s="15"/>
      <c r="RDE27" s="15"/>
      <c r="RDF27" s="15"/>
      <c r="RDG27" s="15"/>
      <c r="RDH27" s="15"/>
      <c r="RDI27" s="15"/>
      <c r="RDJ27" s="15"/>
      <c r="RDK27" s="15"/>
      <c r="RDL27" s="15"/>
      <c r="RDM27" s="15"/>
      <c r="RDN27" s="15"/>
      <c r="RDO27" s="15"/>
      <c r="RDP27" s="15"/>
      <c r="RDQ27" s="15"/>
      <c r="RDR27" s="15"/>
      <c r="RDS27" s="15"/>
      <c r="RDT27" s="15"/>
      <c r="RDU27" s="15"/>
      <c r="RDV27" s="15"/>
      <c r="RDW27" s="15"/>
      <c r="RDX27" s="15"/>
      <c r="RDY27" s="15"/>
      <c r="RDZ27" s="15"/>
      <c r="REA27" s="15"/>
      <c r="REB27" s="15"/>
      <c r="REC27" s="15"/>
      <c r="RED27" s="15"/>
      <c r="REE27" s="15"/>
      <c r="REF27" s="15"/>
      <c r="REG27" s="15"/>
      <c r="REH27" s="15"/>
      <c r="REI27" s="15"/>
      <c r="REJ27" s="15"/>
      <c r="REK27" s="15"/>
      <c r="REL27" s="15"/>
      <c r="REM27" s="15"/>
      <c r="REN27" s="15"/>
      <c r="REO27" s="15"/>
      <c r="REP27" s="15"/>
      <c r="REQ27" s="15"/>
      <c r="RER27" s="15"/>
      <c r="RES27" s="15"/>
      <c r="RET27" s="15"/>
      <c r="REU27" s="15"/>
      <c r="REV27" s="15"/>
      <c r="REW27" s="15"/>
      <c r="REX27" s="15"/>
      <c r="REY27" s="15"/>
      <c r="REZ27" s="15"/>
      <c r="RFA27" s="15"/>
      <c r="RFB27" s="15"/>
      <c r="RFC27" s="15"/>
      <c r="RFD27" s="15"/>
      <c r="RFE27" s="15"/>
      <c r="RFF27" s="15"/>
      <c r="RFG27" s="15"/>
      <c r="RFH27" s="15"/>
      <c r="RFI27" s="15"/>
      <c r="RFJ27" s="15"/>
      <c r="RFK27" s="15"/>
      <c r="RFL27" s="15"/>
      <c r="RFM27" s="15"/>
      <c r="RFN27" s="15"/>
      <c r="RFO27" s="15"/>
      <c r="RFP27" s="15"/>
      <c r="RFQ27" s="15"/>
      <c r="RFR27" s="15"/>
      <c r="RFS27" s="15"/>
      <c r="RFT27" s="15"/>
      <c r="RFU27" s="15"/>
      <c r="RFV27" s="15"/>
      <c r="RFW27" s="15"/>
      <c r="RFX27" s="15"/>
      <c r="RFY27" s="15"/>
      <c r="RFZ27" s="15"/>
      <c r="RGA27" s="15"/>
      <c r="RGB27" s="15"/>
      <c r="RGC27" s="15"/>
      <c r="RGD27" s="15"/>
      <c r="RGE27" s="15"/>
      <c r="RGF27" s="15"/>
      <c r="RGG27" s="15"/>
      <c r="RGH27" s="15"/>
      <c r="RGI27" s="15"/>
      <c r="RGJ27" s="15"/>
      <c r="RGK27" s="15"/>
      <c r="RGL27" s="15"/>
      <c r="RGM27" s="15"/>
      <c r="RGN27" s="15"/>
      <c r="RGO27" s="15"/>
      <c r="RGP27" s="15"/>
      <c r="RGQ27" s="15"/>
      <c r="RGR27" s="15"/>
      <c r="RGS27" s="15"/>
      <c r="RGT27" s="15"/>
      <c r="RGU27" s="15"/>
      <c r="RGV27" s="15"/>
      <c r="RGW27" s="15"/>
      <c r="RGX27" s="15"/>
      <c r="RGY27" s="15"/>
      <c r="RGZ27" s="15"/>
      <c r="RHA27" s="15"/>
      <c r="RHB27" s="15"/>
      <c r="RHC27" s="15"/>
      <c r="RHD27" s="15"/>
      <c r="RHE27" s="15"/>
      <c r="RHF27" s="15"/>
      <c r="RHG27" s="15"/>
      <c r="RHH27" s="15"/>
      <c r="RHI27" s="15"/>
      <c r="RHJ27" s="15"/>
      <c r="RHK27" s="15"/>
      <c r="RHL27" s="15"/>
      <c r="RHM27" s="15"/>
      <c r="RHN27" s="15"/>
      <c r="RHO27" s="15"/>
      <c r="RHP27" s="15"/>
      <c r="RHQ27" s="15"/>
      <c r="RHR27" s="15"/>
      <c r="RHS27" s="15"/>
      <c r="RHT27" s="15"/>
      <c r="RHU27" s="15"/>
      <c r="RHV27" s="15"/>
      <c r="RHW27" s="15"/>
      <c r="RHX27" s="15"/>
      <c r="RHY27" s="15"/>
      <c r="RHZ27" s="15"/>
      <c r="RIA27" s="15"/>
      <c r="RIB27" s="15"/>
      <c r="RIC27" s="15"/>
      <c r="RID27" s="15"/>
      <c r="RIE27" s="15"/>
      <c r="RIF27" s="15"/>
      <c r="RIG27" s="15"/>
      <c r="RIH27" s="15"/>
      <c r="RII27" s="15"/>
      <c r="RIJ27" s="15"/>
      <c r="RIK27" s="15"/>
      <c r="RIL27" s="15"/>
      <c r="RIM27" s="15"/>
      <c r="RIN27" s="15"/>
      <c r="RIO27" s="15"/>
      <c r="RIP27" s="15"/>
      <c r="RIQ27" s="15"/>
      <c r="RIR27" s="15"/>
      <c r="RIS27" s="15"/>
      <c r="RIT27" s="15"/>
      <c r="RIU27" s="15"/>
      <c r="RIV27" s="15"/>
      <c r="RIW27" s="15"/>
      <c r="RIX27" s="15"/>
      <c r="RIY27" s="15"/>
      <c r="RIZ27" s="15"/>
      <c r="RJA27" s="15"/>
      <c r="RJB27" s="15"/>
      <c r="RJC27" s="15"/>
      <c r="RJD27" s="15"/>
      <c r="RJE27" s="15"/>
      <c r="RJF27" s="15"/>
      <c r="RJG27" s="15"/>
      <c r="RJH27" s="15"/>
      <c r="RJI27" s="15"/>
      <c r="RJJ27" s="15"/>
      <c r="RJK27" s="15"/>
      <c r="RJL27" s="15"/>
      <c r="RJM27" s="15"/>
      <c r="RJN27" s="15"/>
      <c r="RJO27" s="15"/>
      <c r="RJP27" s="15"/>
      <c r="RJQ27" s="15"/>
      <c r="RJR27" s="15"/>
      <c r="RJS27" s="15"/>
      <c r="RJT27" s="15"/>
      <c r="RJU27" s="15"/>
      <c r="RJV27" s="15"/>
      <c r="RJW27" s="15"/>
      <c r="RJX27" s="15"/>
      <c r="RJY27" s="15"/>
      <c r="RJZ27" s="15"/>
      <c r="RKA27" s="15"/>
      <c r="RKB27" s="15"/>
      <c r="RKC27" s="15"/>
      <c r="RKD27" s="15"/>
      <c r="RKE27" s="15"/>
      <c r="RKF27" s="15"/>
      <c r="RKG27" s="15"/>
      <c r="RKH27" s="15"/>
      <c r="RKI27" s="15"/>
      <c r="RKJ27" s="15"/>
      <c r="RKK27" s="15"/>
      <c r="RKL27" s="15"/>
      <c r="RKM27" s="15"/>
      <c r="RKN27" s="15"/>
      <c r="RKO27" s="15"/>
      <c r="RKP27" s="15"/>
      <c r="RKQ27" s="15"/>
      <c r="RKR27" s="15"/>
      <c r="RKS27" s="15"/>
      <c r="RKT27" s="15"/>
      <c r="RKU27" s="15"/>
      <c r="RKV27" s="15"/>
      <c r="RKW27" s="15"/>
      <c r="RKX27" s="15"/>
      <c r="RKY27" s="15"/>
      <c r="RKZ27" s="15"/>
      <c r="RLA27" s="15"/>
      <c r="RLB27" s="15"/>
      <c r="RLC27" s="15"/>
      <c r="RLD27" s="15"/>
      <c r="RLE27" s="15"/>
      <c r="RLF27" s="15"/>
      <c r="RLG27" s="15"/>
      <c r="RLH27" s="15"/>
      <c r="RLI27" s="15"/>
      <c r="RLJ27" s="15"/>
      <c r="RLK27" s="15"/>
      <c r="RLL27" s="15"/>
      <c r="RLM27" s="15"/>
      <c r="RLN27" s="15"/>
      <c r="RLO27" s="15"/>
      <c r="RLP27" s="15"/>
      <c r="RLQ27" s="15"/>
      <c r="RLR27" s="15"/>
      <c r="RLS27" s="15"/>
      <c r="RLT27" s="15"/>
      <c r="RLU27" s="15"/>
      <c r="RLV27" s="15"/>
      <c r="RLW27" s="15"/>
      <c r="RLX27" s="15"/>
      <c r="RLY27" s="15"/>
      <c r="RLZ27" s="15"/>
      <c r="RMA27" s="15"/>
      <c r="RMB27" s="15"/>
      <c r="RMC27" s="15"/>
      <c r="RMD27" s="15"/>
      <c r="RME27" s="15"/>
      <c r="RMF27" s="15"/>
      <c r="RMG27" s="15"/>
      <c r="RMH27" s="15"/>
      <c r="RMI27" s="15"/>
      <c r="RMJ27" s="15"/>
      <c r="RMK27" s="15"/>
      <c r="RML27" s="15"/>
      <c r="RMM27" s="15"/>
      <c r="RMN27" s="15"/>
      <c r="RMO27" s="15"/>
      <c r="RMP27" s="15"/>
      <c r="RMQ27" s="15"/>
      <c r="RMR27" s="15"/>
      <c r="RMS27" s="15"/>
      <c r="RMT27" s="15"/>
      <c r="RMU27" s="15"/>
      <c r="RMV27" s="15"/>
      <c r="RMW27" s="15"/>
      <c r="RMX27" s="15"/>
      <c r="RMY27" s="15"/>
      <c r="RMZ27" s="15"/>
      <c r="RNA27" s="15"/>
      <c r="RNB27" s="15"/>
      <c r="RNC27" s="15"/>
      <c r="RND27" s="15"/>
      <c r="RNE27" s="15"/>
      <c r="RNF27" s="15"/>
      <c r="RNG27" s="15"/>
      <c r="RNH27" s="15"/>
      <c r="RNI27" s="15"/>
      <c r="RNJ27" s="15"/>
      <c r="RNK27" s="15"/>
      <c r="RNL27" s="15"/>
      <c r="RNM27" s="15"/>
      <c r="RNN27" s="15"/>
      <c r="RNO27" s="15"/>
      <c r="RNP27" s="15"/>
      <c r="RNQ27" s="15"/>
      <c r="RNR27" s="15"/>
      <c r="RNS27" s="15"/>
      <c r="RNT27" s="15"/>
      <c r="RNU27" s="15"/>
      <c r="RNV27" s="15"/>
      <c r="RNW27" s="15"/>
      <c r="RNX27" s="15"/>
      <c r="RNY27" s="15"/>
      <c r="RNZ27" s="15"/>
      <c r="ROA27" s="15"/>
      <c r="ROB27" s="15"/>
      <c r="ROC27" s="15"/>
      <c r="ROD27" s="15"/>
      <c r="ROE27" s="15"/>
      <c r="ROF27" s="15"/>
      <c r="ROG27" s="15"/>
      <c r="ROH27" s="15"/>
      <c r="ROI27" s="15"/>
      <c r="ROJ27" s="15"/>
      <c r="ROK27" s="15"/>
      <c r="ROL27" s="15"/>
      <c r="ROM27" s="15"/>
      <c r="RON27" s="15"/>
      <c r="ROO27" s="15"/>
      <c r="ROP27" s="15"/>
      <c r="ROQ27" s="15"/>
      <c r="ROR27" s="15"/>
      <c r="ROS27" s="15"/>
      <c r="ROT27" s="15"/>
      <c r="ROU27" s="15"/>
      <c r="ROV27" s="15"/>
      <c r="ROW27" s="15"/>
      <c r="ROX27" s="15"/>
      <c r="ROY27" s="15"/>
      <c r="ROZ27" s="15"/>
      <c r="RPA27" s="15"/>
      <c r="RPB27" s="15"/>
      <c r="RPC27" s="15"/>
      <c r="RPD27" s="15"/>
      <c r="RPE27" s="15"/>
      <c r="RPF27" s="15"/>
      <c r="RPG27" s="15"/>
      <c r="RPH27" s="15"/>
      <c r="RPI27" s="15"/>
      <c r="RPJ27" s="15"/>
      <c r="RPK27" s="15"/>
      <c r="RPL27" s="15"/>
      <c r="RPM27" s="15"/>
      <c r="RPN27" s="15"/>
      <c r="RPO27" s="15"/>
      <c r="RPP27" s="15"/>
      <c r="RPQ27" s="15"/>
      <c r="RPR27" s="15"/>
      <c r="RPS27" s="15"/>
      <c r="RPT27" s="15"/>
      <c r="RPU27" s="15"/>
      <c r="RPV27" s="15"/>
      <c r="RPW27" s="15"/>
      <c r="RPX27" s="15"/>
      <c r="RPY27" s="15"/>
      <c r="RPZ27" s="15"/>
      <c r="RQA27" s="15"/>
      <c r="RQB27" s="15"/>
      <c r="RQC27" s="15"/>
      <c r="RQD27" s="15"/>
      <c r="RQE27" s="15"/>
      <c r="RQF27" s="15"/>
      <c r="RQG27" s="15"/>
      <c r="RQH27" s="15"/>
      <c r="RQI27" s="15"/>
      <c r="RQJ27" s="15"/>
      <c r="RQK27" s="15"/>
      <c r="RQL27" s="15"/>
      <c r="RQM27" s="15"/>
      <c r="RQN27" s="15"/>
      <c r="RQO27" s="15"/>
      <c r="RQP27" s="15"/>
      <c r="RQQ27" s="15"/>
      <c r="RQR27" s="15"/>
      <c r="RQS27" s="15"/>
      <c r="RQT27" s="15"/>
      <c r="RQU27" s="15"/>
      <c r="RQV27" s="15"/>
      <c r="RQW27" s="15"/>
      <c r="RQX27" s="15"/>
      <c r="RQY27" s="15"/>
      <c r="RQZ27" s="15"/>
      <c r="RRA27" s="15"/>
      <c r="RRB27" s="15"/>
      <c r="RRC27" s="15"/>
      <c r="RRD27" s="15"/>
      <c r="RRE27" s="15"/>
      <c r="RRF27" s="15"/>
      <c r="RRG27" s="15"/>
      <c r="RRH27" s="15"/>
      <c r="RRI27" s="15"/>
      <c r="RRJ27" s="15"/>
      <c r="RRK27" s="15"/>
      <c r="RRL27" s="15"/>
      <c r="RRM27" s="15"/>
      <c r="RRN27" s="15"/>
      <c r="RRO27" s="15"/>
      <c r="RRP27" s="15"/>
      <c r="RRQ27" s="15"/>
      <c r="RRR27" s="15"/>
      <c r="RRS27" s="15"/>
      <c r="RRT27" s="15"/>
      <c r="RRU27" s="15"/>
      <c r="RRV27" s="15"/>
      <c r="RRW27" s="15"/>
      <c r="RRX27" s="15"/>
      <c r="RRY27" s="15"/>
      <c r="RRZ27" s="15"/>
      <c r="RSA27" s="15"/>
      <c r="RSB27" s="15"/>
      <c r="RSC27" s="15"/>
      <c r="RSD27" s="15"/>
      <c r="RSE27" s="15"/>
      <c r="RSF27" s="15"/>
      <c r="RSG27" s="15"/>
      <c r="RSH27" s="15"/>
      <c r="RSI27" s="15"/>
      <c r="RSJ27" s="15"/>
      <c r="RSK27" s="15"/>
      <c r="RSL27" s="15"/>
      <c r="RSM27" s="15"/>
      <c r="RSN27" s="15"/>
      <c r="RSO27" s="15"/>
      <c r="RSP27" s="15"/>
      <c r="RSQ27" s="15"/>
      <c r="RSR27" s="15"/>
      <c r="RSS27" s="15"/>
      <c r="RST27" s="15"/>
      <c r="RSU27" s="15"/>
      <c r="RSV27" s="15"/>
      <c r="RSW27" s="15"/>
      <c r="RSX27" s="15"/>
      <c r="RSY27" s="15"/>
      <c r="RSZ27" s="15"/>
      <c r="RTA27" s="15"/>
      <c r="RTB27" s="15"/>
      <c r="RTC27" s="15"/>
      <c r="RTD27" s="15"/>
      <c r="RTE27" s="15"/>
      <c r="RTF27" s="15"/>
      <c r="RTG27" s="15"/>
      <c r="RTH27" s="15"/>
      <c r="RTI27" s="15"/>
      <c r="RTJ27" s="15"/>
      <c r="RTK27" s="15"/>
      <c r="RTL27" s="15"/>
      <c r="RTM27" s="15"/>
      <c r="RTN27" s="15"/>
      <c r="RTO27" s="15"/>
      <c r="RTP27" s="15"/>
      <c r="RTQ27" s="15"/>
      <c r="RTR27" s="15"/>
      <c r="RTS27" s="15"/>
      <c r="RTT27" s="15"/>
      <c r="RTU27" s="15"/>
      <c r="RTV27" s="15"/>
      <c r="RTW27" s="15"/>
      <c r="RTX27" s="15"/>
      <c r="RTY27" s="15"/>
      <c r="RTZ27" s="15"/>
      <c r="RUA27" s="15"/>
      <c r="RUB27" s="15"/>
      <c r="RUC27" s="15"/>
      <c r="RUD27" s="15"/>
      <c r="RUE27" s="15"/>
      <c r="RUF27" s="15"/>
      <c r="RUG27" s="15"/>
      <c r="RUH27" s="15"/>
      <c r="RUI27" s="15"/>
      <c r="RUJ27" s="15"/>
      <c r="RUK27" s="15"/>
      <c r="RUL27" s="15"/>
      <c r="RUM27" s="15"/>
      <c r="RUN27" s="15"/>
      <c r="RUO27" s="15"/>
      <c r="RUP27" s="15"/>
      <c r="RUQ27" s="15"/>
      <c r="RUR27" s="15"/>
      <c r="RUS27" s="15"/>
      <c r="RUT27" s="15"/>
      <c r="RUU27" s="15"/>
      <c r="RUV27" s="15"/>
      <c r="RUW27" s="15"/>
      <c r="RUX27" s="15"/>
      <c r="RUY27" s="15"/>
      <c r="RUZ27" s="15"/>
      <c r="RVA27" s="15"/>
      <c r="RVB27" s="15"/>
      <c r="RVC27" s="15"/>
      <c r="RVD27" s="15"/>
      <c r="RVE27" s="15"/>
      <c r="RVF27" s="15"/>
      <c r="RVG27" s="15"/>
      <c r="RVH27" s="15"/>
      <c r="RVI27" s="15"/>
      <c r="RVJ27" s="15"/>
      <c r="RVK27" s="15"/>
      <c r="RVL27" s="15"/>
      <c r="RVM27" s="15"/>
      <c r="RVN27" s="15"/>
      <c r="RVO27" s="15"/>
      <c r="RVP27" s="15"/>
      <c r="RVQ27" s="15"/>
      <c r="RVR27" s="15"/>
      <c r="RVS27" s="15"/>
      <c r="RVT27" s="15"/>
      <c r="RVU27" s="15"/>
      <c r="RVV27" s="15"/>
      <c r="RVW27" s="15"/>
      <c r="RVX27" s="15"/>
      <c r="RVY27" s="15"/>
      <c r="RVZ27" s="15"/>
      <c r="RWA27" s="15"/>
      <c r="RWB27" s="15"/>
      <c r="RWC27" s="15"/>
      <c r="RWD27" s="15"/>
      <c r="RWE27" s="15"/>
      <c r="RWF27" s="15"/>
      <c r="RWG27" s="15"/>
      <c r="RWH27" s="15"/>
      <c r="RWI27" s="15"/>
      <c r="RWJ27" s="15"/>
      <c r="RWK27" s="15"/>
      <c r="RWL27" s="15"/>
      <c r="RWM27" s="15"/>
      <c r="RWN27" s="15"/>
      <c r="RWO27" s="15"/>
      <c r="RWP27" s="15"/>
      <c r="RWQ27" s="15"/>
      <c r="RWR27" s="15"/>
      <c r="RWS27" s="15"/>
      <c r="RWT27" s="15"/>
      <c r="RWU27" s="15"/>
      <c r="RWV27" s="15"/>
      <c r="RWW27" s="15"/>
      <c r="RWX27" s="15"/>
      <c r="RWY27" s="15"/>
      <c r="RWZ27" s="15"/>
      <c r="RXA27" s="15"/>
      <c r="RXB27" s="15"/>
      <c r="RXC27" s="15"/>
      <c r="RXD27" s="15"/>
      <c r="RXE27" s="15"/>
      <c r="RXF27" s="15"/>
      <c r="RXG27" s="15"/>
      <c r="RXH27" s="15"/>
      <c r="RXI27" s="15"/>
      <c r="RXJ27" s="15"/>
      <c r="RXK27" s="15"/>
      <c r="RXL27" s="15"/>
      <c r="RXM27" s="15"/>
      <c r="RXN27" s="15"/>
      <c r="RXO27" s="15"/>
      <c r="RXP27" s="15"/>
      <c r="RXQ27" s="15"/>
      <c r="RXR27" s="15"/>
      <c r="RXS27" s="15"/>
      <c r="RXT27" s="15"/>
      <c r="RXU27" s="15"/>
      <c r="RXV27" s="15"/>
      <c r="RXW27" s="15"/>
      <c r="RXX27" s="15"/>
      <c r="RXY27" s="15"/>
      <c r="RXZ27" s="15"/>
      <c r="RYA27" s="15"/>
      <c r="RYB27" s="15"/>
      <c r="RYC27" s="15"/>
      <c r="RYD27" s="15"/>
      <c r="RYE27" s="15"/>
      <c r="RYF27" s="15"/>
      <c r="RYG27" s="15"/>
      <c r="RYH27" s="15"/>
      <c r="RYI27" s="15"/>
      <c r="RYJ27" s="15"/>
      <c r="RYK27" s="15"/>
      <c r="RYL27" s="15"/>
      <c r="RYM27" s="15"/>
      <c r="RYN27" s="15"/>
      <c r="RYO27" s="15"/>
      <c r="RYP27" s="15"/>
      <c r="RYQ27" s="15"/>
      <c r="RYR27" s="15"/>
      <c r="RYS27" s="15"/>
      <c r="RYT27" s="15"/>
      <c r="RYU27" s="15"/>
      <c r="RYV27" s="15"/>
      <c r="RYW27" s="15"/>
      <c r="RYX27" s="15"/>
      <c r="RYY27" s="15"/>
      <c r="RYZ27" s="15"/>
      <c r="RZA27" s="15"/>
      <c r="RZB27" s="15"/>
      <c r="RZC27" s="15"/>
      <c r="RZD27" s="15"/>
      <c r="RZE27" s="15"/>
      <c r="RZF27" s="15"/>
      <c r="RZG27" s="15"/>
      <c r="RZH27" s="15"/>
      <c r="RZI27" s="15"/>
      <c r="RZJ27" s="15"/>
      <c r="RZK27" s="15"/>
      <c r="RZL27" s="15"/>
      <c r="RZM27" s="15"/>
      <c r="RZN27" s="15"/>
      <c r="RZO27" s="15"/>
      <c r="RZP27" s="15"/>
      <c r="RZQ27" s="15"/>
      <c r="RZR27" s="15"/>
      <c r="RZS27" s="15"/>
      <c r="RZT27" s="15"/>
      <c r="RZU27" s="15"/>
      <c r="RZV27" s="15"/>
      <c r="RZW27" s="15"/>
      <c r="RZX27" s="15"/>
      <c r="RZY27" s="15"/>
      <c r="RZZ27" s="15"/>
      <c r="SAA27" s="15"/>
      <c r="SAB27" s="15"/>
      <c r="SAC27" s="15"/>
      <c r="SAD27" s="15"/>
      <c r="SAE27" s="15"/>
      <c r="SAF27" s="15"/>
      <c r="SAG27" s="15"/>
      <c r="SAH27" s="15"/>
      <c r="SAI27" s="15"/>
      <c r="SAJ27" s="15"/>
      <c r="SAK27" s="15"/>
      <c r="SAL27" s="15"/>
      <c r="SAM27" s="15"/>
      <c r="SAN27" s="15"/>
      <c r="SAO27" s="15"/>
      <c r="SAP27" s="15"/>
      <c r="SAQ27" s="15"/>
      <c r="SAR27" s="15"/>
      <c r="SAS27" s="15"/>
      <c r="SAT27" s="15"/>
      <c r="SAU27" s="15"/>
      <c r="SAV27" s="15"/>
      <c r="SAW27" s="15"/>
      <c r="SAX27" s="15"/>
      <c r="SAY27" s="15"/>
      <c r="SAZ27" s="15"/>
      <c r="SBA27" s="15"/>
      <c r="SBB27" s="15"/>
      <c r="SBC27" s="15"/>
      <c r="SBD27" s="15"/>
      <c r="SBE27" s="15"/>
      <c r="SBF27" s="15"/>
      <c r="SBG27" s="15"/>
      <c r="SBH27" s="15"/>
      <c r="SBI27" s="15"/>
      <c r="SBJ27" s="15"/>
      <c r="SBK27" s="15"/>
      <c r="SBL27" s="15"/>
      <c r="SBM27" s="15"/>
      <c r="SBN27" s="15"/>
      <c r="SBO27" s="15"/>
      <c r="SBP27" s="15"/>
      <c r="SBQ27" s="15"/>
      <c r="SBR27" s="15"/>
      <c r="SBS27" s="15"/>
      <c r="SBT27" s="15"/>
      <c r="SBU27" s="15"/>
      <c r="SBV27" s="15"/>
      <c r="SBW27" s="15"/>
      <c r="SBX27" s="15"/>
      <c r="SBY27" s="15"/>
      <c r="SBZ27" s="15"/>
      <c r="SCA27" s="15"/>
      <c r="SCB27" s="15"/>
      <c r="SCC27" s="15"/>
      <c r="SCD27" s="15"/>
      <c r="SCE27" s="15"/>
      <c r="SCF27" s="15"/>
      <c r="SCG27" s="15"/>
      <c r="SCH27" s="15"/>
      <c r="SCI27" s="15"/>
      <c r="SCJ27" s="15"/>
      <c r="SCK27" s="15"/>
      <c r="SCL27" s="15"/>
      <c r="SCM27" s="15"/>
      <c r="SCN27" s="15"/>
      <c r="SCO27" s="15"/>
      <c r="SCP27" s="15"/>
      <c r="SCQ27" s="15"/>
      <c r="SCR27" s="15"/>
      <c r="SCS27" s="15"/>
      <c r="SCT27" s="15"/>
      <c r="SCU27" s="15"/>
      <c r="SCV27" s="15"/>
      <c r="SCW27" s="15"/>
      <c r="SCX27" s="15"/>
      <c r="SCY27" s="15"/>
      <c r="SCZ27" s="15"/>
      <c r="SDA27" s="15"/>
      <c r="SDB27" s="15"/>
      <c r="SDC27" s="15"/>
      <c r="SDD27" s="15"/>
      <c r="SDE27" s="15"/>
      <c r="SDF27" s="15"/>
      <c r="SDG27" s="15"/>
      <c r="SDH27" s="15"/>
      <c r="SDI27" s="15"/>
      <c r="SDJ27" s="15"/>
      <c r="SDK27" s="15"/>
      <c r="SDL27" s="15"/>
      <c r="SDM27" s="15"/>
      <c r="SDN27" s="15"/>
      <c r="SDO27" s="15"/>
      <c r="SDP27" s="15"/>
      <c r="SDQ27" s="15"/>
      <c r="SDR27" s="15"/>
      <c r="SDS27" s="15"/>
      <c r="SDT27" s="15"/>
      <c r="SDU27" s="15"/>
      <c r="SDV27" s="15"/>
      <c r="SDW27" s="15"/>
      <c r="SDX27" s="15"/>
      <c r="SDY27" s="15"/>
      <c r="SDZ27" s="15"/>
      <c r="SEA27" s="15"/>
      <c r="SEB27" s="15"/>
      <c r="SEC27" s="15"/>
      <c r="SED27" s="15"/>
      <c r="SEE27" s="15"/>
      <c r="SEF27" s="15"/>
      <c r="SEG27" s="15"/>
      <c r="SEH27" s="15"/>
      <c r="SEI27" s="15"/>
      <c r="SEJ27" s="15"/>
      <c r="SEK27" s="15"/>
      <c r="SEL27" s="15"/>
      <c r="SEM27" s="15"/>
      <c r="SEN27" s="15"/>
      <c r="SEO27" s="15"/>
      <c r="SEP27" s="15"/>
      <c r="SEQ27" s="15"/>
      <c r="SER27" s="15"/>
      <c r="SES27" s="15"/>
      <c r="SET27" s="15"/>
      <c r="SEU27" s="15"/>
      <c r="SEV27" s="15"/>
      <c r="SEW27" s="15"/>
      <c r="SEX27" s="15"/>
      <c r="SEY27" s="15"/>
      <c r="SEZ27" s="15"/>
      <c r="SFA27" s="15"/>
      <c r="SFB27" s="15"/>
      <c r="SFC27" s="15"/>
      <c r="SFD27" s="15"/>
      <c r="SFE27" s="15"/>
      <c r="SFF27" s="15"/>
      <c r="SFG27" s="15"/>
      <c r="SFH27" s="15"/>
      <c r="SFI27" s="15"/>
      <c r="SFJ27" s="15"/>
      <c r="SFK27" s="15"/>
      <c r="SFL27" s="15"/>
      <c r="SFM27" s="15"/>
      <c r="SFN27" s="15"/>
      <c r="SFO27" s="15"/>
      <c r="SFP27" s="15"/>
      <c r="SFQ27" s="15"/>
      <c r="SFR27" s="15"/>
      <c r="SFS27" s="15"/>
      <c r="SFT27" s="15"/>
      <c r="SFU27" s="15"/>
      <c r="SFV27" s="15"/>
      <c r="SFW27" s="15"/>
      <c r="SFX27" s="15"/>
      <c r="SFY27" s="15"/>
      <c r="SFZ27" s="15"/>
      <c r="SGA27" s="15"/>
      <c r="SGB27" s="15"/>
      <c r="SGC27" s="15"/>
      <c r="SGD27" s="15"/>
      <c r="SGE27" s="15"/>
      <c r="SGF27" s="15"/>
      <c r="SGG27" s="15"/>
      <c r="SGH27" s="15"/>
      <c r="SGI27" s="15"/>
      <c r="SGJ27" s="15"/>
      <c r="SGK27" s="15"/>
      <c r="SGL27" s="15"/>
      <c r="SGM27" s="15"/>
      <c r="SGN27" s="15"/>
      <c r="SGO27" s="15"/>
      <c r="SGP27" s="15"/>
      <c r="SGQ27" s="15"/>
      <c r="SGR27" s="15"/>
      <c r="SGS27" s="15"/>
      <c r="SGT27" s="15"/>
      <c r="SGU27" s="15"/>
      <c r="SGV27" s="15"/>
      <c r="SGW27" s="15"/>
      <c r="SGX27" s="15"/>
      <c r="SGY27" s="15"/>
      <c r="SGZ27" s="15"/>
      <c r="SHA27" s="15"/>
      <c r="SHB27" s="15"/>
      <c r="SHC27" s="15"/>
      <c r="SHD27" s="15"/>
      <c r="SHE27" s="15"/>
      <c r="SHF27" s="15"/>
      <c r="SHG27" s="15"/>
      <c r="SHH27" s="15"/>
      <c r="SHI27" s="15"/>
      <c r="SHJ27" s="15"/>
      <c r="SHK27" s="15"/>
      <c r="SHL27" s="15"/>
      <c r="SHM27" s="15"/>
      <c r="SHN27" s="15"/>
      <c r="SHO27" s="15"/>
      <c r="SHP27" s="15"/>
      <c r="SHQ27" s="15"/>
      <c r="SHR27" s="15"/>
      <c r="SHS27" s="15"/>
      <c r="SHT27" s="15"/>
      <c r="SHU27" s="15"/>
      <c r="SHV27" s="15"/>
      <c r="SHW27" s="15"/>
      <c r="SHX27" s="15"/>
      <c r="SHY27" s="15"/>
      <c r="SHZ27" s="15"/>
      <c r="SIA27" s="15"/>
      <c r="SIB27" s="15"/>
      <c r="SIC27" s="15"/>
      <c r="SID27" s="15"/>
      <c r="SIE27" s="15"/>
      <c r="SIF27" s="15"/>
      <c r="SIG27" s="15"/>
      <c r="SIH27" s="15"/>
      <c r="SII27" s="15"/>
      <c r="SIJ27" s="15"/>
      <c r="SIK27" s="15"/>
      <c r="SIL27" s="15"/>
      <c r="SIM27" s="15"/>
      <c r="SIN27" s="15"/>
      <c r="SIO27" s="15"/>
      <c r="SIP27" s="15"/>
      <c r="SIQ27" s="15"/>
      <c r="SIR27" s="15"/>
      <c r="SIS27" s="15"/>
      <c r="SIT27" s="15"/>
      <c r="SIU27" s="15"/>
      <c r="SIV27" s="15"/>
      <c r="SIW27" s="15"/>
      <c r="SIX27" s="15"/>
      <c r="SIY27" s="15"/>
      <c r="SIZ27" s="15"/>
      <c r="SJA27" s="15"/>
      <c r="SJB27" s="15"/>
      <c r="SJC27" s="15"/>
      <c r="SJD27" s="15"/>
      <c r="SJE27" s="15"/>
      <c r="SJF27" s="15"/>
      <c r="SJG27" s="15"/>
      <c r="SJH27" s="15"/>
      <c r="SJI27" s="15"/>
      <c r="SJJ27" s="15"/>
      <c r="SJK27" s="15"/>
      <c r="SJL27" s="15"/>
      <c r="SJM27" s="15"/>
      <c r="SJN27" s="15"/>
      <c r="SJO27" s="15"/>
      <c r="SJP27" s="15"/>
      <c r="SJQ27" s="15"/>
      <c r="SJR27" s="15"/>
      <c r="SJS27" s="15"/>
      <c r="SJT27" s="15"/>
      <c r="SJU27" s="15"/>
      <c r="SJV27" s="15"/>
      <c r="SJW27" s="15"/>
      <c r="SJX27" s="15"/>
      <c r="SJY27" s="15"/>
      <c r="SJZ27" s="15"/>
      <c r="SKA27" s="15"/>
      <c r="SKB27" s="15"/>
      <c r="SKC27" s="15"/>
      <c r="SKD27" s="15"/>
      <c r="SKE27" s="15"/>
      <c r="SKF27" s="15"/>
      <c r="SKG27" s="15"/>
      <c r="SKH27" s="15"/>
      <c r="SKI27" s="15"/>
      <c r="SKJ27" s="15"/>
      <c r="SKK27" s="15"/>
      <c r="SKL27" s="15"/>
      <c r="SKM27" s="15"/>
      <c r="SKN27" s="15"/>
      <c r="SKO27" s="15"/>
      <c r="SKP27" s="15"/>
      <c r="SKQ27" s="15"/>
      <c r="SKR27" s="15"/>
      <c r="SKS27" s="15"/>
      <c r="SKT27" s="15"/>
      <c r="SKU27" s="15"/>
      <c r="SKV27" s="15"/>
      <c r="SKW27" s="15"/>
      <c r="SKX27" s="15"/>
      <c r="SKY27" s="15"/>
      <c r="SKZ27" s="15"/>
      <c r="SLA27" s="15"/>
      <c r="SLB27" s="15"/>
      <c r="SLC27" s="15"/>
      <c r="SLD27" s="15"/>
      <c r="SLE27" s="15"/>
      <c r="SLF27" s="15"/>
      <c r="SLG27" s="15"/>
      <c r="SLH27" s="15"/>
      <c r="SLI27" s="15"/>
      <c r="SLJ27" s="15"/>
      <c r="SLK27" s="15"/>
      <c r="SLL27" s="15"/>
      <c r="SLM27" s="15"/>
      <c r="SLN27" s="15"/>
      <c r="SLO27" s="15"/>
      <c r="SLP27" s="15"/>
      <c r="SLQ27" s="15"/>
      <c r="SLR27" s="15"/>
      <c r="SLS27" s="15"/>
      <c r="SLT27" s="15"/>
      <c r="SLU27" s="15"/>
      <c r="SLV27" s="15"/>
      <c r="SLW27" s="15"/>
      <c r="SLX27" s="15"/>
      <c r="SLY27" s="15"/>
      <c r="SLZ27" s="15"/>
      <c r="SMA27" s="15"/>
      <c r="SMB27" s="15"/>
      <c r="SMC27" s="15"/>
      <c r="SMD27" s="15"/>
      <c r="SME27" s="15"/>
      <c r="SMF27" s="15"/>
      <c r="SMG27" s="15"/>
      <c r="SMH27" s="15"/>
      <c r="SMI27" s="15"/>
      <c r="SMJ27" s="15"/>
      <c r="SMK27" s="15"/>
      <c r="SML27" s="15"/>
      <c r="SMM27" s="15"/>
      <c r="SMN27" s="15"/>
      <c r="SMO27" s="15"/>
      <c r="SMP27" s="15"/>
      <c r="SMQ27" s="15"/>
      <c r="SMR27" s="15"/>
      <c r="SMS27" s="15"/>
      <c r="SMT27" s="15"/>
      <c r="SMU27" s="15"/>
      <c r="SMV27" s="15"/>
      <c r="SMW27" s="15"/>
      <c r="SMX27" s="15"/>
      <c r="SMY27" s="15"/>
      <c r="SMZ27" s="15"/>
      <c r="SNA27" s="15"/>
      <c r="SNB27" s="15"/>
      <c r="SNC27" s="15"/>
      <c r="SND27" s="15"/>
      <c r="SNE27" s="15"/>
      <c r="SNF27" s="15"/>
      <c r="SNG27" s="15"/>
      <c r="SNH27" s="15"/>
      <c r="SNI27" s="15"/>
      <c r="SNJ27" s="15"/>
      <c r="SNK27" s="15"/>
      <c r="SNL27" s="15"/>
      <c r="SNM27" s="15"/>
      <c r="SNN27" s="15"/>
      <c r="SNO27" s="15"/>
      <c r="SNP27" s="15"/>
      <c r="SNQ27" s="15"/>
      <c r="SNR27" s="15"/>
      <c r="SNS27" s="15"/>
      <c r="SNT27" s="15"/>
      <c r="SNU27" s="15"/>
      <c r="SNV27" s="15"/>
      <c r="SNW27" s="15"/>
      <c r="SNX27" s="15"/>
      <c r="SNY27" s="15"/>
      <c r="SNZ27" s="15"/>
      <c r="SOA27" s="15"/>
      <c r="SOB27" s="15"/>
      <c r="SOC27" s="15"/>
      <c r="SOD27" s="15"/>
      <c r="SOE27" s="15"/>
      <c r="SOF27" s="15"/>
      <c r="SOG27" s="15"/>
      <c r="SOH27" s="15"/>
      <c r="SOI27" s="15"/>
      <c r="SOJ27" s="15"/>
      <c r="SOK27" s="15"/>
      <c r="SOL27" s="15"/>
      <c r="SOM27" s="15"/>
      <c r="SON27" s="15"/>
      <c r="SOO27" s="15"/>
      <c r="SOP27" s="15"/>
      <c r="SOQ27" s="15"/>
      <c r="SOR27" s="15"/>
      <c r="SOS27" s="15"/>
      <c r="SOT27" s="15"/>
      <c r="SOU27" s="15"/>
      <c r="SOV27" s="15"/>
      <c r="SOW27" s="15"/>
      <c r="SOX27" s="15"/>
      <c r="SOY27" s="15"/>
      <c r="SOZ27" s="15"/>
      <c r="SPA27" s="15"/>
      <c r="SPB27" s="15"/>
      <c r="SPC27" s="15"/>
      <c r="SPD27" s="15"/>
      <c r="SPE27" s="15"/>
      <c r="SPF27" s="15"/>
      <c r="SPG27" s="15"/>
      <c r="SPH27" s="15"/>
      <c r="SPI27" s="15"/>
      <c r="SPJ27" s="15"/>
      <c r="SPK27" s="15"/>
      <c r="SPL27" s="15"/>
      <c r="SPM27" s="15"/>
      <c r="SPN27" s="15"/>
      <c r="SPO27" s="15"/>
      <c r="SPP27" s="15"/>
      <c r="SPQ27" s="15"/>
      <c r="SPR27" s="15"/>
      <c r="SPS27" s="15"/>
      <c r="SPT27" s="15"/>
      <c r="SPU27" s="15"/>
      <c r="SPV27" s="15"/>
      <c r="SPW27" s="15"/>
      <c r="SPX27" s="15"/>
      <c r="SPY27" s="15"/>
      <c r="SPZ27" s="15"/>
      <c r="SQA27" s="15"/>
      <c r="SQB27" s="15"/>
      <c r="SQC27" s="15"/>
      <c r="SQD27" s="15"/>
      <c r="SQE27" s="15"/>
      <c r="SQF27" s="15"/>
      <c r="SQG27" s="15"/>
      <c r="SQH27" s="15"/>
      <c r="SQI27" s="15"/>
      <c r="SQJ27" s="15"/>
      <c r="SQK27" s="15"/>
      <c r="SQL27" s="15"/>
      <c r="SQM27" s="15"/>
      <c r="SQN27" s="15"/>
      <c r="SQO27" s="15"/>
      <c r="SQP27" s="15"/>
      <c r="SQQ27" s="15"/>
      <c r="SQR27" s="15"/>
      <c r="SQS27" s="15"/>
      <c r="SQT27" s="15"/>
      <c r="SQU27" s="15"/>
      <c r="SQV27" s="15"/>
      <c r="SQW27" s="15"/>
      <c r="SQX27" s="15"/>
      <c r="SQY27" s="15"/>
      <c r="SQZ27" s="15"/>
      <c r="SRA27" s="15"/>
      <c r="SRB27" s="15"/>
      <c r="SRC27" s="15"/>
      <c r="SRD27" s="15"/>
      <c r="SRE27" s="15"/>
      <c r="SRF27" s="15"/>
      <c r="SRG27" s="15"/>
      <c r="SRH27" s="15"/>
      <c r="SRI27" s="15"/>
      <c r="SRJ27" s="15"/>
      <c r="SRK27" s="15"/>
      <c r="SRL27" s="15"/>
      <c r="SRM27" s="15"/>
      <c r="SRN27" s="15"/>
      <c r="SRO27" s="15"/>
      <c r="SRP27" s="15"/>
      <c r="SRQ27" s="15"/>
      <c r="SRR27" s="15"/>
      <c r="SRS27" s="15"/>
      <c r="SRT27" s="15"/>
      <c r="SRU27" s="15"/>
      <c r="SRV27" s="15"/>
      <c r="SRW27" s="15"/>
      <c r="SRX27" s="15"/>
      <c r="SRY27" s="15"/>
      <c r="SRZ27" s="15"/>
      <c r="SSA27" s="15"/>
      <c r="SSB27" s="15"/>
      <c r="SSC27" s="15"/>
      <c r="SSD27" s="15"/>
      <c r="SSE27" s="15"/>
      <c r="SSF27" s="15"/>
      <c r="SSG27" s="15"/>
      <c r="SSH27" s="15"/>
      <c r="SSI27" s="15"/>
      <c r="SSJ27" s="15"/>
      <c r="SSK27" s="15"/>
      <c r="SSL27" s="15"/>
      <c r="SSM27" s="15"/>
      <c r="SSN27" s="15"/>
      <c r="SSO27" s="15"/>
      <c r="SSP27" s="15"/>
      <c r="SSQ27" s="15"/>
      <c r="SSR27" s="15"/>
      <c r="SSS27" s="15"/>
      <c r="SST27" s="15"/>
      <c r="SSU27" s="15"/>
      <c r="SSV27" s="15"/>
      <c r="SSW27" s="15"/>
      <c r="SSX27" s="15"/>
      <c r="SSY27" s="15"/>
      <c r="SSZ27" s="15"/>
      <c r="STA27" s="15"/>
      <c r="STB27" s="15"/>
      <c r="STC27" s="15"/>
      <c r="STD27" s="15"/>
      <c r="STE27" s="15"/>
      <c r="STF27" s="15"/>
      <c r="STG27" s="15"/>
      <c r="STH27" s="15"/>
      <c r="STI27" s="15"/>
      <c r="STJ27" s="15"/>
      <c r="STK27" s="15"/>
      <c r="STL27" s="15"/>
      <c r="STM27" s="15"/>
      <c r="STN27" s="15"/>
      <c r="STO27" s="15"/>
      <c r="STP27" s="15"/>
      <c r="STQ27" s="15"/>
      <c r="STR27" s="15"/>
      <c r="STS27" s="15"/>
      <c r="STT27" s="15"/>
      <c r="STU27" s="15"/>
      <c r="STV27" s="15"/>
      <c r="STW27" s="15"/>
      <c r="STX27" s="15"/>
      <c r="STY27" s="15"/>
      <c r="STZ27" s="15"/>
      <c r="SUA27" s="15"/>
      <c r="SUB27" s="15"/>
      <c r="SUC27" s="15"/>
      <c r="SUD27" s="15"/>
      <c r="SUE27" s="15"/>
      <c r="SUF27" s="15"/>
      <c r="SUG27" s="15"/>
      <c r="SUH27" s="15"/>
      <c r="SUI27" s="15"/>
      <c r="SUJ27" s="15"/>
      <c r="SUK27" s="15"/>
      <c r="SUL27" s="15"/>
      <c r="SUM27" s="15"/>
      <c r="SUN27" s="15"/>
      <c r="SUO27" s="15"/>
      <c r="SUP27" s="15"/>
      <c r="SUQ27" s="15"/>
      <c r="SUR27" s="15"/>
      <c r="SUS27" s="15"/>
      <c r="SUT27" s="15"/>
      <c r="SUU27" s="15"/>
      <c r="SUV27" s="15"/>
      <c r="SUW27" s="15"/>
      <c r="SUX27" s="15"/>
      <c r="SUY27" s="15"/>
      <c r="SUZ27" s="15"/>
      <c r="SVA27" s="15"/>
      <c r="SVB27" s="15"/>
      <c r="SVC27" s="15"/>
      <c r="SVD27" s="15"/>
      <c r="SVE27" s="15"/>
      <c r="SVF27" s="15"/>
      <c r="SVG27" s="15"/>
      <c r="SVH27" s="15"/>
      <c r="SVI27" s="15"/>
      <c r="SVJ27" s="15"/>
      <c r="SVK27" s="15"/>
      <c r="SVL27" s="15"/>
      <c r="SVM27" s="15"/>
      <c r="SVN27" s="15"/>
      <c r="SVO27" s="15"/>
      <c r="SVP27" s="15"/>
      <c r="SVQ27" s="15"/>
      <c r="SVR27" s="15"/>
      <c r="SVS27" s="15"/>
      <c r="SVT27" s="15"/>
      <c r="SVU27" s="15"/>
      <c r="SVV27" s="15"/>
      <c r="SVW27" s="15"/>
      <c r="SVX27" s="15"/>
      <c r="SVY27" s="15"/>
      <c r="SVZ27" s="15"/>
      <c r="SWA27" s="15"/>
      <c r="SWB27" s="15"/>
      <c r="SWC27" s="15"/>
      <c r="SWD27" s="15"/>
      <c r="SWE27" s="15"/>
      <c r="SWF27" s="15"/>
      <c r="SWG27" s="15"/>
      <c r="SWH27" s="15"/>
      <c r="SWI27" s="15"/>
      <c r="SWJ27" s="15"/>
      <c r="SWK27" s="15"/>
      <c r="SWL27" s="15"/>
      <c r="SWM27" s="15"/>
      <c r="SWN27" s="15"/>
      <c r="SWO27" s="15"/>
      <c r="SWP27" s="15"/>
      <c r="SWQ27" s="15"/>
      <c r="SWR27" s="15"/>
      <c r="SWS27" s="15"/>
      <c r="SWT27" s="15"/>
      <c r="SWU27" s="15"/>
      <c r="SWV27" s="15"/>
      <c r="SWW27" s="15"/>
      <c r="SWX27" s="15"/>
      <c r="SWY27" s="15"/>
      <c r="SWZ27" s="15"/>
      <c r="SXA27" s="15"/>
      <c r="SXB27" s="15"/>
      <c r="SXC27" s="15"/>
      <c r="SXD27" s="15"/>
      <c r="SXE27" s="15"/>
      <c r="SXF27" s="15"/>
      <c r="SXG27" s="15"/>
      <c r="SXH27" s="15"/>
      <c r="SXI27" s="15"/>
      <c r="SXJ27" s="15"/>
      <c r="SXK27" s="15"/>
      <c r="SXL27" s="15"/>
      <c r="SXM27" s="15"/>
      <c r="SXN27" s="15"/>
      <c r="SXO27" s="15"/>
      <c r="SXP27" s="15"/>
      <c r="SXQ27" s="15"/>
      <c r="SXR27" s="15"/>
      <c r="SXS27" s="15"/>
      <c r="SXT27" s="15"/>
      <c r="SXU27" s="15"/>
      <c r="SXV27" s="15"/>
      <c r="SXW27" s="15"/>
      <c r="SXX27" s="15"/>
      <c r="SXY27" s="15"/>
      <c r="SXZ27" s="15"/>
      <c r="SYA27" s="15"/>
      <c r="SYB27" s="15"/>
      <c r="SYC27" s="15"/>
      <c r="SYD27" s="15"/>
      <c r="SYE27" s="15"/>
      <c r="SYF27" s="15"/>
      <c r="SYG27" s="15"/>
      <c r="SYH27" s="15"/>
      <c r="SYI27" s="15"/>
      <c r="SYJ27" s="15"/>
      <c r="SYK27" s="15"/>
      <c r="SYL27" s="15"/>
      <c r="SYM27" s="15"/>
      <c r="SYN27" s="15"/>
      <c r="SYO27" s="15"/>
      <c r="SYP27" s="15"/>
      <c r="SYQ27" s="15"/>
      <c r="SYR27" s="15"/>
      <c r="SYS27" s="15"/>
      <c r="SYT27" s="15"/>
      <c r="SYU27" s="15"/>
      <c r="SYV27" s="15"/>
      <c r="SYW27" s="15"/>
      <c r="SYX27" s="15"/>
      <c r="SYY27" s="15"/>
      <c r="SYZ27" s="15"/>
      <c r="SZA27" s="15"/>
      <c r="SZB27" s="15"/>
      <c r="SZC27" s="15"/>
      <c r="SZD27" s="15"/>
      <c r="SZE27" s="15"/>
      <c r="SZF27" s="15"/>
      <c r="SZG27" s="15"/>
      <c r="SZH27" s="15"/>
      <c r="SZI27" s="15"/>
      <c r="SZJ27" s="15"/>
      <c r="SZK27" s="15"/>
      <c r="SZL27" s="15"/>
      <c r="SZM27" s="15"/>
      <c r="SZN27" s="15"/>
      <c r="SZO27" s="15"/>
      <c r="SZP27" s="15"/>
      <c r="SZQ27" s="15"/>
      <c r="SZR27" s="15"/>
      <c r="SZS27" s="15"/>
      <c r="SZT27" s="15"/>
      <c r="SZU27" s="15"/>
      <c r="SZV27" s="15"/>
      <c r="SZW27" s="15"/>
      <c r="SZX27" s="15"/>
      <c r="SZY27" s="15"/>
      <c r="SZZ27" s="15"/>
      <c r="TAA27" s="15"/>
      <c r="TAB27" s="15"/>
      <c r="TAC27" s="15"/>
      <c r="TAD27" s="15"/>
      <c r="TAE27" s="15"/>
      <c r="TAF27" s="15"/>
      <c r="TAG27" s="15"/>
      <c r="TAH27" s="15"/>
      <c r="TAI27" s="15"/>
      <c r="TAJ27" s="15"/>
      <c r="TAK27" s="15"/>
      <c r="TAL27" s="15"/>
      <c r="TAM27" s="15"/>
      <c r="TAN27" s="15"/>
      <c r="TAO27" s="15"/>
      <c r="TAP27" s="15"/>
      <c r="TAQ27" s="15"/>
      <c r="TAR27" s="15"/>
      <c r="TAS27" s="15"/>
      <c r="TAT27" s="15"/>
      <c r="TAU27" s="15"/>
      <c r="TAV27" s="15"/>
      <c r="TAW27" s="15"/>
      <c r="TAX27" s="15"/>
      <c r="TAY27" s="15"/>
      <c r="TAZ27" s="15"/>
      <c r="TBA27" s="15"/>
      <c r="TBB27" s="15"/>
      <c r="TBC27" s="15"/>
      <c r="TBD27" s="15"/>
      <c r="TBE27" s="15"/>
      <c r="TBF27" s="15"/>
      <c r="TBG27" s="15"/>
      <c r="TBH27" s="15"/>
      <c r="TBI27" s="15"/>
      <c r="TBJ27" s="15"/>
      <c r="TBK27" s="15"/>
      <c r="TBL27" s="15"/>
      <c r="TBM27" s="15"/>
      <c r="TBN27" s="15"/>
      <c r="TBO27" s="15"/>
      <c r="TBP27" s="15"/>
      <c r="TBQ27" s="15"/>
      <c r="TBR27" s="15"/>
      <c r="TBS27" s="15"/>
      <c r="TBT27" s="15"/>
      <c r="TBU27" s="15"/>
      <c r="TBV27" s="15"/>
      <c r="TBW27" s="15"/>
      <c r="TBX27" s="15"/>
      <c r="TBY27" s="15"/>
      <c r="TBZ27" s="15"/>
      <c r="TCA27" s="15"/>
      <c r="TCB27" s="15"/>
      <c r="TCC27" s="15"/>
      <c r="TCD27" s="15"/>
      <c r="TCE27" s="15"/>
      <c r="TCF27" s="15"/>
      <c r="TCG27" s="15"/>
      <c r="TCH27" s="15"/>
      <c r="TCI27" s="15"/>
      <c r="TCJ27" s="15"/>
      <c r="TCK27" s="15"/>
      <c r="TCL27" s="15"/>
      <c r="TCM27" s="15"/>
      <c r="TCN27" s="15"/>
      <c r="TCO27" s="15"/>
      <c r="TCP27" s="15"/>
      <c r="TCQ27" s="15"/>
      <c r="TCR27" s="15"/>
      <c r="TCS27" s="15"/>
      <c r="TCT27" s="15"/>
      <c r="TCU27" s="15"/>
      <c r="TCV27" s="15"/>
      <c r="TCW27" s="15"/>
      <c r="TCX27" s="15"/>
      <c r="TCY27" s="15"/>
      <c r="TCZ27" s="15"/>
      <c r="TDA27" s="15"/>
      <c r="TDB27" s="15"/>
      <c r="TDC27" s="15"/>
      <c r="TDD27" s="15"/>
      <c r="TDE27" s="15"/>
      <c r="TDF27" s="15"/>
      <c r="TDG27" s="15"/>
      <c r="TDH27" s="15"/>
      <c r="TDI27" s="15"/>
      <c r="TDJ27" s="15"/>
      <c r="TDK27" s="15"/>
      <c r="TDL27" s="15"/>
      <c r="TDM27" s="15"/>
      <c r="TDN27" s="15"/>
      <c r="TDO27" s="15"/>
      <c r="TDP27" s="15"/>
      <c r="TDQ27" s="15"/>
      <c r="TDR27" s="15"/>
      <c r="TDS27" s="15"/>
      <c r="TDT27" s="15"/>
      <c r="TDU27" s="15"/>
      <c r="TDV27" s="15"/>
      <c r="TDW27" s="15"/>
      <c r="TDX27" s="15"/>
      <c r="TDY27" s="15"/>
      <c r="TDZ27" s="15"/>
      <c r="TEA27" s="15"/>
      <c r="TEB27" s="15"/>
      <c r="TEC27" s="15"/>
      <c r="TED27" s="15"/>
      <c r="TEE27" s="15"/>
      <c r="TEF27" s="15"/>
      <c r="TEG27" s="15"/>
      <c r="TEH27" s="15"/>
      <c r="TEI27" s="15"/>
      <c r="TEJ27" s="15"/>
      <c r="TEK27" s="15"/>
      <c r="TEL27" s="15"/>
      <c r="TEM27" s="15"/>
      <c r="TEN27" s="15"/>
      <c r="TEO27" s="15"/>
      <c r="TEP27" s="15"/>
      <c r="TEQ27" s="15"/>
      <c r="TER27" s="15"/>
      <c r="TES27" s="15"/>
      <c r="TET27" s="15"/>
      <c r="TEU27" s="15"/>
      <c r="TEV27" s="15"/>
      <c r="TEW27" s="15"/>
      <c r="TEX27" s="15"/>
      <c r="TEY27" s="15"/>
      <c r="TEZ27" s="15"/>
      <c r="TFA27" s="15"/>
      <c r="TFB27" s="15"/>
      <c r="TFC27" s="15"/>
      <c r="TFD27" s="15"/>
      <c r="TFE27" s="15"/>
      <c r="TFF27" s="15"/>
      <c r="TFG27" s="15"/>
      <c r="TFH27" s="15"/>
      <c r="TFI27" s="15"/>
      <c r="TFJ27" s="15"/>
      <c r="TFK27" s="15"/>
      <c r="TFL27" s="15"/>
      <c r="TFM27" s="15"/>
      <c r="TFN27" s="15"/>
      <c r="TFO27" s="15"/>
      <c r="TFP27" s="15"/>
      <c r="TFQ27" s="15"/>
      <c r="TFR27" s="15"/>
      <c r="TFS27" s="15"/>
      <c r="TFT27" s="15"/>
      <c r="TFU27" s="15"/>
      <c r="TFV27" s="15"/>
      <c r="TFW27" s="15"/>
      <c r="TFX27" s="15"/>
      <c r="TFY27" s="15"/>
      <c r="TFZ27" s="15"/>
      <c r="TGA27" s="15"/>
      <c r="TGB27" s="15"/>
      <c r="TGC27" s="15"/>
      <c r="TGD27" s="15"/>
      <c r="TGE27" s="15"/>
      <c r="TGF27" s="15"/>
      <c r="TGG27" s="15"/>
      <c r="TGH27" s="15"/>
      <c r="TGI27" s="15"/>
      <c r="TGJ27" s="15"/>
      <c r="TGK27" s="15"/>
      <c r="TGL27" s="15"/>
      <c r="TGM27" s="15"/>
      <c r="TGN27" s="15"/>
      <c r="TGO27" s="15"/>
      <c r="TGP27" s="15"/>
      <c r="TGQ27" s="15"/>
      <c r="TGR27" s="15"/>
      <c r="TGS27" s="15"/>
      <c r="TGT27" s="15"/>
      <c r="TGU27" s="15"/>
      <c r="TGV27" s="15"/>
      <c r="TGW27" s="15"/>
      <c r="TGX27" s="15"/>
      <c r="TGY27" s="15"/>
      <c r="TGZ27" s="15"/>
      <c r="THA27" s="15"/>
      <c r="THB27" s="15"/>
      <c r="THC27" s="15"/>
      <c r="THD27" s="15"/>
      <c r="THE27" s="15"/>
      <c r="THF27" s="15"/>
      <c r="THG27" s="15"/>
      <c r="THH27" s="15"/>
      <c r="THI27" s="15"/>
      <c r="THJ27" s="15"/>
      <c r="THK27" s="15"/>
      <c r="THL27" s="15"/>
      <c r="THM27" s="15"/>
      <c r="THN27" s="15"/>
      <c r="THO27" s="15"/>
      <c r="THP27" s="15"/>
      <c r="THQ27" s="15"/>
      <c r="THR27" s="15"/>
      <c r="THS27" s="15"/>
      <c r="THT27" s="15"/>
      <c r="THU27" s="15"/>
      <c r="THV27" s="15"/>
      <c r="THW27" s="15"/>
      <c r="THX27" s="15"/>
      <c r="THY27" s="15"/>
      <c r="THZ27" s="15"/>
      <c r="TIA27" s="15"/>
      <c r="TIB27" s="15"/>
      <c r="TIC27" s="15"/>
      <c r="TID27" s="15"/>
      <c r="TIE27" s="15"/>
      <c r="TIF27" s="15"/>
      <c r="TIG27" s="15"/>
      <c r="TIH27" s="15"/>
      <c r="TII27" s="15"/>
      <c r="TIJ27" s="15"/>
      <c r="TIK27" s="15"/>
      <c r="TIL27" s="15"/>
      <c r="TIM27" s="15"/>
      <c r="TIN27" s="15"/>
      <c r="TIO27" s="15"/>
      <c r="TIP27" s="15"/>
      <c r="TIQ27" s="15"/>
      <c r="TIR27" s="15"/>
      <c r="TIS27" s="15"/>
      <c r="TIT27" s="15"/>
      <c r="TIU27" s="15"/>
      <c r="TIV27" s="15"/>
      <c r="TIW27" s="15"/>
      <c r="TIX27" s="15"/>
      <c r="TIY27" s="15"/>
      <c r="TIZ27" s="15"/>
      <c r="TJA27" s="15"/>
      <c r="TJB27" s="15"/>
      <c r="TJC27" s="15"/>
      <c r="TJD27" s="15"/>
      <c r="TJE27" s="15"/>
      <c r="TJF27" s="15"/>
      <c r="TJG27" s="15"/>
      <c r="TJH27" s="15"/>
      <c r="TJI27" s="15"/>
      <c r="TJJ27" s="15"/>
      <c r="TJK27" s="15"/>
      <c r="TJL27" s="15"/>
      <c r="TJM27" s="15"/>
      <c r="TJN27" s="15"/>
      <c r="TJO27" s="15"/>
      <c r="TJP27" s="15"/>
      <c r="TJQ27" s="15"/>
      <c r="TJR27" s="15"/>
      <c r="TJS27" s="15"/>
      <c r="TJT27" s="15"/>
      <c r="TJU27" s="15"/>
      <c r="TJV27" s="15"/>
      <c r="TJW27" s="15"/>
      <c r="TJX27" s="15"/>
      <c r="TJY27" s="15"/>
      <c r="TJZ27" s="15"/>
      <c r="TKA27" s="15"/>
      <c r="TKB27" s="15"/>
      <c r="TKC27" s="15"/>
      <c r="TKD27" s="15"/>
      <c r="TKE27" s="15"/>
      <c r="TKF27" s="15"/>
      <c r="TKG27" s="15"/>
      <c r="TKH27" s="15"/>
      <c r="TKI27" s="15"/>
      <c r="TKJ27" s="15"/>
      <c r="TKK27" s="15"/>
      <c r="TKL27" s="15"/>
      <c r="TKM27" s="15"/>
      <c r="TKN27" s="15"/>
      <c r="TKO27" s="15"/>
      <c r="TKP27" s="15"/>
      <c r="TKQ27" s="15"/>
      <c r="TKR27" s="15"/>
      <c r="TKS27" s="15"/>
      <c r="TKT27" s="15"/>
      <c r="TKU27" s="15"/>
      <c r="TKV27" s="15"/>
      <c r="TKW27" s="15"/>
      <c r="TKX27" s="15"/>
      <c r="TKY27" s="15"/>
      <c r="TKZ27" s="15"/>
      <c r="TLA27" s="15"/>
      <c r="TLB27" s="15"/>
      <c r="TLC27" s="15"/>
      <c r="TLD27" s="15"/>
      <c r="TLE27" s="15"/>
      <c r="TLF27" s="15"/>
      <c r="TLG27" s="15"/>
      <c r="TLH27" s="15"/>
      <c r="TLI27" s="15"/>
      <c r="TLJ27" s="15"/>
      <c r="TLK27" s="15"/>
      <c r="TLL27" s="15"/>
      <c r="TLM27" s="15"/>
      <c r="TLN27" s="15"/>
      <c r="TLO27" s="15"/>
      <c r="TLP27" s="15"/>
      <c r="TLQ27" s="15"/>
      <c r="TLR27" s="15"/>
      <c r="TLS27" s="15"/>
      <c r="TLT27" s="15"/>
      <c r="TLU27" s="15"/>
      <c r="TLV27" s="15"/>
      <c r="TLW27" s="15"/>
      <c r="TLX27" s="15"/>
      <c r="TLY27" s="15"/>
      <c r="TLZ27" s="15"/>
      <c r="TMA27" s="15"/>
      <c r="TMB27" s="15"/>
      <c r="TMC27" s="15"/>
      <c r="TMD27" s="15"/>
      <c r="TME27" s="15"/>
      <c r="TMF27" s="15"/>
      <c r="TMG27" s="15"/>
      <c r="TMH27" s="15"/>
      <c r="TMI27" s="15"/>
      <c r="TMJ27" s="15"/>
      <c r="TMK27" s="15"/>
      <c r="TML27" s="15"/>
      <c r="TMM27" s="15"/>
      <c r="TMN27" s="15"/>
      <c r="TMO27" s="15"/>
      <c r="TMP27" s="15"/>
      <c r="TMQ27" s="15"/>
      <c r="TMR27" s="15"/>
      <c r="TMS27" s="15"/>
      <c r="TMT27" s="15"/>
      <c r="TMU27" s="15"/>
      <c r="TMV27" s="15"/>
      <c r="TMW27" s="15"/>
      <c r="TMX27" s="15"/>
      <c r="TMY27" s="15"/>
      <c r="TMZ27" s="15"/>
      <c r="TNA27" s="15"/>
      <c r="TNB27" s="15"/>
      <c r="TNC27" s="15"/>
      <c r="TND27" s="15"/>
      <c r="TNE27" s="15"/>
      <c r="TNF27" s="15"/>
      <c r="TNG27" s="15"/>
      <c r="TNH27" s="15"/>
      <c r="TNI27" s="15"/>
      <c r="TNJ27" s="15"/>
      <c r="TNK27" s="15"/>
      <c r="TNL27" s="15"/>
      <c r="TNM27" s="15"/>
      <c r="TNN27" s="15"/>
      <c r="TNO27" s="15"/>
      <c r="TNP27" s="15"/>
      <c r="TNQ27" s="15"/>
      <c r="TNR27" s="15"/>
      <c r="TNS27" s="15"/>
      <c r="TNT27" s="15"/>
      <c r="TNU27" s="15"/>
      <c r="TNV27" s="15"/>
      <c r="TNW27" s="15"/>
      <c r="TNX27" s="15"/>
      <c r="TNY27" s="15"/>
      <c r="TNZ27" s="15"/>
      <c r="TOA27" s="15"/>
      <c r="TOB27" s="15"/>
      <c r="TOC27" s="15"/>
      <c r="TOD27" s="15"/>
      <c r="TOE27" s="15"/>
      <c r="TOF27" s="15"/>
      <c r="TOG27" s="15"/>
      <c r="TOH27" s="15"/>
      <c r="TOI27" s="15"/>
      <c r="TOJ27" s="15"/>
      <c r="TOK27" s="15"/>
      <c r="TOL27" s="15"/>
      <c r="TOM27" s="15"/>
      <c r="TON27" s="15"/>
      <c r="TOO27" s="15"/>
      <c r="TOP27" s="15"/>
      <c r="TOQ27" s="15"/>
      <c r="TOR27" s="15"/>
      <c r="TOS27" s="15"/>
      <c r="TOT27" s="15"/>
      <c r="TOU27" s="15"/>
      <c r="TOV27" s="15"/>
      <c r="TOW27" s="15"/>
      <c r="TOX27" s="15"/>
      <c r="TOY27" s="15"/>
      <c r="TOZ27" s="15"/>
      <c r="TPA27" s="15"/>
      <c r="TPB27" s="15"/>
      <c r="TPC27" s="15"/>
      <c r="TPD27" s="15"/>
      <c r="TPE27" s="15"/>
      <c r="TPF27" s="15"/>
      <c r="TPG27" s="15"/>
      <c r="TPH27" s="15"/>
      <c r="TPI27" s="15"/>
      <c r="TPJ27" s="15"/>
      <c r="TPK27" s="15"/>
      <c r="TPL27" s="15"/>
      <c r="TPM27" s="15"/>
      <c r="TPN27" s="15"/>
      <c r="TPO27" s="15"/>
      <c r="TPP27" s="15"/>
      <c r="TPQ27" s="15"/>
      <c r="TPR27" s="15"/>
      <c r="TPS27" s="15"/>
      <c r="TPT27" s="15"/>
      <c r="TPU27" s="15"/>
      <c r="TPV27" s="15"/>
      <c r="TPW27" s="15"/>
      <c r="TPX27" s="15"/>
      <c r="TPY27" s="15"/>
      <c r="TPZ27" s="15"/>
      <c r="TQA27" s="15"/>
      <c r="TQB27" s="15"/>
      <c r="TQC27" s="15"/>
      <c r="TQD27" s="15"/>
      <c r="TQE27" s="15"/>
      <c r="TQF27" s="15"/>
      <c r="TQG27" s="15"/>
      <c r="TQH27" s="15"/>
      <c r="TQI27" s="15"/>
      <c r="TQJ27" s="15"/>
      <c r="TQK27" s="15"/>
      <c r="TQL27" s="15"/>
      <c r="TQM27" s="15"/>
      <c r="TQN27" s="15"/>
      <c r="TQO27" s="15"/>
      <c r="TQP27" s="15"/>
      <c r="TQQ27" s="15"/>
      <c r="TQR27" s="15"/>
      <c r="TQS27" s="15"/>
      <c r="TQT27" s="15"/>
      <c r="TQU27" s="15"/>
      <c r="TQV27" s="15"/>
      <c r="TQW27" s="15"/>
      <c r="TQX27" s="15"/>
      <c r="TQY27" s="15"/>
      <c r="TQZ27" s="15"/>
      <c r="TRA27" s="15"/>
      <c r="TRB27" s="15"/>
      <c r="TRC27" s="15"/>
      <c r="TRD27" s="15"/>
      <c r="TRE27" s="15"/>
      <c r="TRF27" s="15"/>
      <c r="TRG27" s="15"/>
      <c r="TRH27" s="15"/>
      <c r="TRI27" s="15"/>
      <c r="TRJ27" s="15"/>
      <c r="TRK27" s="15"/>
      <c r="TRL27" s="15"/>
      <c r="TRM27" s="15"/>
      <c r="TRN27" s="15"/>
      <c r="TRO27" s="15"/>
      <c r="TRP27" s="15"/>
      <c r="TRQ27" s="15"/>
      <c r="TRR27" s="15"/>
      <c r="TRS27" s="15"/>
      <c r="TRT27" s="15"/>
      <c r="TRU27" s="15"/>
      <c r="TRV27" s="15"/>
      <c r="TRW27" s="15"/>
      <c r="TRX27" s="15"/>
      <c r="TRY27" s="15"/>
      <c r="TRZ27" s="15"/>
      <c r="TSA27" s="15"/>
      <c r="TSB27" s="15"/>
      <c r="TSC27" s="15"/>
      <c r="TSD27" s="15"/>
      <c r="TSE27" s="15"/>
      <c r="TSF27" s="15"/>
      <c r="TSG27" s="15"/>
      <c r="TSH27" s="15"/>
      <c r="TSI27" s="15"/>
      <c r="TSJ27" s="15"/>
      <c r="TSK27" s="15"/>
      <c r="TSL27" s="15"/>
      <c r="TSM27" s="15"/>
      <c r="TSN27" s="15"/>
      <c r="TSO27" s="15"/>
      <c r="TSP27" s="15"/>
      <c r="TSQ27" s="15"/>
      <c r="TSR27" s="15"/>
      <c r="TSS27" s="15"/>
      <c r="TST27" s="15"/>
      <c r="TSU27" s="15"/>
      <c r="TSV27" s="15"/>
      <c r="TSW27" s="15"/>
      <c r="TSX27" s="15"/>
      <c r="TSY27" s="15"/>
      <c r="TSZ27" s="15"/>
      <c r="TTA27" s="15"/>
      <c r="TTB27" s="15"/>
      <c r="TTC27" s="15"/>
      <c r="TTD27" s="15"/>
      <c r="TTE27" s="15"/>
      <c r="TTF27" s="15"/>
      <c r="TTG27" s="15"/>
      <c r="TTH27" s="15"/>
      <c r="TTI27" s="15"/>
      <c r="TTJ27" s="15"/>
      <c r="TTK27" s="15"/>
      <c r="TTL27" s="15"/>
      <c r="TTM27" s="15"/>
      <c r="TTN27" s="15"/>
      <c r="TTO27" s="15"/>
      <c r="TTP27" s="15"/>
      <c r="TTQ27" s="15"/>
      <c r="TTR27" s="15"/>
      <c r="TTS27" s="15"/>
      <c r="TTT27" s="15"/>
      <c r="TTU27" s="15"/>
      <c r="TTV27" s="15"/>
      <c r="TTW27" s="15"/>
      <c r="TTX27" s="15"/>
      <c r="TTY27" s="15"/>
      <c r="TTZ27" s="15"/>
      <c r="TUA27" s="15"/>
      <c r="TUB27" s="15"/>
      <c r="TUC27" s="15"/>
      <c r="TUD27" s="15"/>
      <c r="TUE27" s="15"/>
      <c r="TUF27" s="15"/>
      <c r="TUG27" s="15"/>
      <c r="TUH27" s="15"/>
      <c r="TUI27" s="15"/>
      <c r="TUJ27" s="15"/>
      <c r="TUK27" s="15"/>
      <c r="TUL27" s="15"/>
      <c r="TUM27" s="15"/>
      <c r="TUN27" s="15"/>
      <c r="TUO27" s="15"/>
      <c r="TUP27" s="15"/>
      <c r="TUQ27" s="15"/>
      <c r="TUR27" s="15"/>
      <c r="TUS27" s="15"/>
      <c r="TUT27" s="15"/>
      <c r="TUU27" s="15"/>
      <c r="TUV27" s="15"/>
      <c r="TUW27" s="15"/>
      <c r="TUX27" s="15"/>
      <c r="TUY27" s="15"/>
      <c r="TUZ27" s="15"/>
      <c r="TVA27" s="15"/>
      <c r="TVB27" s="15"/>
      <c r="TVC27" s="15"/>
      <c r="TVD27" s="15"/>
      <c r="TVE27" s="15"/>
      <c r="TVF27" s="15"/>
      <c r="TVG27" s="15"/>
      <c r="TVH27" s="15"/>
      <c r="TVI27" s="15"/>
      <c r="TVJ27" s="15"/>
      <c r="TVK27" s="15"/>
      <c r="TVL27" s="15"/>
      <c r="TVM27" s="15"/>
      <c r="TVN27" s="15"/>
      <c r="TVO27" s="15"/>
      <c r="TVP27" s="15"/>
      <c r="TVQ27" s="15"/>
      <c r="TVR27" s="15"/>
      <c r="TVS27" s="15"/>
      <c r="TVT27" s="15"/>
      <c r="TVU27" s="15"/>
      <c r="TVV27" s="15"/>
      <c r="TVW27" s="15"/>
      <c r="TVX27" s="15"/>
      <c r="TVY27" s="15"/>
      <c r="TVZ27" s="15"/>
      <c r="TWA27" s="15"/>
      <c r="TWB27" s="15"/>
      <c r="TWC27" s="15"/>
      <c r="TWD27" s="15"/>
      <c r="TWE27" s="15"/>
      <c r="TWF27" s="15"/>
      <c r="TWG27" s="15"/>
      <c r="TWH27" s="15"/>
      <c r="TWI27" s="15"/>
      <c r="TWJ27" s="15"/>
      <c r="TWK27" s="15"/>
      <c r="TWL27" s="15"/>
      <c r="TWM27" s="15"/>
      <c r="TWN27" s="15"/>
      <c r="TWO27" s="15"/>
      <c r="TWP27" s="15"/>
      <c r="TWQ27" s="15"/>
      <c r="TWR27" s="15"/>
      <c r="TWS27" s="15"/>
      <c r="TWT27" s="15"/>
      <c r="TWU27" s="15"/>
      <c r="TWV27" s="15"/>
      <c r="TWW27" s="15"/>
      <c r="TWX27" s="15"/>
      <c r="TWY27" s="15"/>
      <c r="TWZ27" s="15"/>
      <c r="TXA27" s="15"/>
      <c r="TXB27" s="15"/>
      <c r="TXC27" s="15"/>
      <c r="TXD27" s="15"/>
      <c r="TXE27" s="15"/>
      <c r="TXF27" s="15"/>
      <c r="TXG27" s="15"/>
      <c r="TXH27" s="15"/>
      <c r="TXI27" s="15"/>
      <c r="TXJ27" s="15"/>
      <c r="TXK27" s="15"/>
      <c r="TXL27" s="15"/>
      <c r="TXM27" s="15"/>
      <c r="TXN27" s="15"/>
      <c r="TXO27" s="15"/>
      <c r="TXP27" s="15"/>
      <c r="TXQ27" s="15"/>
      <c r="TXR27" s="15"/>
      <c r="TXS27" s="15"/>
      <c r="TXT27" s="15"/>
      <c r="TXU27" s="15"/>
      <c r="TXV27" s="15"/>
      <c r="TXW27" s="15"/>
      <c r="TXX27" s="15"/>
      <c r="TXY27" s="15"/>
      <c r="TXZ27" s="15"/>
      <c r="TYA27" s="15"/>
      <c r="TYB27" s="15"/>
      <c r="TYC27" s="15"/>
      <c r="TYD27" s="15"/>
      <c r="TYE27" s="15"/>
      <c r="TYF27" s="15"/>
      <c r="TYG27" s="15"/>
      <c r="TYH27" s="15"/>
      <c r="TYI27" s="15"/>
      <c r="TYJ27" s="15"/>
      <c r="TYK27" s="15"/>
      <c r="TYL27" s="15"/>
      <c r="TYM27" s="15"/>
      <c r="TYN27" s="15"/>
      <c r="TYO27" s="15"/>
      <c r="TYP27" s="15"/>
      <c r="TYQ27" s="15"/>
      <c r="TYR27" s="15"/>
      <c r="TYS27" s="15"/>
      <c r="TYT27" s="15"/>
      <c r="TYU27" s="15"/>
      <c r="TYV27" s="15"/>
      <c r="TYW27" s="15"/>
      <c r="TYX27" s="15"/>
      <c r="TYY27" s="15"/>
      <c r="TYZ27" s="15"/>
      <c r="TZA27" s="15"/>
      <c r="TZB27" s="15"/>
      <c r="TZC27" s="15"/>
      <c r="TZD27" s="15"/>
      <c r="TZE27" s="15"/>
      <c r="TZF27" s="15"/>
      <c r="TZG27" s="15"/>
      <c r="TZH27" s="15"/>
      <c r="TZI27" s="15"/>
      <c r="TZJ27" s="15"/>
      <c r="TZK27" s="15"/>
      <c r="TZL27" s="15"/>
      <c r="TZM27" s="15"/>
      <c r="TZN27" s="15"/>
      <c r="TZO27" s="15"/>
      <c r="TZP27" s="15"/>
      <c r="TZQ27" s="15"/>
      <c r="TZR27" s="15"/>
      <c r="TZS27" s="15"/>
      <c r="TZT27" s="15"/>
      <c r="TZU27" s="15"/>
      <c r="TZV27" s="15"/>
      <c r="TZW27" s="15"/>
      <c r="TZX27" s="15"/>
      <c r="TZY27" s="15"/>
      <c r="TZZ27" s="15"/>
      <c r="UAA27" s="15"/>
      <c r="UAB27" s="15"/>
      <c r="UAC27" s="15"/>
      <c r="UAD27" s="15"/>
      <c r="UAE27" s="15"/>
      <c r="UAF27" s="15"/>
      <c r="UAG27" s="15"/>
      <c r="UAH27" s="15"/>
      <c r="UAI27" s="15"/>
      <c r="UAJ27" s="15"/>
      <c r="UAK27" s="15"/>
      <c r="UAL27" s="15"/>
      <c r="UAM27" s="15"/>
      <c r="UAN27" s="15"/>
      <c r="UAO27" s="15"/>
      <c r="UAP27" s="15"/>
      <c r="UAQ27" s="15"/>
      <c r="UAR27" s="15"/>
      <c r="UAS27" s="15"/>
      <c r="UAT27" s="15"/>
      <c r="UAU27" s="15"/>
      <c r="UAV27" s="15"/>
      <c r="UAW27" s="15"/>
      <c r="UAX27" s="15"/>
      <c r="UAY27" s="15"/>
      <c r="UAZ27" s="15"/>
      <c r="UBA27" s="15"/>
      <c r="UBB27" s="15"/>
      <c r="UBC27" s="15"/>
      <c r="UBD27" s="15"/>
      <c r="UBE27" s="15"/>
      <c r="UBF27" s="15"/>
      <c r="UBG27" s="15"/>
      <c r="UBH27" s="15"/>
      <c r="UBI27" s="15"/>
      <c r="UBJ27" s="15"/>
      <c r="UBK27" s="15"/>
      <c r="UBL27" s="15"/>
      <c r="UBM27" s="15"/>
      <c r="UBN27" s="15"/>
      <c r="UBO27" s="15"/>
      <c r="UBP27" s="15"/>
      <c r="UBQ27" s="15"/>
      <c r="UBR27" s="15"/>
      <c r="UBS27" s="15"/>
      <c r="UBT27" s="15"/>
      <c r="UBU27" s="15"/>
      <c r="UBV27" s="15"/>
      <c r="UBW27" s="15"/>
      <c r="UBX27" s="15"/>
      <c r="UBY27" s="15"/>
      <c r="UBZ27" s="15"/>
      <c r="UCA27" s="15"/>
      <c r="UCB27" s="15"/>
      <c r="UCC27" s="15"/>
      <c r="UCD27" s="15"/>
      <c r="UCE27" s="15"/>
      <c r="UCF27" s="15"/>
      <c r="UCG27" s="15"/>
      <c r="UCH27" s="15"/>
      <c r="UCI27" s="15"/>
      <c r="UCJ27" s="15"/>
      <c r="UCK27" s="15"/>
      <c r="UCL27" s="15"/>
      <c r="UCM27" s="15"/>
      <c r="UCN27" s="15"/>
      <c r="UCO27" s="15"/>
      <c r="UCP27" s="15"/>
      <c r="UCQ27" s="15"/>
      <c r="UCR27" s="15"/>
      <c r="UCS27" s="15"/>
      <c r="UCT27" s="15"/>
      <c r="UCU27" s="15"/>
      <c r="UCV27" s="15"/>
      <c r="UCW27" s="15"/>
      <c r="UCX27" s="15"/>
      <c r="UCY27" s="15"/>
      <c r="UCZ27" s="15"/>
      <c r="UDA27" s="15"/>
      <c r="UDB27" s="15"/>
      <c r="UDC27" s="15"/>
      <c r="UDD27" s="15"/>
      <c r="UDE27" s="15"/>
      <c r="UDF27" s="15"/>
      <c r="UDG27" s="15"/>
      <c r="UDH27" s="15"/>
      <c r="UDI27" s="15"/>
      <c r="UDJ27" s="15"/>
      <c r="UDK27" s="15"/>
      <c r="UDL27" s="15"/>
      <c r="UDM27" s="15"/>
      <c r="UDN27" s="15"/>
      <c r="UDO27" s="15"/>
      <c r="UDP27" s="15"/>
      <c r="UDQ27" s="15"/>
      <c r="UDR27" s="15"/>
      <c r="UDS27" s="15"/>
      <c r="UDT27" s="15"/>
      <c r="UDU27" s="15"/>
      <c r="UDV27" s="15"/>
      <c r="UDW27" s="15"/>
      <c r="UDX27" s="15"/>
      <c r="UDY27" s="15"/>
      <c r="UDZ27" s="15"/>
      <c r="UEA27" s="15"/>
      <c r="UEB27" s="15"/>
      <c r="UEC27" s="15"/>
      <c r="UED27" s="15"/>
      <c r="UEE27" s="15"/>
      <c r="UEF27" s="15"/>
      <c r="UEG27" s="15"/>
      <c r="UEH27" s="15"/>
      <c r="UEI27" s="15"/>
      <c r="UEJ27" s="15"/>
      <c r="UEK27" s="15"/>
      <c r="UEL27" s="15"/>
      <c r="UEM27" s="15"/>
      <c r="UEN27" s="15"/>
      <c r="UEO27" s="15"/>
      <c r="UEP27" s="15"/>
      <c r="UEQ27" s="15"/>
      <c r="UER27" s="15"/>
      <c r="UES27" s="15"/>
      <c r="UET27" s="15"/>
      <c r="UEU27" s="15"/>
      <c r="UEV27" s="15"/>
      <c r="UEW27" s="15"/>
      <c r="UEX27" s="15"/>
      <c r="UEY27" s="15"/>
      <c r="UEZ27" s="15"/>
      <c r="UFA27" s="15"/>
      <c r="UFB27" s="15"/>
      <c r="UFC27" s="15"/>
      <c r="UFD27" s="15"/>
      <c r="UFE27" s="15"/>
      <c r="UFF27" s="15"/>
      <c r="UFG27" s="15"/>
      <c r="UFH27" s="15"/>
      <c r="UFI27" s="15"/>
      <c r="UFJ27" s="15"/>
      <c r="UFK27" s="15"/>
      <c r="UFL27" s="15"/>
      <c r="UFM27" s="15"/>
      <c r="UFN27" s="15"/>
      <c r="UFO27" s="15"/>
      <c r="UFP27" s="15"/>
      <c r="UFQ27" s="15"/>
      <c r="UFR27" s="15"/>
      <c r="UFS27" s="15"/>
      <c r="UFT27" s="15"/>
      <c r="UFU27" s="15"/>
      <c r="UFV27" s="15"/>
      <c r="UFW27" s="15"/>
      <c r="UFX27" s="15"/>
      <c r="UFY27" s="15"/>
      <c r="UFZ27" s="15"/>
      <c r="UGA27" s="15"/>
      <c r="UGB27" s="15"/>
      <c r="UGC27" s="15"/>
      <c r="UGD27" s="15"/>
      <c r="UGE27" s="15"/>
      <c r="UGF27" s="15"/>
      <c r="UGG27" s="15"/>
      <c r="UGH27" s="15"/>
      <c r="UGI27" s="15"/>
      <c r="UGJ27" s="15"/>
      <c r="UGK27" s="15"/>
      <c r="UGL27" s="15"/>
      <c r="UGM27" s="15"/>
      <c r="UGN27" s="15"/>
      <c r="UGO27" s="15"/>
      <c r="UGP27" s="15"/>
      <c r="UGQ27" s="15"/>
      <c r="UGR27" s="15"/>
      <c r="UGS27" s="15"/>
      <c r="UGT27" s="15"/>
      <c r="UGU27" s="15"/>
      <c r="UGV27" s="15"/>
      <c r="UGW27" s="15"/>
      <c r="UGX27" s="15"/>
      <c r="UGY27" s="15"/>
      <c r="UGZ27" s="15"/>
      <c r="UHA27" s="15"/>
      <c r="UHB27" s="15"/>
      <c r="UHC27" s="15"/>
      <c r="UHD27" s="15"/>
      <c r="UHE27" s="15"/>
      <c r="UHF27" s="15"/>
      <c r="UHG27" s="15"/>
      <c r="UHH27" s="15"/>
      <c r="UHI27" s="15"/>
      <c r="UHJ27" s="15"/>
      <c r="UHK27" s="15"/>
      <c r="UHL27" s="15"/>
      <c r="UHM27" s="15"/>
      <c r="UHN27" s="15"/>
      <c r="UHO27" s="15"/>
      <c r="UHP27" s="15"/>
      <c r="UHQ27" s="15"/>
      <c r="UHR27" s="15"/>
      <c r="UHS27" s="15"/>
      <c r="UHT27" s="15"/>
      <c r="UHU27" s="15"/>
      <c r="UHV27" s="15"/>
      <c r="UHW27" s="15"/>
      <c r="UHX27" s="15"/>
      <c r="UHY27" s="15"/>
      <c r="UHZ27" s="15"/>
      <c r="UIA27" s="15"/>
      <c r="UIB27" s="15"/>
      <c r="UIC27" s="15"/>
      <c r="UID27" s="15"/>
      <c r="UIE27" s="15"/>
      <c r="UIF27" s="15"/>
      <c r="UIG27" s="15"/>
      <c r="UIH27" s="15"/>
      <c r="UII27" s="15"/>
      <c r="UIJ27" s="15"/>
      <c r="UIK27" s="15"/>
      <c r="UIL27" s="15"/>
      <c r="UIM27" s="15"/>
      <c r="UIN27" s="15"/>
      <c r="UIO27" s="15"/>
      <c r="UIP27" s="15"/>
      <c r="UIQ27" s="15"/>
      <c r="UIR27" s="15"/>
      <c r="UIS27" s="15"/>
      <c r="UIT27" s="15"/>
      <c r="UIU27" s="15"/>
      <c r="UIV27" s="15"/>
      <c r="UIW27" s="15"/>
      <c r="UIX27" s="15"/>
      <c r="UIY27" s="15"/>
      <c r="UIZ27" s="15"/>
      <c r="UJA27" s="15"/>
      <c r="UJB27" s="15"/>
      <c r="UJC27" s="15"/>
      <c r="UJD27" s="15"/>
      <c r="UJE27" s="15"/>
      <c r="UJF27" s="15"/>
      <c r="UJG27" s="15"/>
      <c r="UJH27" s="15"/>
      <c r="UJI27" s="15"/>
      <c r="UJJ27" s="15"/>
      <c r="UJK27" s="15"/>
      <c r="UJL27" s="15"/>
      <c r="UJM27" s="15"/>
      <c r="UJN27" s="15"/>
      <c r="UJO27" s="15"/>
      <c r="UJP27" s="15"/>
      <c r="UJQ27" s="15"/>
      <c r="UJR27" s="15"/>
      <c r="UJS27" s="15"/>
      <c r="UJT27" s="15"/>
      <c r="UJU27" s="15"/>
      <c r="UJV27" s="15"/>
      <c r="UJW27" s="15"/>
      <c r="UJX27" s="15"/>
      <c r="UJY27" s="15"/>
      <c r="UJZ27" s="15"/>
      <c r="UKA27" s="15"/>
      <c r="UKB27" s="15"/>
      <c r="UKC27" s="15"/>
      <c r="UKD27" s="15"/>
      <c r="UKE27" s="15"/>
      <c r="UKF27" s="15"/>
      <c r="UKG27" s="15"/>
      <c r="UKH27" s="15"/>
      <c r="UKI27" s="15"/>
      <c r="UKJ27" s="15"/>
      <c r="UKK27" s="15"/>
      <c r="UKL27" s="15"/>
      <c r="UKM27" s="15"/>
      <c r="UKN27" s="15"/>
      <c r="UKO27" s="15"/>
      <c r="UKP27" s="15"/>
      <c r="UKQ27" s="15"/>
      <c r="UKR27" s="15"/>
      <c r="UKS27" s="15"/>
      <c r="UKT27" s="15"/>
      <c r="UKU27" s="15"/>
      <c r="UKV27" s="15"/>
      <c r="UKW27" s="15"/>
      <c r="UKX27" s="15"/>
      <c r="UKY27" s="15"/>
      <c r="UKZ27" s="15"/>
      <c r="ULA27" s="15"/>
      <c r="ULB27" s="15"/>
      <c r="ULC27" s="15"/>
      <c r="ULD27" s="15"/>
      <c r="ULE27" s="15"/>
      <c r="ULF27" s="15"/>
      <c r="ULG27" s="15"/>
      <c r="ULH27" s="15"/>
      <c r="ULI27" s="15"/>
      <c r="ULJ27" s="15"/>
      <c r="ULK27" s="15"/>
      <c r="ULL27" s="15"/>
      <c r="ULM27" s="15"/>
      <c r="ULN27" s="15"/>
      <c r="ULO27" s="15"/>
      <c r="ULP27" s="15"/>
      <c r="ULQ27" s="15"/>
      <c r="ULR27" s="15"/>
      <c r="ULS27" s="15"/>
      <c r="ULT27" s="15"/>
      <c r="ULU27" s="15"/>
      <c r="ULV27" s="15"/>
      <c r="ULW27" s="15"/>
      <c r="ULX27" s="15"/>
      <c r="ULY27" s="15"/>
      <c r="ULZ27" s="15"/>
      <c r="UMA27" s="15"/>
      <c r="UMB27" s="15"/>
      <c r="UMC27" s="15"/>
      <c r="UMD27" s="15"/>
      <c r="UME27" s="15"/>
      <c r="UMF27" s="15"/>
      <c r="UMG27" s="15"/>
      <c r="UMH27" s="15"/>
      <c r="UMI27" s="15"/>
      <c r="UMJ27" s="15"/>
      <c r="UMK27" s="15"/>
      <c r="UML27" s="15"/>
      <c r="UMM27" s="15"/>
      <c r="UMN27" s="15"/>
      <c r="UMO27" s="15"/>
      <c r="UMP27" s="15"/>
      <c r="UMQ27" s="15"/>
      <c r="UMR27" s="15"/>
      <c r="UMS27" s="15"/>
      <c r="UMT27" s="15"/>
      <c r="UMU27" s="15"/>
      <c r="UMV27" s="15"/>
      <c r="UMW27" s="15"/>
      <c r="UMX27" s="15"/>
      <c r="UMY27" s="15"/>
      <c r="UMZ27" s="15"/>
      <c r="UNA27" s="15"/>
      <c r="UNB27" s="15"/>
      <c r="UNC27" s="15"/>
      <c r="UND27" s="15"/>
      <c r="UNE27" s="15"/>
      <c r="UNF27" s="15"/>
      <c r="UNG27" s="15"/>
      <c r="UNH27" s="15"/>
      <c r="UNI27" s="15"/>
      <c r="UNJ27" s="15"/>
      <c r="UNK27" s="15"/>
      <c r="UNL27" s="15"/>
      <c r="UNM27" s="15"/>
      <c r="UNN27" s="15"/>
      <c r="UNO27" s="15"/>
      <c r="UNP27" s="15"/>
      <c r="UNQ27" s="15"/>
      <c r="UNR27" s="15"/>
      <c r="UNS27" s="15"/>
      <c r="UNT27" s="15"/>
      <c r="UNU27" s="15"/>
      <c r="UNV27" s="15"/>
      <c r="UNW27" s="15"/>
      <c r="UNX27" s="15"/>
      <c r="UNY27" s="15"/>
      <c r="UNZ27" s="15"/>
      <c r="UOA27" s="15"/>
      <c r="UOB27" s="15"/>
      <c r="UOC27" s="15"/>
      <c r="UOD27" s="15"/>
      <c r="UOE27" s="15"/>
      <c r="UOF27" s="15"/>
      <c r="UOG27" s="15"/>
      <c r="UOH27" s="15"/>
      <c r="UOI27" s="15"/>
      <c r="UOJ27" s="15"/>
      <c r="UOK27" s="15"/>
      <c r="UOL27" s="15"/>
      <c r="UOM27" s="15"/>
      <c r="UON27" s="15"/>
      <c r="UOO27" s="15"/>
      <c r="UOP27" s="15"/>
      <c r="UOQ27" s="15"/>
      <c r="UOR27" s="15"/>
      <c r="UOS27" s="15"/>
      <c r="UOT27" s="15"/>
      <c r="UOU27" s="15"/>
      <c r="UOV27" s="15"/>
      <c r="UOW27" s="15"/>
      <c r="UOX27" s="15"/>
      <c r="UOY27" s="15"/>
      <c r="UOZ27" s="15"/>
      <c r="UPA27" s="15"/>
      <c r="UPB27" s="15"/>
      <c r="UPC27" s="15"/>
      <c r="UPD27" s="15"/>
      <c r="UPE27" s="15"/>
      <c r="UPF27" s="15"/>
      <c r="UPG27" s="15"/>
      <c r="UPH27" s="15"/>
      <c r="UPI27" s="15"/>
      <c r="UPJ27" s="15"/>
      <c r="UPK27" s="15"/>
      <c r="UPL27" s="15"/>
      <c r="UPM27" s="15"/>
      <c r="UPN27" s="15"/>
      <c r="UPO27" s="15"/>
      <c r="UPP27" s="15"/>
      <c r="UPQ27" s="15"/>
      <c r="UPR27" s="15"/>
      <c r="UPS27" s="15"/>
      <c r="UPT27" s="15"/>
      <c r="UPU27" s="15"/>
      <c r="UPV27" s="15"/>
      <c r="UPW27" s="15"/>
      <c r="UPX27" s="15"/>
      <c r="UPY27" s="15"/>
      <c r="UPZ27" s="15"/>
      <c r="UQA27" s="15"/>
      <c r="UQB27" s="15"/>
      <c r="UQC27" s="15"/>
      <c r="UQD27" s="15"/>
      <c r="UQE27" s="15"/>
      <c r="UQF27" s="15"/>
      <c r="UQG27" s="15"/>
      <c r="UQH27" s="15"/>
      <c r="UQI27" s="15"/>
      <c r="UQJ27" s="15"/>
      <c r="UQK27" s="15"/>
      <c r="UQL27" s="15"/>
      <c r="UQM27" s="15"/>
      <c r="UQN27" s="15"/>
      <c r="UQO27" s="15"/>
      <c r="UQP27" s="15"/>
      <c r="UQQ27" s="15"/>
      <c r="UQR27" s="15"/>
      <c r="UQS27" s="15"/>
      <c r="UQT27" s="15"/>
      <c r="UQU27" s="15"/>
      <c r="UQV27" s="15"/>
      <c r="UQW27" s="15"/>
      <c r="UQX27" s="15"/>
      <c r="UQY27" s="15"/>
      <c r="UQZ27" s="15"/>
      <c r="URA27" s="15"/>
      <c r="URB27" s="15"/>
      <c r="URC27" s="15"/>
      <c r="URD27" s="15"/>
      <c r="URE27" s="15"/>
      <c r="URF27" s="15"/>
      <c r="URG27" s="15"/>
      <c r="URH27" s="15"/>
      <c r="URI27" s="15"/>
      <c r="URJ27" s="15"/>
      <c r="URK27" s="15"/>
      <c r="URL27" s="15"/>
      <c r="URM27" s="15"/>
      <c r="URN27" s="15"/>
      <c r="URO27" s="15"/>
      <c r="URP27" s="15"/>
      <c r="URQ27" s="15"/>
      <c r="URR27" s="15"/>
      <c r="URS27" s="15"/>
      <c r="URT27" s="15"/>
      <c r="URU27" s="15"/>
      <c r="URV27" s="15"/>
      <c r="URW27" s="15"/>
      <c r="URX27" s="15"/>
      <c r="URY27" s="15"/>
      <c r="URZ27" s="15"/>
      <c r="USA27" s="15"/>
      <c r="USB27" s="15"/>
      <c r="USC27" s="15"/>
      <c r="USD27" s="15"/>
      <c r="USE27" s="15"/>
      <c r="USF27" s="15"/>
      <c r="USG27" s="15"/>
      <c r="USH27" s="15"/>
      <c r="USI27" s="15"/>
      <c r="USJ27" s="15"/>
      <c r="USK27" s="15"/>
      <c r="USL27" s="15"/>
      <c r="USM27" s="15"/>
      <c r="USN27" s="15"/>
      <c r="USO27" s="15"/>
      <c r="USP27" s="15"/>
      <c r="USQ27" s="15"/>
      <c r="USR27" s="15"/>
      <c r="USS27" s="15"/>
      <c r="UST27" s="15"/>
      <c r="USU27" s="15"/>
      <c r="USV27" s="15"/>
      <c r="USW27" s="15"/>
      <c r="USX27" s="15"/>
      <c r="USY27" s="15"/>
      <c r="USZ27" s="15"/>
      <c r="UTA27" s="15"/>
      <c r="UTB27" s="15"/>
      <c r="UTC27" s="15"/>
      <c r="UTD27" s="15"/>
      <c r="UTE27" s="15"/>
      <c r="UTF27" s="15"/>
      <c r="UTG27" s="15"/>
      <c r="UTH27" s="15"/>
      <c r="UTI27" s="15"/>
      <c r="UTJ27" s="15"/>
      <c r="UTK27" s="15"/>
      <c r="UTL27" s="15"/>
      <c r="UTM27" s="15"/>
      <c r="UTN27" s="15"/>
      <c r="UTO27" s="15"/>
      <c r="UTP27" s="15"/>
      <c r="UTQ27" s="15"/>
      <c r="UTR27" s="15"/>
      <c r="UTS27" s="15"/>
      <c r="UTT27" s="15"/>
      <c r="UTU27" s="15"/>
      <c r="UTV27" s="15"/>
      <c r="UTW27" s="15"/>
      <c r="UTX27" s="15"/>
      <c r="UTY27" s="15"/>
      <c r="UTZ27" s="15"/>
      <c r="UUA27" s="15"/>
      <c r="UUB27" s="15"/>
      <c r="UUC27" s="15"/>
      <c r="UUD27" s="15"/>
      <c r="UUE27" s="15"/>
      <c r="UUF27" s="15"/>
      <c r="UUG27" s="15"/>
      <c r="UUH27" s="15"/>
      <c r="UUI27" s="15"/>
      <c r="UUJ27" s="15"/>
      <c r="UUK27" s="15"/>
      <c r="UUL27" s="15"/>
      <c r="UUM27" s="15"/>
      <c r="UUN27" s="15"/>
      <c r="UUO27" s="15"/>
      <c r="UUP27" s="15"/>
      <c r="UUQ27" s="15"/>
      <c r="UUR27" s="15"/>
      <c r="UUS27" s="15"/>
      <c r="UUT27" s="15"/>
      <c r="UUU27" s="15"/>
      <c r="UUV27" s="15"/>
      <c r="UUW27" s="15"/>
      <c r="UUX27" s="15"/>
      <c r="UUY27" s="15"/>
      <c r="UUZ27" s="15"/>
      <c r="UVA27" s="15"/>
      <c r="UVB27" s="15"/>
      <c r="UVC27" s="15"/>
      <c r="UVD27" s="15"/>
      <c r="UVE27" s="15"/>
      <c r="UVF27" s="15"/>
      <c r="UVG27" s="15"/>
      <c r="UVH27" s="15"/>
      <c r="UVI27" s="15"/>
      <c r="UVJ27" s="15"/>
      <c r="UVK27" s="15"/>
      <c r="UVL27" s="15"/>
      <c r="UVM27" s="15"/>
      <c r="UVN27" s="15"/>
      <c r="UVO27" s="15"/>
      <c r="UVP27" s="15"/>
      <c r="UVQ27" s="15"/>
      <c r="UVR27" s="15"/>
      <c r="UVS27" s="15"/>
      <c r="UVT27" s="15"/>
      <c r="UVU27" s="15"/>
      <c r="UVV27" s="15"/>
      <c r="UVW27" s="15"/>
      <c r="UVX27" s="15"/>
      <c r="UVY27" s="15"/>
      <c r="UVZ27" s="15"/>
      <c r="UWA27" s="15"/>
      <c r="UWB27" s="15"/>
      <c r="UWC27" s="15"/>
      <c r="UWD27" s="15"/>
      <c r="UWE27" s="15"/>
      <c r="UWF27" s="15"/>
      <c r="UWG27" s="15"/>
      <c r="UWH27" s="15"/>
      <c r="UWI27" s="15"/>
      <c r="UWJ27" s="15"/>
      <c r="UWK27" s="15"/>
      <c r="UWL27" s="15"/>
      <c r="UWM27" s="15"/>
      <c r="UWN27" s="15"/>
      <c r="UWO27" s="15"/>
      <c r="UWP27" s="15"/>
      <c r="UWQ27" s="15"/>
      <c r="UWR27" s="15"/>
      <c r="UWS27" s="15"/>
      <c r="UWT27" s="15"/>
      <c r="UWU27" s="15"/>
      <c r="UWV27" s="15"/>
      <c r="UWW27" s="15"/>
      <c r="UWX27" s="15"/>
      <c r="UWY27" s="15"/>
      <c r="UWZ27" s="15"/>
      <c r="UXA27" s="15"/>
      <c r="UXB27" s="15"/>
      <c r="UXC27" s="15"/>
      <c r="UXD27" s="15"/>
      <c r="UXE27" s="15"/>
      <c r="UXF27" s="15"/>
      <c r="UXG27" s="15"/>
      <c r="UXH27" s="15"/>
      <c r="UXI27" s="15"/>
      <c r="UXJ27" s="15"/>
      <c r="UXK27" s="15"/>
      <c r="UXL27" s="15"/>
      <c r="UXM27" s="15"/>
      <c r="UXN27" s="15"/>
      <c r="UXO27" s="15"/>
      <c r="UXP27" s="15"/>
      <c r="UXQ27" s="15"/>
      <c r="UXR27" s="15"/>
      <c r="UXS27" s="15"/>
      <c r="UXT27" s="15"/>
      <c r="UXU27" s="15"/>
      <c r="UXV27" s="15"/>
      <c r="UXW27" s="15"/>
      <c r="UXX27" s="15"/>
      <c r="UXY27" s="15"/>
      <c r="UXZ27" s="15"/>
      <c r="UYA27" s="15"/>
      <c r="UYB27" s="15"/>
      <c r="UYC27" s="15"/>
      <c r="UYD27" s="15"/>
      <c r="UYE27" s="15"/>
      <c r="UYF27" s="15"/>
      <c r="UYG27" s="15"/>
      <c r="UYH27" s="15"/>
      <c r="UYI27" s="15"/>
      <c r="UYJ27" s="15"/>
      <c r="UYK27" s="15"/>
      <c r="UYL27" s="15"/>
      <c r="UYM27" s="15"/>
      <c r="UYN27" s="15"/>
      <c r="UYO27" s="15"/>
      <c r="UYP27" s="15"/>
      <c r="UYQ27" s="15"/>
      <c r="UYR27" s="15"/>
      <c r="UYS27" s="15"/>
      <c r="UYT27" s="15"/>
      <c r="UYU27" s="15"/>
      <c r="UYV27" s="15"/>
      <c r="UYW27" s="15"/>
      <c r="UYX27" s="15"/>
      <c r="UYY27" s="15"/>
      <c r="UYZ27" s="15"/>
      <c r="UZA27" s="15"/>
      <c r="UZB27" s="15"/>
      <c r="UZC27" s="15"/>
      <c r="UZD27" s="15"/>
      <c r="UZE27" s="15"/>
      <c r="UZF27" s="15"/>
      <c r="UZG27" s="15"/>
      <c r="UZH27" s="15"/>
      <c r="UZI27" s="15"/>
      <c r="UZJ27" s="15"/>
      <c r="UZK27" s="15"/>
      <c r="UZL27" s="15"/>
      <c r="UZM27" s="15"/>
      <c r="UZN27" s="15"/>
      <c r="UZO27" s="15"/>
      <c r="UZP27" s="15"/>
      <c r="UZQ27" s="15"/>
      <c r="UZR27" s="15"/>
      <c r="UZS27" s="15"/>
      <c r="UZT27" s="15"/>
      <c r="UZU27" s="15"/>
      <c r="UZV27" s="15"/>
      <c r="UZW27" s="15"/>
      <c r="UZX27" s="15"/>
      <c r="UZY27" s="15"/>
      <c r="UZZ27" s="15"/>
      <c r="VAA27" s="15"/>
      <c r="VAB27" s="15"/>
      <c r="VAC27" s="15"/>
      <c r="VAD27" s="15"/>
      <c r="VAE27" s="15"/>
      <c r="VAF27" s="15"/>
      <c r="VAG27" s="15"/>
      <c r="VAH27" s="15"/>
      <c r="VAI27" s="15"/>
      <c r="VAJ27" s="15"/>
      <c r="VAK27" s="15"/>
      <c r="VAL27" s="15"/>
      <c r="VAM27" s="15"/>
      <c r="VAN27" s="15"/>
      <c r="VAO27" s="15"/>
      <c r="VAP27" s="15"/>
      <c r="VAQ27" s="15"/>
      <c r="VAR27" s="15"/>
      <c r="VAS27" s="15"/>
      <c r="VAT27" s="15"/>
      <c r="VAU27" s="15"/>
      <c r="VAV27" s="15"/>
      <c r="VAW27" s="15"/>
      <c r="VAX27" s="15"/>
      <c r="VAY27" s="15"/>
      <c r="VAZ27" s="15"/>
      <c r="VBA27" s="15"/>
      <c r="VBB27" s="15"/>
      <c r="VBC27" s="15"/>
      <c r="VBD27" s="15"/>
      <c r="VBE27" s="15"/>
      <c r="VBF27" s="15"/>
      <c r="VBG27" s="15"/>
      <c r="VBH27" s="15"/>
      <c r="VBI27" s="15"/>
      <c r="VBJ27" s="15"/>
      <c r="VBK27" s="15"/>
      <c r="VBL27" s="15"/>
      <c r="VBM27" s="15"/>
      <c r="VBN27" s="15"/>
      <c r="VBO27" s="15"/>
      <c r="VBP27" s="15"/>
      <c r="VBQ27" s="15"/>
      <c r="VBR27" s="15"/>
      <c r="VBS27" s="15"/>
      <c r="VBT27" s="15"/>
      <c r="VBU27" s="15"/>
      <c r="VBV27" s="15"/>
      <c r="VBW27" s="15"/>
      <c r="VBX27" s="15"/>
      <c r="VBY27" s="15"/>
      <c r="VBZ27" s="15"/>
      <c r="VCA27" s="15"/>
      <c r="VCB27" s="15"/>
      <c r="VCC27" s="15"/>
      <c r="VCD27" s="15"/>
      <c r="VCE27" s="15"/>
      <c r="VCF27" s="15"/>
      <c r="VCG27" s="15"/>
      <c r="VCH27" s="15"/>
      <c r="VCI27" s="15"/>
      <c r="VCJ27" s="15"/>
      <c r="VCK27" s="15"/>
      <c r="VCL27" s="15"/>
      <c r="VCM27" s="15"/>
      <c r="VCN27" s="15"/>
      <c r="VCO27" s="15"/>
      <c r="VCP27" s="15"/>
      <c r="VCQ27" s="15"/>
      <c r="VCR27" s="15"/>
      <c r="VCS27" s="15"/>
      <c r="VCT27" s="15"/>
      <c r="VCU27" s="15"/>
      <c r="VCV27" s="15"/>
      <c r="VCW27" s="15"/>
      <c r="VCX27" s="15"/>
      <c r="VCY27" s="15"/>
      <c r="VCZ27" s="15"/>
      <c r="VDA27" s="15"/>
      <c r="VDB27" s="15"/>
      <c r="VDC27" s="15"/>
      <c r="VDD27" s="15"/>
      <c r="VDE27" s="15"/>
      <c r="VDF27" s="15"/>
      <c r="VDG27" s="15"/>
      <c r="VDH27" s="15"/>
      <c r="VDI27" s="15"/>
      <c r="VDJ27" s="15"/>
      <c r="VDK27" s="15"/>
      <c r="VDL27" s="15"/>
      <c r="VDM27" s="15"/>
      <c r="VDN27" s="15"/>
      <c r="VDO27" s="15"/>
      <c r="VDP27" s="15"/>
      <c r="VDQ27" s="15"/>
      <c r="VDR27" s="15"/>
      <c r="VDS27" s="15"/>
      <c r="VDT27" s="15"/>
      <c r="VDU27" s="15"/>
      <c r="VDV27" s="15"/>
      <c r="VDW27" s="15"/>
      <c r="VDX27" s="15"/>
      <c r="VDY27" s="15"/>
      <c r="VDZ27" s="15"/>
      <c r="VEA27" s="15"/>
      <c r="VEB27" s="15"/>
      <c r="VEC27" s="15"/>
      <c r="VED27" s="15"/>
      <c r="VEE27" s="15"/>
      <c r="VEF27" s="15"/>
      <c r="VEG27" s="15"/>
      <c r="VEH27" s="15"/>
      <c r="VEI27" s="15"/>
      <c r="VEJ27" s="15"/>
      <c r="VEK27" s="15"/>
      <c r="VEL27" s="15"/>
      <c r="VEM27" s="15"/>
      <c r="VEN27" s="15"/>
      <c r="VEO27" s="15"/>
      <c r="VEP27" s="15"/>
      <c r="VEQ27" s="15"/>
      <c r="VER27" s="15"/>
      <c r="VES27" s="15"/>
      <c r="VET27" s="15"/>
      <c r="VEU27" s="15"/>
      <c r="VEV27" s="15"/>
      <c r="VEW27" s="15"/>
      <c r="VEX27" s="15"/>
      <c r="VEY27" s="15"/>
      <c r="VEZ27" s="15"/>
      <c r="VFA27" s="15"/>
      <c r="VFB27" s="15"/>
      <c r="VFC27" s="15"/>
      <c r="VFD27" s="15"/>
      <c r="VFE27" s="15"/>
      <c r="VFF27" s="15"/>
      <c r="VFG27" s="15"/>
      <c r="VFH27" s="15"/>
      <c r="VFI27" s="15"/>
      <c r="VFJ27" s="15"/>
      <c r="VFK27" s="15"/>
      <c r="VFL27" s="15"/>
      <c r="VFM27" s="15"/>
      <c r="VFN27" s="15"/>
      <c r="VFO27" s="15"/>
      <c r="VFP27" s="15"/>
      <c r="VFQ27" s="15"/>
      <c r="VFR27" s="15"/>
      <c r="VFS27" s="15"/>
      <c r="VFT27" s="15"/>
      <c r="VFU27" s="15"/>
      <c r="VFV27" s="15"/>
      <c r="VFW27" s="15"/>
      <c r="VFX27" s="15"/>
      <c r="VFY27" s="15"/>
      <c r="VFZ27" s="15"/>
      <c r="VGA27" s="15"/>
      <c r="VGB27" s="15"/>
      <c r="VGC27" s="15"/>
      <c r="VGD27" s="15"/>
      <c r="VGE27" s="15"/>
      <c r="VGF27" s="15"/>
      <c r="VGG27" s="15"/>
      <c r="VGH27" s="15"/>
      <c r="VGI27" s="15"/>
      <c r="VGJ27" s="15"/>
      <c r="VGK27" s="15"/>
      <c r="VGL27" s="15"/>
      <c r="VGM27" s="15"/>
      <c r="VGN27" s="15"/>
      <c r="VGO27" s="15"/>
      <c r="VGP27" s="15"/>
      <c r="VGQ27" s="15"/>
      <c r="VGR27" s="15"/>
      <c r="VGS27" s="15"/>
      <c r="VGT27" s="15"/>
      <c r="VGU27" s="15"/>
      <c r="VGV27" s="15"/>
      <c r="VGW27" s="15"/>
      <c r="VGX27" s="15"/>
      <c r="VGY27" s="15"/>
      <c r="VGZ27" s="15"/>
      <c r="VHA27" s="15"/>
      <c r="VHB27" s="15"/>
      <c r="VHC27" s="15"/>
      <c r="VHD27" s="15"/>
      <c r="VHE27" s="15"/>
      <c r="VHF27" s="15"/>
      <c r="VHG27" s="15"/>
      <c r="VHH27" s="15"/>
      <c r="VHI27" s="15"/>
      <c r="VHJ27" s="15"/>
      <c r="VHK27" s="15"/>
      <c r="VHL27" s="15"/>
      <c r="VHM27" s="15"/>
      <c r="VHN27" s="15"/>
      <c r="VHO27" s="15"/>
      <c r="VHP27" s="15"/>
      <c r="VHQ27" s="15"/>
      <c r="VHR27" s="15"/>
      <c r="VHS27" s="15"/>
      <c r="VHT27" s="15"/>
      <c r="VHU27" s="15"/>
      <c r="VHV27" s="15"/>
      <c r="VHW27" s="15"/>
      <c r="VHX27" s="15"/>
      <c r="VHY27" s="15"/>
      <c r="VHZ27" s="15"/>
      <c r="VIA27" s="15"/>
      <c r="VIB27" s="15"/>
      <c r="VIC27" s="15"/>
      <c r="VID27" s="15"/>
      <c r="VIE27" s="15"/>
      <c r="VIF27" s="15"/>
      <c r="VIG27" s="15"/>
      <c r="VIH27" s="15"/>
      <c r="VII27" s="15"/>
      <c r="VIJ27" s="15"/>
      <c r="VIK27" s="15"/>
      <c r="VIL27" s="15"/>
      <c r="VIM27" s="15"/>
      <c r="VIN27" s="15"/>
      <c r="VIO27" s="15"/>
      <c r="VIP27" s="15"/>
      <c r="VIQ27" s="15"/>
      <c r="VIR27" s="15"/>
      <c r="VIS27" s="15"/>
      <c r="VIT27" s="15"/>
      <c r="VIU27" s="15"/>
      <c r="VIV27" s="15"/>
      <c r="VIW27" s="15"/>
      <c r="VIX27" s="15"/>
      <c r="VIY27" s="15"/>
      <c r="VIZ27" s="15"/>
      <c r="VJA27" s="15"/>
      <c r="VJB27" s="15"/>
      <c r="VJC27" s="15"/>
      <c r="VJD27" s="15"/>
      <c r="VJE27" s="15"/>
      <c r="VJF27" s="15"/>
      <c r="VJG27" s="15"/>
      <c r="VJH27" s="15"/>
      <c r="VJI27" s="15"/>
      <c r="VJJ27" s="15"/>
      <c r="VJK27" s="15"/>
      <c r="VJL27" s="15"/>
      <c r="VJM27" s="15"/>
      <c r="VJN27" s="15"/>
      <c r="VJO27" s="15"/>
      <c r="VJP27" s="15"/>
      <c r="VJQ27" s="15"/>
      <c r="VJR27" s="15"/>
      <c r="VJS27" s="15"/>
      <c r="VJT27" s="15"/>
      <c r="VJU27" s="15"/>
      <c r="VJV27" s="15"/>
      <c r="VJW27" s="15"/>
      <c r="VJX27" s="15"/>
      <c r="VJY27" s="15"/>
      <c r="VJZ27" s="15"/>
      <c r="VKA27" s="15"/>
      <c r="VKB27" s="15"/>
      <c r="VKC27" s="15"/>
      <c r="VKD27" s="15"/>
      <c r="VKE27" s="15"/>
      <c r="VKF27" s="15"/>
      <c r="VKG27" s="15"/>
      <c r="VKH27" s="15"/>
      <c r="VKI27" s="15"/>
      <c r="VKJ27" s="15"/>
      <c r="VKK27" s="15"/>
      <c r="VKL27" s="15"/>
      <c r="VKM27" s="15"/>
      <c r="VKN27" s="15"/>
      <c r="VKO27" s="15"/>
      <c r="VKP27" s="15"/>
      <c r="VKQ27" s="15"/>
      <c r="VKR27" s="15"/>
      <c r="VKS27" s="15"/>
      <c r="VKT27" s="15"/>
      <c r="VKU27" s="15"/>
      <c r="VKV27" s="15"/>
      <c r="VKW27" s="15"/>
      <c r="VKX27" s="15"/>
      <c r="VKY27" s="15"/>
      <c r="VKZ27" s="15"/>
      <c r="VLA27" s="15"/>
      <c r="VLB27" s="15"/>
      <c r="VLC27" s="15"/>
      <c r="VLD27" s="15"/>
      <c r="VLE27" s="15"/>
      <c r="VLF27" s="15"/>
      <c r="VLG27" s="15"/>
      <c r="VLH27" s="15"/>
      <c r="VLI27" s="15"/>
      <c r="VLJ27" s="15"/>
      <c r="VLK27" s="15"/>
      <c r="VLL27" s="15"/>
      <c r="VLM27" s="15"/>
      <c r="VLN27" s="15"/>
      <c r="VLO27" s="15"/>
      <c r="VLP27" s="15"/>
      <c r="VLQ27" s="15"/>
      <c r="VLR27" s="15"/>
      <c r="VLS27" s="15"/>
      <c r="VLT27" s="15"/>
      <c r="VLU27" s="15"/>
      <c r="VLV27" s="15"/>
      <c r="VLW27" s="15"/>
      <c r="VLX27" s="15"/>
      <c r="VLY27" s="15"/>
      <c r="VLZ27" s="15"/>
      <c r="VMA27" s="15"/>
      <c r="VMB27" s="15"/>
      <c r="VMC27" s="15"/>
      <c r="VMD27" s="15"/>
      <c r="VME27" s="15"/>
      <c r="VMF27" s="15"/>
      <c r="VMG27" s="15"/>
      <c r="VMH27" s="15"/>
      <c r="VMI27" s="15"/>
      <c r="VMJ27" s="15"/>
      <c r="VMK27" s="15"/>
      <c r="VML27" s="15"/>
      <c r="VMM27" s="15"/>
      <c r="VMN27" s="15"/>
      <c r="VMO27" s="15"/>
      <c r="VMP27" s="15"/>
      <c r="VMQ27" s="15"/>
      <c r="VMR27" s="15"/>
      <c r="VMS27" s="15"/>
      <c r="VMT27" s="15"/>
      <c r="VMU27" s="15"/>
      <c r="VMV27" s="15"/>
      <c r="VMW27" s="15"/>
      <c r="VMX27" s="15"/>
      <c r="VMY27" s="15"/>
      <c r="VMZ27" s="15"/>
      <c r="VNA27" s="15"/>
      <c r="VNB27" s="15"/>
      <c r="VNC27" s="15"/>
      <c r="VND27" s="15"/>
      <c r="VNE27" s="15"/>
      <c r="VNF27" s="15"/>
      <c r="VNG27" s="15"/>
      <c r="VNH27" s="15"/>
      <c r="VNI27" s="15"/>
      <c r="VNJ27" s="15"/>
      <c r="VNK27" s="15"/>
      <c r="VNL27" s="15"/>
      <c r="VNM27" s="15"/>
      <c r="VNN27" s="15"/>
      <c r="VNO27" s="15"/>
      <c r="VNP27" s="15"/>
      <c r="VNQ27" s="15"/>
      <c r="VNR27" s="15"/>
      <c r="VNS27" s="15"/>
      <c r="VNT27" s="15"/>
      <c r="VNU27" s="15"/>
      <c r="VNV27" s="15"/>
      <c r="VNW27" s="15"/>
      <c r="VNX27" s="15"/>
      <c r="VNY27" s="15"/>
      <c r="VNZ27" s="15"/>
      <c r="VOA27" s="15"/>
      <c r="VOB27" s="15"/>
      <c r="VOC27" s="15"/>
      <c r="VOD27" s="15"/>
      <c r="VOE27" s="15"/>
      <c r="VOF27" s="15"/>
      <c r="VOG27" s="15"/>
      <c r="VOH27" s="15"/>
      <c r="VOI27" s="15"/>
      <c r="VOJ27" s="15"/>
      <c r="VOK27" s="15"/>
      <c r="VOL27" s="15"/>
      <c r="VOM27" s="15"/>
      <c r="VON27" s="15"/>
      <c r="VOO27" s="15"/>
      <c r="VOP27" s="15"/>
      <c r="VOQ27" s="15"/>
      <c r="VOR27" s="15"/>
      <c r="VOS27" s="15"/>
      <c r="VOT27" s="15"/>
      <c r="VOU27" s="15"/>
      <c r="VOV27" s="15"/>
      <c r="VOW27" s="15"/>
      <c r="VOX27" s="15"/>
      <c r="VOY27" s="15"/>
      <c r="VOZ27" s="15"/>
      <c r="VPA27" s="15"/>
      <c r="VPB27" s="15"/>
      <c r="VPC27" s="15"/>
      <c r="VPD27" s="15"/>
      <c r="VPE27" s="15"/>
      <c r="VPF27" s="15"/>
      <c r="VPG27" s="15"/>
      <c r="VPH27" s="15"/>
      <c r="VPI27" s="15"/>
      <c r="VPJ27" s="15"/>
      <c r="VPK27" s="15"/>
      <c r="VPL27" s="15"/>
      <c r="VPM27" s="15"/>
      <c r="VPN27" s="15"/>
      <c r="VPO27" s="15"/>
      <c r="VPP27" s="15"/>
      <c r="VPQ27" s="15"/>
      <c r="VPR27" s="15"/>
      <c r="VPS27" s="15"/>
      <c r="VPT27" s="15"/>
      <c r="VPU27" s="15"/>
      <c r="VPV27" s="15"/>
      <c r="VPW27" s="15"/>
      <c r="VPX27" s="15"/>
      <c r="VPY27" s="15"/>
      <c r="VPZ27" s="15"/>
      <c r="VQA27" s="15"/>
      <c r="VQB27" s="15"/>
      <c r="VQC27" s="15"/>
      <c r="VQD27" s="15"/>
      <c r="VQE27" s="15"/>
      <c r="VQF27" s="15"/>
      <c r="VQG27" s="15"/>
      <c r="VQH27" s="15"/>
      <c r="VQI27" s="15"/>
      <c r="VQJ27" s="15"/>
      <c r="VQK27" s="15"/>
      <c r="VQL27" s="15"/>
      <c r="VQM27" s="15"/>
      <c r="VQN27" s="15"/>
      <c r="VQO27" s="15"/>
      <c r="VQP27" s="15"/>
      <c r="VQQ27" s="15"/>
      <c r="VQR27" s="15"/>
      <c r="VQS27" s="15"/>
      <c r="VQT27" s="15"/>
      <c r="VQU27" s="15"/>
      <c r="VQV27" s="15"/>
      <c r="VQW27" s="15"/>
      <c r="VQX27" s="15"/>
      <c r="VQY27" s="15"/>
      <c r="VQZ27" s="15"/>
      <c r="VRA27" s="15"/>
      <c r="VRB27" s="15"/>
      <c r="VRC27" s="15"/>
      <c r="VRD27" s="15"/>
      <c r="VRE27" s="15"/>
      <c r="VRF27" s="15"/>
      <c r="VRG27" s="15"/>
      <c r="VRH27" s="15"/>
      <c r="VRI27" s="15"/>
      <c r="VRJ27" s="15"/>
      <c r="VRK27" s="15"/>
      <c r="VRL27" s="15"/>
      <c r="VRM27" s="15"/>
      <c r="VRN27" s="15"/>
      <c r="VRO27" s="15"/>
      <c r="VRP27" s="15"/>
      <c r="VRQ27" s="15"/>
      <c r="VRR27" s="15"/>
      <c r="VRS27" s="15"/>
      <c r="VRT27" s="15"/>
      <c r="VRU27" s="15"/>
      <c r="VRV27" s="15"/>
      <c r="VRW27" s="15"/>
      <c r="VRX27" s="15"/>
      <c r="VRY27" s="15"/>
      <c r="VRZ27" s="15"/>
      <c r="VSA27" s="15"/>
      <c r="VSB27" s="15"/>
      <c r="VSC27" s="15"/>
      <c r="VSD27" s="15"/>
      <c r="VSE27" s="15"/>
      <c r="VSF27" s="15"/>
      <c r="VSG27" s="15"/>
      <c r="VSH27" s="15"/>
      <c r="VSI27" s="15"/>
      <c r="VSJ27" s="15"/>
      <c r="VSK27" s="15"/>
      <c r="VSL27" s="15"/>
      <c r="VSM27" s="15"/>
      <c r="VSN27" s="15"/>
      <c r="VSO27" s="15"/>
      <c r="VSP27" s="15"/>
      <c r="VSQ27" s="15"/>
      <c r="VSR27" s="15"/>
      <c r="VSS27" s="15"/>
      <c r="VST27" s="15"/>
      <c r="VSU27" s="15"/>
      <c r="VSV27" s="15"/>
      <c r="VSW27" s="15"/>
      <c r="VSX27" s="15"/>
      <c r="VSY27" s="15"/>
      <c r="VSZ27" s="15"/>
      <c r="VTA27" s="15"/>
      <c r="VTB27" s="15"/>
      <c r="VTC27" s="15"/>
      <c r="VTD27" s="15"/>
      <c r="VTE27" s="15"/>
      <c r="VTF27" s="15"/>
      <c r="VTG27" s="15"/>
      <c r="VTH27" s="15"/>
      <c r="VTI27" s="15"/>
      <c r="VTJ27" s="15"/>
      <c r="VTK27" s="15"/>
      <c r="VTL27" s="15"/>
      <c r="VTM27" s="15"/>
      <c r="VTN27" s="15"/>
      <c r="VTO27" s="15"/>
      <c r="VTP27" s="15"/>
      <c r="VTQ27" s="15"/>
      <c r="VTR27" s="15"/>
      <c r="VTS27" s="15"/>
      <c r="VTT27" s="15"/>
      <c r="VTU27" s="15"/>
      <c r="VTV27" s="15"/>
      <c r="VTW27" s="15"/>
      <c r="VTX27" s="15"/>
      <c r="VTY27" s="15"/>
      <c r="VTZ27" s="15"/>
      <c r="VUA27" s="15"/>
      <c r="VUB27" s="15"/>
      <c r="VUC27" s="15"/>
      <c r="VUD27" s="15"/>
      <c r="VUE27" s="15"/>
      <c r="VUF27" s="15"/>
      <c r="VUG27" s="15"/>
      <c r="VUH27" s="15"/>
      <c r="VUI27" s="15"/>
      <c r="VUJ27" s="15"/>
      <c r="VUK27" s="15"/>
      <c r="VUL27" s="15"/>
      <c r="VUM27" s="15"/>
      <c r="VUN27" s="15"/>
      <c r="VUO27" s="15"/>
      <c r="VUP27" s="15"/>
      <c r="VUQ27" s="15"/>
      <c r="VUR27" s="15"/>
      <c r="VUS27" s="15"/>
      <c r="VUT27" s="15"/>
      <c r="VUU27" s="15"/>
      <c r="VUV27" s="15"/>
      <c r="VUW27" s="15"/>
      <c r="VUX27" s="15"/>
      <c r="VUY27" s="15"/>
      <c r="VUZ27" s="15"/>
      <c r="VVA27" s="15"/>
      <c r="VVB27" s="15"/>
      <c r="VVC27" s="15"/>
      <c r="VVD27" s="15"/>
      <c r="VVE27" s="15"/>
      <c r="VVF27" s="15"/>
      <c r="VVG27" s="15"/>
      <c r="VVH27" s="15"/>
      <c r="VVI27" s="15"/>
      <c r="VVJ27" s="15"/>
      <c r="VVK27" s="15"/>
      <c r="VVL27" s="15"/>
      <c r="VVM27" s="15"/>
      <c r="VVN27" s="15"/>
      <c r="VVO27" s="15"/>
      <c r="VVP27" s="15"/>
      <c r="VVQ27" s="15"/>
      <c r="VVR27" s="15"/>
      <c r="VVS27" s="15"/>
      <c r="VVT27" s="15"/>
      <c r="VVU27" s="15"/>
      <c r="VVV27" s="15"/>
      <c r="VVW27" s="15"/>
      <c r="VVX27" s="15"/>
      <c r="VVY27" s="15"/>
      <c r="VVZ27" s="15"/>
      <c r="VWA27" s="15"/>
      <c r="VWB27" s="15"/>
      <c r="VWC27" s="15"/>
      <c r="VWD27" s="15"/>
      <c r="VWE27" s="15"/>
      <c r="VWF27" s="15"/>
      <c r="VWG27" s="15"/>
      <c r="VWH27" s="15"/>
      <c r="VWI27" s="15"/>
      <c r="VWJ27" s="15"/>
      <c r="VWK27" s="15"/>
      <c r="VWL27" s="15"/>
      <c r="VWM27" s="15"/>
      <c r="VWN27" s="15"/>
      <c r="VWO27" s="15"/>
      <c r="VWP27" s="15"/>
      <c r="VWQ27" s="15"/>
      <c r="VWR27" s="15"/>
      <c r="VWS27" s="15"/>
      <c r="VWT27" s="15"/>
      <c r="VWU27" s="15"/>
      <c r="VWV27" s="15"/>
      <c r="VWW27" s="15"/>
      <c r="VWX27" s="15"/>
      <c r="VWY27" s="15"/>
      <c r="VWZ27" s="15"/>
      <c r="VXA27" s="15"/>
      <c r="VXB27" s="15"/>
      <c r="VXC27" s="15"/>
      <c r="VXD27" s="15"/>
      <c r="VXE27" s="15"/>
      <c r="VXF27" s="15"/>
      <c r="VXG27" s="15"/>
      <c r="VXH27" s="15"/>
      <c r="VXI27" s="15"/>
      <c r="VXJ27" s="15"/>
      <c r="VXK27" s="15"/>
      <c r="VXL27" s="15"/>
      <c r="VXM27" s="15"/>
      <c r="VXN27" s="15"/>
      <c r="VXO27" s="15"/>
      <c r="VXP27" s="15"/>
      <c r="VXQ27" s="15"/>
      <c r="VXR27" s="15"/>
      <c r="VXS27" s="15"/>
      <c r="VXT27" s="15"/>
      <c r="VXU27" s="15"/>
      <c r="VXV27" s="15"/>
      <c r="VXW27" s="15"/>
      <c r="VXX27" s="15"/>
      <c r="VXY27" s="15"/>
      <c r="VXZ27" s="15"/>
      <c r="VYA27" s="15"/>
      <c r="VYB27" s="15"/>
      <c r="VYC27" s="15"/>
      <c r="VYD27" s="15"/>
      <c r="VYE27" s="15"/>
      <c r="VYF27" s="15"/>
      <c r="VYG27" s="15"/>
      <c r="VYH27" s="15"/>
      <c r="VYI27" s="15"/>
      <c r="VYJ27" s="15"/>
      <c r="VYK27" s="15"/>
      <c r="VYL27" s="15"/>
      <c r="VYM27" s="15"/>
      <c r="VYN27" s="15"/>
      <c r="VYO27" s="15"/>
      <c r="VYP27" s="15"/>
      <c r="VYQ27" s="15"/>
      <c r="VYR27" s="15"/>
      <c r="VYS27" s="15"/>
      <c r="VYT27" s="15"/>
      <c r="VYU27" s="15"/>
      <c r="VYV27" s="15"/>
      <c r="VYW27" s="15"/>
      <c r="VYX27" s="15"/>
      <c r="VYY27" s="15"/>
      <c r="VYZ27" s="15"/>
      <c r="VZA27" s="15"/>
      <c r="VZB27" s="15"/>
      <c r="VZC27" s="15"/>
      <c r="VZD27" s="15"/>
      <c r="VZE27" s="15"/>
      <c r="VZF27" s="15"/>
      <c r="VZG27" s="15"/>
      <c r="VZH27" s="15"/>
      <c r="VZI27" s="15"/>
      <c r="VZJ27" s="15"/>
      <c r="VZK27" s="15"/>
      <c r="VZL27" s="15"/>
      <c r="VZM27" s="15"/>
      <c r="VZN27" s="15"/>
      <c r="VZO27" s="15"/>
      <c r="VZP27" s="15"/>
      <c r="VZQ27" s="15"/>
      <c r="VZR27" s="15"/>
      <c r="VZS27" s="15"/>
      <c r="VZT27" s="15"/>
      <c r="VZU27" s="15"/>
      <c r="VZV27" s="15"/>
      <c r="VZW27" s="15"/>
      <c r="VZX27" s="15"/>
      <c r="VZY27" s="15"/>
      <c r="VZZ27" s="15"/>
      <c r="WAA27" s="15"/>
      <c r="WAB27" s="15"/>
      <c r="WAC27" s="15"/>
      <c r="WAD27" s="15"/>
      <c r="WAE27" s="15"/>
      <c r="WAF27" s="15"/>
      <c r="WAG27" s="15"/>
      <c r="WAH27" s="15"/>
      <c r="WAI27" s="15"/>
      <c r="WAJ27" s="15"/>
      <c r="WAK27" s="15"/>
      <c r="WAL27" s="15"/>
      <c r="WAM27" s="15"/>
      <c r="WAN27" s="15"/>
      <c r="WAO27" s="15"/>
      <c r="WAP27" s="15"/>
      <c r="WAQ27" s="15"/>
      <c r="WAR27" s="15"/>
      <c r="WAS27" s="15"/>
      <c r="WAT27" s="15"/>
      <c r="WAU27" s="15"/>
      <c r="WAV27" s="15"/>
      <c r="WAW27" s="15"/>
      <c r="WAX27" s="15"/>
      <c r="WAY27" s="15"/>
      <c r="WAZ27" s="15"/>
      <c r="WBA27" s="15"/>
      <c r="WBB27" s="15"/>
      <c r="WBC27" s="15"/>
      <c r="WBD27" s="15"/>
      <c r="WBE27" s="15"/>
      <c r="WBF27" s="15"/>
      <c r="WBG27" s="15"/>
      <c r="WBH27" s="15"/>
      <c r="WBI27" s="15"/>
      <c r="WBJ27" s="15"/>
      <c r="WBK27" s="15"/>
      <c r="WBL27" s="15"/>
      <c r="WBM27" s="15"/>
      <c r="WBN27" s="15"/>
      <c r="WBO27" s="15"/>
      <c r="WBP27" s="15"/>
      <c r="WBQ27" s="15"/>
      <c r="WBR27" s="15"/>
      <c r="WBS27" s="15"/>
      <c r="WBT27" s="15"/>
      <c r="WBU27" s="15"/>
      <c r="WBV27" s="15"/>
      <c r="WBW27" s="15"/>
      <c r="WBX27" s="15"/>
      <c r="WBY27" s="15"/>
      <c r="WBZ27" s="15"/>
      <c r="WCA27" s="15"/>
      <c r="WCB27" s="15"/>
      <c r="WCC27" s="15"/>
      <c r="WCD27" s="15"/>
      <c r="WCE27" s="15"/>
      <c r="WCF27" s="15"/>
      <c r="WCG27" s="15"/>
      <c r="WCH27" s="15"/>
      <c r="WCI27" s="15"/>
      <c r="WCJ27" s="15"/>
      <c r="WCK27" s="15"/>
      <c r="WCL27" s="15"/>
      <c r="WCM27" s="15"/>
      <c r="WCN27" s="15"/>
      <c r="WCO27" s="15"/>
      <c r="WCP27" s="15"/>
      <c r="WCQ27" s="15"/>
      <c r="WCR27" s="15"/>
      <c r="WCS27" s="15"/>
      <c r="WCT27" s="15"/>
      <c r="WCU27" s="15"/>
      <c r="WCV27" s="15"/>
      <c r="WCW27" s="15"/>
      <c r="WCX27" s="15"/>
      <c r="WCY27" s="15"/>
      <c r="WCZ27" s="15"/>
      <c r="WDA27" s="15"/>
      <c r="WDB27" s="15"/>
      <c r="WDC27" s="15"/>
      <c r="WDD27" s="15"/>
      <c r="WDE27" s="15"/>
      <c r="WDF27" s="15"/>
      <c r="WDG27" s="15"/>
      <c r="WDH27" s="15"/>
      <c r="WDI27" s="15"/>
      <c r="WDJ27" s="15"/>
      <c r="WDK27" s="15"/>
      <c r="WDL27" s="15"/>
      <c r="WDM27" s="15"/>
      <c r="WDN27" s="15"/>
      <c r="WDO27" s="15"/>
      <c r="WDP27" s="15"/>
      <c r="WDQ27" s="15"/>
      <c r="WDR27" s="15"/>
      <c r="WDS27" s="15"/>
      <c r="WDT27" s="15"/>
      <c r="WDU27" s="15"/>
      <c r="WDV27" s="15"/>
      <c r="WDW27" s="15"/>
      <c r="WDX27" s="15"/>
      <c r="WDY27" s="15"/>
      <c r="WDZ27" s="15"/>
      <c r="WEA27" s="15"/>
      <c r="WEB27" s="15"/>
      <c r="WEC27" s="15"/>
      <c r="WED27" s="15"/>
      <c r="WEE27" s="15"/>
      <c r="WEF27" s="15"/>
      <c r="WEG27" s="15"/>
      <c r="WEH27" s="15"/>
      <c r="WEI27" s="15"/>
      <c r="WEJ27" s="15"/>
      <c r="WEK27" s="15"/>
      <c r="WEL27" s="15"/>
      <c r="WEM27" s="15"/>
      <c r="WEN27" s="15"/>
      <c r="WEO27" s="15"/>
      <c r="WEP27" s="15"/>
      <c r="WEQ27" s="15"/>
      <c r="WER27" s="15"/>
      <c r="WES27" s="15"/>
      <c r="WET27" s="15"/>
      <c r="WEU27" s="15"/>
      <c r="WEV27" s="15"/>
      <c r="WEW27" s="15"/>
      <c r="WEX27" s="15"/>
      <c r="WEY27" s="15"/>
      <c r="WEZ27" s="15"/>
      <c r="WFA27" s="15"/>
      <c r="WFB27" s="15"/>
      <c r="WFC27" s="15"/>
      <c r="WFD27" s="15"/>
      <c r="WFE27" s="15"/>
      <c r="WFF27" s="15"/>
      <c r="WFG27" s="15"/>
      <c r="WFH27" s="15"/>
      <c r="WFI27" s="15"/>
      <c r="WFJ27" s="15"/>
      <c r="WFK27" s="15"/>
      <c r="WFL27" s="15"/>
      <c r="WFM27" s="15"/>
      <c r="WFN27" s="15"/>
      <c r="WFO27" s="15"/>
      <c r="WFP27" s="15"/>
      <c r="WFQ27" s="15"/>
      <c r="WFR27" s="15"/>
      <c r="WFS27" s="15"/>
      <c r="WFT27" s="15"/>
      <c r="WFU27" s="15"/>
      <c r="WFV27" s="15"/>
      <c r="WFW27" s="15"/>
      <c r="WFX27" s="15"/>
      <c r="WFY27" s="15"/>
      <c r="WFZ27" s="15"/>
      <c r="WGA27" s="15"/>
      <c r="WGB27" s="15"/>
      <c r="WGC27" s="15"/>
      <c r="WGD27" s="15"/>
      <c r="WGE27" s="15"/>
      <c r="WGF27" s="15"/>
      <c r="WGG27" s="15"/>
      <c r="WGH27" s="15"/>
      <c r="WGI27" s="15"/>
      <c r="WGJ27" s="15"/>
      <c r="WGK27" s="15"/>
      <c r="WGL27" s="15"/>
      <c r="WGM27" s="15"/>
      <c r="WGN27" s="15"/>
      <c r="WGO27" s="15"/>
      <c r="WGP27" s="15"/>
      <c r="WGQ27" s="15"/>
      <c r="WGR27" s="15"/>
      <c r="WGS27" s="15"/>
      <c r="WGT27" s="15"/>
      <c r="WGU27" s="15"/>
      <c r="WGV27" s="15"/>
      <c r="WGW27" s="15"/>
      <c r="WGX27" s="15"/>
      <c r="WGY27" s="15"/>
      <c r="WGZ27" s="15"/>
      <c r="WHA27" s="15"/>
      <c r="WHB27" s="15"/>
      <c r="WHC27" s="15"/>
      <c r="WHD27" s="15"/>
      <c r="WHE27" s="15"/>
      <c r="WHF27" s="15"/>
      <c r="WHG27" s="15"/>
      <c r="WHH27" s="15"/>
      <c r="WHI27" s="15"/>
      <c r="WHJ27" s="15"/>
      <c r="WHK27" s="15"/>
      <c r="WHL27" s="15"/>
      <c r="WHM27" s="15"/>
      <c r="WHN27" s="15"/>
      <c r="WHO27" s="15"/>
      <c r="WHP27" s="15"/>
      <c r="WHQ27" s="15"/>
      <c r="WHR27" s="15"/>
      <c r="WHS27" s="15"/>
      <c r="WHT27" s="15"/>
      <c r="WHU27" s="15"/>
      <c r="WHV27" s="15"/>
      <c r="WHW27" s="15"/>
      <c r="WHX27" s="15"/>
      <c r="WHY27" s="15"/>
      <c r="WHZ27" s="15"/>
      <c r="WIA27" s="15"/>
      <c r="WIB27" s="15"/>
      <c r="WIC27" s="15"/>
      <c r="WID27" s="15"/>
      <c r="WIE27" s="15"/>
      <c r="WIF27" s="15"/>
      <c r="WIG27" s="15"/>
      <c r="WIH27" s="15"/>
      <c r="WII27" s="15"/>
      <c r="WIJ27" s="15"/>
      <c r="WIK27" s="15"/>
      <c r="WIL27" s="15"/>
      <c r="WIM27" s="15"/>
      <c r="WIN27" s="15"/>
      <c r="WIO27" s="15"/>
      <c r="WIP27" s="15"/>
      <c r="WIQ27" s="15"/>
      <c r="WIR27" s="15"/>
      <c r="WIS27" s="15"/>
      <c r="WIT27" s="15"/>
      <c r="WIU27" s="15"/>
      <c r="WIV27" s="15"/>
      <c r="WIW27" s="15"/>
      <c r="WIX27" s="15"/>
      <c r="WIY27" s="15"/>
      <c r="WIZ27" s="15"/>
      <c r="WJA27" s="15"/>
      <c r="WJB27" s="15"/>
      <c r="WJC27" s="15"/>
      <c r="WJD27" s="15"/>
      <c r="WJE27" s="15"/>
      <c r="WJF27" s="15"/>
      <c r="WJG27" s="15"/>
      <c r="WJH27" s="15"/>
      <c r="WJI27" s="15"/>
      <c r="WJJ27" s="15"/>
      <c r="WJK27" s="15"/>
      <c r="WJL27" s="15"/>
      <c r="WJM27" s="15"/>
      <c r="WJN27" s="15"/>
      <c r="WJO27" s="15"/>
      <c r="WJP27" s="15"/>
      <c r="WJQ27" s="15"/>
      <c r="WJR27" s="15"/>
      <c r="WJS27" s="15"/>
      <c r="WJT27" s="15"/>
      <c r="WJU27" s="15"/>
      <c r="WJV27" s="15"/>
      <c r="WJW27" s="15"/>
      <c r="WJX27" s="15"/>
      <c r="WJY27" s="15"/>
      <c r="WJZ27" s="15"/>
      <c r="WKA27" s="15"/>
      <c r="WKB27" s="15"/>
      <c r="WKC27" s="15"/>
      <c r="WKD27" s="15"/>
      <c r="WKE27" s="15"/>
      <c r="WKF27" s="15"/>
      <c r="WKG27" s="15"/>
      <c r="WKH27" s="15"/>
      <c r="WKI27" s="15"/>
      <c r="WKJ27" s="15"/>
      <c r="WKK27" s="15"/>
      <c r="WKL27" s="15"/>
      <c r="WKM27" s="15"/>
      <c r="WKN27" s="15"/>
      <c r="WKO27" s="15"/>
      <c r="WKP27" s="15"/>
      <c r="WKQ27" s="15"/>
      <c r="WKR27" s="15"/>
      <c r="WKS27" s="15"/>
      <c r="WKT27" s="15"/>
      <c r="WKU27" s="15"/>
      <c r="WKV27" s="15"/>
      <c r="WKW27" s="15"/>
      <c r="WKX27" s="15"/>
      <c r="WKY27" s="15"/>
      <c r="WKZ27" s="15"/>
      <c r="WLA27" s="15"/>
      <c r="WLB27" s="15"/>
      <c r="WLC27" s="15"/>
      <c r="WLD27" s="15"/>
      <c r="WLE27" s="15"/>
      <c r="WLF27" s="15"/>
      <c r="WLG27" s="15"/>
      <c r="WLH27" s="15"/>
      <c r="WLI27" s="15"/>
      <c r="WLJ27" s="15"/>
      <c r="WLK27" s="15"/>
      <c r="WLL27" s="15"/>
      <c r="WLM27" s="15"/>
      <c r="WLN27" s="15"/>
      <c r="WLO27" s="15"/>
      <c r="WLP27" s="15"/>
      <c r="WLQ27" s="15"/>
      <c r="WLR27" s="15"/>
      <c r="WLS27" s="15"/>
      <c r="WLT27" s="15"/>
      <c r="WLU27" s="15"/>
      <c r="WLV27" s="15"/>
      <c r="WLW27" s="15"/>
      <c r="WLX27" s="15"/>
      <c r="WLY27" s="15"/>
      <c r="WLZ27" s="15"/>
      <c r="WMA27" s="15"/>
      <c r="WMB27" s="15"/>
      <c r="WMC27" s="15"/>
      <c r="WMD27" s="15"/>
      <c r="WME27" s="15"/>
      <c r="WMF27" s="15"/>
      <c r="WMG27" s="15"/>
      <c r="WMH27" s="15"/>
      <c r="WMI27" s="15"/>
      <c r="WMJ27" s="15"/>
      <c r="WMK27" s="15"/>
      <c r="WML27" s="15"/>
      <c r="WMM27" s="15"/>
      <c r="WMN27" s="15"/>
      <c r="WMO27" s="15"/>
      <c r="WMP27" s="15"/>
      <c r="WMQ27" s="15"/>
      <c r="WMR27" s="15"/>
      <c r="WMS27" s="15"/>
      <c r="WMT27" s="15"/>
      <c r="WMU27" s="15"/>
      <c r="WMV27" s="15"/>
      <c r="WMW27" s="15"/>
      <c r="WMX27" s="15"/>
      <c r="WMY27" s="15"/>
      <c r="WMZ27" s="15"/>
      <c r="WNA27" s="15"/>
      <c r="WNB27" s="15"/>
      <c r="WNC27" s="15"/>
      <c r="WND27" s="15"/>
      <c r="WNE27" s="15"/>
      <c r="WNF27" s="15"/>
      <c r="WNG27" s="15"/>
      <c r="WNH27" s="15"/>
      <c r="WNI27" s="15"/>
      <c r="WNJ27" s="15"/>
      <c r="WNK27" s="15"/>
      <c r="WNL27" s="15"/>
      <c r="WNM27" s="15"/>
      <c r="WNN27" s="15"/>
      <c r="WNO27" s="15"/>
      <c r="WNP27" s="15"/>
      <c r="WNQ27" s="15"/>
      <c r="WNR27" s="15"/>
      <c r="WNS27" s="15"/>
      <c r="WNT27" s="15"/>
      <c r="WNU27" s="15"/>
      <c r="WNV27" s="15"/>
      <c r="WNW27" s="15"/>
      <c r="WNX27" s="15"/>
      <c r="WNY27" s="15"/>
      <c r="WNZ27" s="15"/>
      <c r="WOA27" s="15"/>
      <c r="WOB27" s="15"/>
      <c r="WOC27" s="15"/>
      <c r="WOD27" s="15"/>
      <c r="WOE27" s="15"/>
      <c r="WOF27" s="15"/>
      <c r="WOG27" s="15"/>
      <c r="WOH27" s="15"/>
      <c r="WOI27" s="15"/>
      <c r="WOJ27" s="15"/>
      <c r="WOK27" s="15"/>
      <c r="WOL27" s="15"/>
      <c r="WOM27" s="15"/>
      <c r="WON27" s="15"/>
      <c r="WOO27" s="15"/>
      <c r="WOP27" s="15"/>
      <c r="WOQ27" s="15"/>
      <c r="WOR27" s="15"/>
      <c r="WOS27" s="15"/>
      <c r="WOT27" s="15"/>
      <c r="WOU27" s="15"/>
      <c r="WOV27" s="15"/>
      <c r="WOW27" s="15"/>
      <c r="WOX27" s="15"/>
      <c r="WOY27" s="15"/>
      <c r="WOZ27" s="15"/>
      <c r="WPA27" s="15"/>
      <c r="WPB27" s="15"/>
      <c r="WPC27" s="15"/>
      <c r="WPD27" s="15"/>
      <c r="WPE27" s="15"/>
      <c r="WPF27" s="15"/>
      <c r="WPG27" s="15"/>
      <c r="WPH27" s="15"/>
      <c r="WPI27" s="15"/>
      <c r="WPJ27" s="15"/>
      <c r="WPK27" s="15"/>
      <c r="WPL27" s="15"/>
      <c r="WPM27" s="15"/>
      <c r="WPN27" s="15"/>
      <c r="WPO27" s="15"/>
      <c r="WPP27" s="15"/>
      <c r="WPQ27" s="15"/>
      <c r="WPR27" s="15"/>
      <c r="WPS27" s="15"/>
      <c r="WPT27" s="15"/>
      <c r="WPU27" s="15"/>
      <c r="WPV27" s="15"/>
      <c r="WPW27" s="15"/>
      <c r="WPX27" s="15"/>
      <c r="WPY27" s="15"/>
      <c r="WPZ27" s="15"/>
      <c r="WQA27" s="15"/>
      <c r="WQB27" s="15"/>
      <c r="WQC27" s="15"/>
      <c r="WQD27" s="15"/>
      <c r="WQE27" s="15"/>
      <c r="WQF27" s="15"/>
      <c r="WQG27" s="15"/>
      <c r="WQH27" s="15"/>
      <c r="WQI27" s="15"/>
      <c r="WQJ27" s="15"/>
      <c r="WQK27" s="15"/>
      <c r="WQL27" s="15"/>
      <c r="WQM27" s="15"/>
      <c r="WQN27" s="15"/>
      <c r="WQO27" s="15"/>
      <c r="WQP27" s="15"/>
      <c r="WQQ27" s="15"/>
      <c r="WQR27" s="15"/>
      <c r="WQS27" s="15"/>
      <c r="WQT27" s="15"/>
      <c r="WQU27" s="15"/>
      <c r="WQV27" s="15"/>
      <c r="WQW27" s="15"/>
      <c r="WQX27" s="15"/>
      <c r="WQY27" s="15"/>
      <c r="WQZ27" s="15"/>
      <c r="WRA27" s="15"/>
      <c r="WRB27" s="15"/>
      <c r="WRC27" s="15"/>
      <c r="WRD27" s="15"/>
      <c r="WRE27" s="15"/>
      <c r="WRF27" s="15"/>
      <c r="WRG27" s="15"/>
      <c r="WRH27" s="15"/>
      <c r="WRI27" s="15"/>
      <c r="WRJ27" s="15"/>
      <c r="WRK27" s="15"/>
      <c r="WRL27" s="15"/>
      <c r="WRM27" s="15"/>
      <c r="WRN27" s="15"/>
      <c r="WRO27" s="15"/>
      <c r="WRP27" s="15"/>
      <c r="WRQ27" s="15"/>
      <c r="WRR27" s="15"/>
      <c r="WRS27" s="15"/>
      <c r="WRT27" s="15"/>
      <c r="WRU27" s="15"/>
      <c r="WRV27" s="15"/>
      <c r="WRW27" s="15"/>
      <c r="WRX27" s="15"/>
      <c r="WRY27" s="15"/>
      <c r="WRZ27" s="15"/>
      <c r="WSA27" s="15"/>
      <c r="WSB27" s="15"/>
      <c r="WSC27" s="15"/>
      <c r="WSD27" s="15"/>
      <c r="WSE27" s="15"/>
      <c r="WSF27" s="15"/>
      <c r="WSG27" s="15"/>
      <c r="WSH27" s="15"/>
      <c r="WSI27" s="15"/>
      <c r="WSJ27" s="15"/>
      <c r="WSK27" s="15"/>
      <c r="WSL27" s="15"/>
      <c r="WSM27" s="15"/>
      <c r="WSN27" s="15"/>
      <c r="WSO27" s="15"/>
      <c r="WSP27" s="15"/>
      <c r="WSQ27" s="15"/>
      <c r="WSR27" s="15"/>
      <c r="WSS27" s="15"/>
      <c r="WST27" s="15"/>
      <c r="WSU27" s="15"/>
      <c r="WSV27" s="15"/>
      <c r="WSW27" s="15"/>
      <c r="WSX27" s="15"/>
      <c r="WSY27" s="15"/>
      <c r="WSZ27" s="15"/>
      <c r="WTA27" s="15"/>
      <c r="WTB27" s="15"/>
      <c r="WTC27" s="15"/>
      <c r="WTD27" s="15"/>
      <c r="WTE27" s="15"/>
      <c r="WTF27" s="15"/>
      <c r="WTG27" s="15"/>
      <c r="WTH27" s="15"/>
      <c r="WTI27" s="15"/>
      <c r="WTJ27" s="15"/>
      <c r="WTK27" s="15"/>
      <c r="WTL27" s="15"/>
      <c r="WTM27" s="15"/>
      <c r="WTN27" s="15"/>
      <c r="WTO27" s="15"/>
      <c r="WTP27" s="15"/>
      <c r="WTQ27" s="15"/>
      <c r="WTR27" s="15"/>
      <c r="WTS27" s="15"/>
      <c r="WTT27" s="15"/>
      <c r="WTU27" s="15"/>
      <c r="WTV27" s="15"/>
      <c r="WTW27" s="15"/>
      <c r="WTX27" s="15"/>
      <c r="WTY27" s="15"/>
      <c r="WTZ27" s="15"/>
      <c r="WUA27" s="15"/>
      <c r="WUB27" s="15"/>
      <c r="WUC27" s="15"/>
      <c r="WUD27" s="15"/>
      <c r="WUE27" s="15"/>
      <c r="WUF27" s="15"/>
      <c r="WUG27" s="15"/>
      <c r="WUH27" s="15"/>
      <c r="WUI27" s="15"/>
      <c r="WUJ27" s="15"/>
      <c r="WUK27" s="15"/>
      <c r="WUL27" s="15"/>
      <c r="WUM27" s="15"/>
      <c r="WUN27" s="15"/>
      <c r="WUO27" s="15"/>
      <c r="WUP27" s="15"/>
      <c r="WUQ27" s="15"/>
      <c r="WUR27" s="15"/>
      <c r="WUS27" s="15"/>
      <c r="WUT27" s="15"/>
      <c r="WUU27" s="15"/>
      <c r="WUV27" s="15"/>
      <c r="WUW27" s="15"/>
      <c r="WUX27" s="15"/>
      <c r="WUY27" s="15"/>
      <c r="WUZ27" s="15"/>
      <c r="WVA27" s="15"/>
      <c r="WVB27" s="15"/>
      <c r="WVC27" s="15"/>
      <c r="WVD27" s="15"/>
      <c r="WVE27" s="15"/>
      <c r="WVF27" s="15"/>
      <c r="WVG27" s="15"/>
      <c r="WVH27" s="15"/>
      <c r="WVI27" s="15"/>
      <c r="WVJ27" s="15"/>
      <c r="WVK27" s="15"/>
      <c r="WVL27" s="15"/>
      <c r="WVM27" s="15"/>
      <c r="WVN27" s="15"/>
      <c r="WVO27" s="15"/>
      <c r="WVP27" s="15"/>
      <c r="WVQ27" s="15"/>
      <c r="WVR27" s="15"/>
      <c r="WVS27" s="15"/>
      <c r="WVT27" s="15"/>
      <c r="WVU27" s="15"/>
      <c r="WVV27" s="15"/>
      <c r="WVW27" s="15"/>
      <c r="WVX27" s="15"/>
      <c r="WVY27" s="15"/>
      <c r="WVZ27" s="15"/>
      <c r="WWA27" s="15"/>
      <c r="WWB27" s="15"/>
      <c r="WWC27" s="15"/>
      <c r="WWD27" s="15"/>
      <c r="WWE27" s="15"/>
      <c r="WWF27" s="15"/>
      <c r="WWG27" s="15"/>
      <c r="WWH27" s="15"/>
      <c r="WWI27" s="15"/>
      <c r="WWJ27" s="15"/>
      <c r="WWK27" s="15"/>
      <c r="WWL27" s="15"/>
      <c r="WWM27" s="15"/>
      <c r="WWN27" s="15"/>
      <c r="WWO27" s="15"/>
      <c r="WWP27" s="15"/>
      <c r="WWQ27" s="15"/>
      <c r="WWR27" s="15"/>
      <c r="WWS27" s="15"/>
      <c r="WWT27" s="15"/>
      <c r="WWU27" s="15"/>
      <c r="WWV27" s="15"/>
      <c r="WWW27" s="15"/>
      <c r="WWX27" s="15"/>
      <c r="WWY27" s="15"/>
      <c r="WWZ27" s="15"/>
      <c r="WXA27" s="15"/>
      <c r="WXB27" s="15"/>
      <c r="WXC27" s="15"/>
      <c r="WXD27" s="15"/>
      <c r="WXE27" s="15"/>
      <c r="WXF27" s="15"/>
      <c r="WXG27" s="15"/>
      <c r="WXH27" s="15"/>
      <c r="WXI27" s="15"/>
      <c r="WXJ27" s="15"/>
      <c r="WXK27" s="15"/>
      <c r="WXL27" s="15"/>
      <c r="WXM27" s="15"/>
      <c r="WXN27" s="15"/>
      <c r="WXO27" s="15"/>
      <c r="WXP27" s="15"/>
      <c r="WXQ27" s="15"/>
      <c r="WXR27" s="15"/>
      <c r="WXS27" s="15"/>
      <c r="WXT27" s="15"/>
      <c r="WXU27" s="15"/>
      <c r="WXV27" s="15"/>
      <c r="WXW27" s="15"/>
      <c r="WXX27" s="15"/>
      <c r="WXY27" s="15"/>
      <c r="WXZ27" s="15"/>
      <c r="WYA27" s="15"/>
      <c r="WYB27" s="15"/>
      <c r="WYC27" s="15"/>
      <c r="WYD27" s="15"/>
      <c r="WYE27" s="15"/>
      <c r="WYF27" s="15"/>
      <c r="WYG27" s="15"/>
      <c r="WYH27" s="15"/>
      <c r="WYI27" s="15"/>
      <c r="WYJ27" s="15"/>
      <c r="WYK27" s="15"/>
      <c r="WYL27" s="15"/>
      <c r="WYM27" s="15"/>
      <c r="WYN27" s="15"/>
      <c r="WYO27" s="15"/>
      <c r="WYP27" s="15"/>
      <c r="WYQ27" s="15"/>
      <c r="WYR27" s="15"/>
      <c r="WYS27" s="15"/>
      <c r="WYT27" s="15"/>
      <c r="WYU27" s="15"/>
      <c r="WYV27" s="15"/>
      <c r="WYW27" s="15"/>
      <c r="WYX27" s="15"/>
      <c r="WYY27" s="15"/>
      <c r="WYZ27" s="15"/>
      <c r="WZA27" s="15"/>
      <c r="WZB27" s="15"/>
      <c r="WZC27" s="15"/>
      <c r="WZD27" s="15"/>
      <c r="WZE27" s="15"/>
      <c r="WZF27" s="15"/>
      <c r="WZG27" s="15"/>
      <c r="WZH27" s="15"/>
      <c r="WZI27" s="15"/>
      <c r="WZJ27" s="15"/>
      <c r="WZK27" s="15"/>
      <c r="WZL27" s="15"/>
      <c r="WZM27" s="15"/>
      <c r="WZN27" s="15"/>
      <c r="WZO27" s="15"/>
      <c r="WZP27" s="15"/>
      <c r="WZQ27" s="15"/>
      <c r="WZR27" s="15"/>
      <c r="WZS27" s="15"/>
      <c r="WZT27" s="15"/>
      <c r="WZU27" s="15"/>
      <c r="WZV27" s="15"/>
      <c r="WZW27" s="15"/>
      <c r="WZX27" s="15"/>
      <c r="WZY27" s="15"/>
      <c r="WZZ27" s="15"/>
      <c r="XAA27" s="15"/>
      <c r="XAB27" s="15"/>
      <c r="XAC27" s="15"/>
      <c r="XAD27" s="15"/>
      <c r="XAE27" s="15"/>
      <c r="XAF27" s="15"/>
      <c r="XAG27" s="15"/>
      <c r="XAH27" s="15"/>
      <c r="XAI27" s="15"/>
      <c r="XAJ27" s="15"/>
      <c r="XAK27" s="15"/>
      <c r="XAL27" s="15"/>
      <c r="XAM27" s="15"/>
      <c r="XAN27" s="15"/>
      <c r="XAO27" s="15"/>
      <c r="XAP27" s="15"/>
      <c r="XAQ27" s="15"/>
      <c r="XAR27" s="15"/>
      <c r="XAS27" s="15"/>
      <c r="XAT27" s="15"/>
      <c r="XAU27" s="15"/>
      <c r="XAV27" s="15"/>
      <c r="XAW27" s="15"/>
      <c r="XAX27" s="15"/>
      <c r="XAY27" s="15"/>
      <c r="XAZ27" s="15"/>
      <c r="XBA27" s="15"/>
      <c r="XBB27" s="15"/>
      <c r="XBC27" s="15"/>
      <c r="XBD27" s="15"/>
      <c r="XBE27" s="15"/>
      <c r="XBF27" s="15"/>
      <c r="XBG27" s="15"/>
      <c r="XBH27" s="15"/>
      <c r="XBI27" s="15"/>
      <c r="XBJ27" s="15"/>
      <c r="XBK27" s="15"/>
      <c r="XBL27" s="15"/>
      <c r="XBM27" s="15"/>
      <c r="XBN27" s="15"/>
      <c r="XBO27" s="15"/>
      <c r="XBP27" s="15"/>
      <c r="XBQ27" s="15"/>
      <c r="XBR27" s="15"/>
      <c r="XBS27" s="15"/>
      <c r="XBT27" s="15"/>
      <c r="XBU27" s="15"/>
      <c r="XBV27" s="15"/>
      <c r="XBW27" s="15"/>
      <c r="XBX27" s="15"/>
      <c r="XBY27" s="15"/>
      <c r="XBZ27" s="15"/>
      <c r="XCA27" s="15"/>
      <c r="XCB27" s="15"/>
      <c r="XCC27" s="15"/>
      <c r="XCD27" s="15"/>
      <c r="XCE27" s="15"/>
      <c r="XCF27" s="15"/>
      <c r="XCG27" s="15"/>
      <c r="XCH27" s="15"/>
      <c r="XCI27" s="15"/>
      <c r="XCJ27" s="15"/>
      <c r="XCK27" s="15"/>
      <c r="XCL27" s="15"/>
      <c r="XCM27" s="15"/>
      <c r="XCN27" s="15"/>
      <c r="XCO27" s="15"/>
      <c r="XCP27" s="15"/>
      <c r="XCQ27" s="15"/>
      <c r="XCR27" s="15"/>
      <c r="XCS27" s="15"/>
      <c r="XCT27" s="15"/>
      <c r="XCU27" s="15"/>
      <c r="XCV27" s="15"/>
      <c r="XCW27" s="15"/>
      <c r="XCX27" s="15"/>
      <c r="XCY27" s="15"/>
      <c r="XCZ27" s="15"/>
      <c r="XDA27" s="15"/>
      <c r="XDB27" s="15"/>
      <c r="XDC27" s="15"/>
      <c r="XDD27" s="15"/>
      <c r="XDE27" s="15"/>
      <c r="XDF27" s="15"/>
      <c r="XDG27" s="15"/>
      <c r="XDH27" s="15"/>
      <c r="XDI27" s="15"/>
      <c r="XDJ27" s="15"/>
      <c r="XDK27" s="15"/>
      <c r="XDL27" s="15"/>
      <c r="XDM27" s="15"/>
      <c r="XDN27" s="15"/>
      <c r="XDO27" s="15"/>
      <c r="XDP27" s="15"/>
      <c r="XDQ27" s="15"/>
      <c r="XDR27" s="15"/>
      <c r="XDS27" s="15"/>
      <c r="XDT27" s="15"/>
      <c r="XDU27" s="15"/>
      <c r="XDV27" s="15"/>
      <c r="XDW27" s="15"/>
      <c r="XDX27" s="15"/>
      <c r="XDY27" s="15"/>
      <c r="XDZ27" s="15"/>
      <c r="XEA27" s="15"/>
      <c r="XEB27" s="15"/>
      <c r="XEC27" s="15"/>
      <c r="XED27" s="15"/>
      <c r="XEE27" s="15"/>
      <c r="XEF27" s="15"/>
      <c r="XEG27" s="15"/>
      <c r="XEH27" s="15"/>
      <c r="XEI27" s="15"/>
      <c r="XEJ27" s="15"/>
      <c r="XEK27" s="15"/>
      <c r="XEL27" s="15"/>
      <c r="XEM27" s="15"/>
      <c r="XEN27" s="15"/>
      <c r="XEO27" s="15"/>
      <c r="XEP27" s="15"/>
      <c r="XEQ27" s="15"/>
      <c r="XER27" s="15"/>
      <c r="XES27" s="15"/>
      <c r="XET27" s="15"/>
      <c r="XEU27" s="15"/>
      <c r="XEV27" s="15"/>
      <c r="XEW27" s="15"/>
      <c r="XEX27" s="15"/>
      <c r="XEY27" s="15"/>
      <c r="XEZ27" s="15"/>
      <c r="XFA27" s="15"/>
    </row>
    <row r="28" spans="1:16384" s="15" customFormat="1" ht="15" x14ac:dyDescent="0.2">
      <c r="B28" s="16"/>
      <c r="C28" s="33" t="s">
        <v>506</v>
      </c>
      <c r="D28" s="99"/>
      <c r="E28" s="99"/>
      <c r="F28" s="34"/>
      <c r="G28" s="99"/>
      <c r="H28" s="34"/>
      <c r="I28" s="99"/>
      <c r="J28" s="99"/>
      <c r="K28" s="99"/>
      <c r="L28" s="99"/>
      <c r="M28" s="99"/>
      <c r="N28" s="99"/>
      <c r="O28" s="99"/>
      <c r="P28" s="99"/>
      <c r="Q28" s="99"/>
      <c r="R28" s="105"/>
      <c r="S28" s="7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6"/>
      <c r="LJ28" s="16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6"/>
      <c r="MM28" s="16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6"/>
      <c r="NL28" s="16"/>
      <c r="NM28" s="16"/>
      <c r="NN28" s="16"/>
      <c r="NO28" s="16"/>
      <c r="NP28" s="16"/>
      <c r="NQ28" s="16"/>
      <c r="NR28" s="16"/>
      <c r="NS28" s="16"/>
      <c r="NT28" s="16"/>
      <c r="NU28" s="16"/>
      <c r="NV28" s="16"/>
      <c r="NW28" s="16"/>
      <c r="NX28" s="16"/>
      <c r="NY28" s="16"/>
      <c r="NZ28" s="16"/>
      <c r="OA28" s="16"/>
      <c r="OB28" s="16"/>
      <c r="OC28" s="16"/>
      <c r="OD28" s="16"/>
      <c r="OE28" s="16"/>
      <c r="OF28" s="16"/>
      <c r="OG28" s="16"/>
      <c r="OH28" s="16"/>
      <c r="OI28" s="16"/>
      <c r="OJ28" s="16"/>
      <c r="OK28" s="16"/>
      <c r="OL28" s="16"/>
      <c r="OM28" s="16"/>
      <c r="ON28" s="16"/>
      <c r="OO28" s="16"/>
      <c r="OP28" s="16"/>
      <c r="OQ28" s="16"/>
      <c r="OR28" s="16"/>
      <c r="OS28" s="16"/>
      <c r="OT28" s="16"/>
      <c r="OU28" s="16"/>
      <c r="OV28" s="16"/>
      <c r="OW28" s="16"/>
      <c r="OX28" s="16"/>
      <c r="OY28" s="16"/>
      <c r="OZ28" s="16"/>
      <c r="PA28" s="16"/>
      <c r="PB28" s="16"/>
      <c r="PC28" s="16"/>
      <c r="PD28" s="16"/>
      <c r="PE28" s="16"/>
      <c r="PF28" s="16"/>
      <c r="PG28" s="16"/>
      <c r="PH28" s="16"/>
      <c r="PI28" s="16"/>
      <c r="PJ28" s="16"/>
      <c r="PK28" s="16"/>
      <c r="PL28" s="16"/>
      <c r="PM28" s="16"/>
      <c r="PN28" s="16"/>
      <c r="PO28" s="16"/>
      <c r="PP28" s="16"/>
      <c r="PQ28" s="16"/>
      <c r="PR28" s="16"/>
      <c r="PS28" s="16"/>
      <c r="PT28" s="16"/>
      <c r="PU28" s="16"/>
      <c r="PV28" s="16"/>
      <c r="PW28" s="16"/>
      <c r="PX28" s="16"/>
      <c r="PY28" s="16"/>
      <c r="PZ28" s="16"/>
      <c r="QA28" s="16"/>
      <c r="QB28" s="16"/>
      <c r="QC28" s="16"/>
      <c r="QD28" s="16"/>
      <c r="QE28" s="16"/>
      <c r="QF28" s="16"/>
      <c r="QG28" s="16"/>
      <c r="QH28" s="16"/>
      <c r="QI28" s="16"/>
      <c r="QJ28" s="16"/>
      <c r="QK28" s="16"/>
      <c r="QL28" s="16"/>
      <c r="QM28" s="16"/>
      <c r="QN28" s="16"/>
      <c r="QO28" s="16"/>
      <c r="QP28" s="16"/>
      <c r="QQ28" s="16"/>
      <c r="QR28" s="16"/>
      <c r="QS28" s="16"/>
      <c r="QT28" s="16"/>
      <c r="QU28" s="16"/>
      <c r="QV28" s="16"/>
      <c r="QW28" s="16"/>
      <c r="QX28" s="16"/>
      <c r="QY28" s="16"/>
      <c r="QZ28" s="16"/>
      <c r="RA28" s="16"/>
      <c r="RB28" s="16"/>
      <c r="RC28" s="16"/>
      <c r="RD28" s="16"/>
      <c r="RE28" s="16"/>
      <c r="RF28" s="16"/>
      <c r="RG28" s="16"/>
      <c r="RH28" s="16"/>
      <c r="RI28" s="16"/>
      <c r="RJ28" s="16"/>
      <c r="RK28" s="16"/>
      <c r="RL28" s="16"/>
      <c r="RM28" s="16"/>
      <c r="RN28" s="16"/>
      <c r="RO28" s="16"/>
      <c r="RP28" s="16"/>
      <c r="RQ28" s="16"/>
      <c r="RR28" s="16"/>
      <c r="RS28" s="16"/>
      <c r="RT28" s="16"/>
      <c r="RU28" s="16"/>
      <c r="RV28" s="16"/>
      <c r="RW28" s="16"/>
      <c r="RX28" s="16"/>
      <c r="RY28" s="16"/>
      <c r="RZ28" s="16"/>
      <c r="SA28" s="16"/>
      <c r="SB28" s="16"/>
      <c r="SC28" s="16"/>
      <c r="SD28" s="16"/>
      <c r="SE28" s="16"/>
      <c r="SF28" s="16"/>
      <c r="SG28" s="16"/>
      <c r="SH28" s="16"/>
      <c r="SI28" s="16"/>
      <c r="SJ28" s="16"/>
      <c r="SK28" s="16"/>
      <c r="SL28" s="16"/>
      <c r="SM28" s="16"/>
      <c r="SN28" s="16"/>
      <c r="SO28" s="16"/>
      <c r="SP28" s="16"/>
      <c r="SQ28" s="16"/>
      <c r="SR28" s="16"/>
      <c r="SS28" s="16"/>
      <c r="ST28" s="16"/>
      <c r="SU28" s="16"/>
      <c r="SV28" s="16"/>
      <c r="SW28" s="16"/>
      <c r="SX28" s="16"/>
      <c r="SY28" s="16"/>
      <c r="SZ28" s="16"/>
      <c r="TA28" s="16"/>
      <c r="TB28" s="16"/>
      <c r="TC28" s="16"/>
      <c r="TD28" s="16"/>
      <c r="TE28" s="16"/>
      <c r="TF28" s="16"/>
      <c r="TG28" s="16"/>
      <c r="TH28" s="16"/>
      <c r="TI28" s="16"/>
      <c r="TJ28" s="16"/>
      <c r="TK28" s="16"/>
      <c r="TL28" s="16"/>
      <c r="TM28" s="16"/>
      <c r="TN28" s="16"/>
      <c r="TO28" s="16"/>
      <c r="TP28" s="16"/>
      <c r="TQ28" s="16"/>
      <c r="TR28" s="16"/>
      <c r="TS28" s="16"/>
      <c r="TT28" s="16"/>
      <c r="TU28" s="16"/>
      <c r="TV28" s="16"/>
      <c r="TW28" s="16"/>
      <c r="TX28" s="16"/>
      <c r="TY28" s="16"/>
      <c r="TZ28" s="16"/>
      <c r="UA28" s="16"/>
      <c r="UB28" s="16"/>
      <c r="UC28" s="16"/>
      <c r="UD28" s="16"/>
      <c r="UE28" s="16"/>
      <c r="UF28" s="16"/>
      <c r="UG28" s="16"/>
      <c r="UH28" s="16"/>
      <c r="UI28" s="16"/>
      <c r="UJ28" s="16"/>
      <c r="UK28" s="16"/>
      <c r="UL28" s="16"/>
      <c r="UM28" s="16"/>
      <c r="UN28" s="16"/>
      <c r="UO28" s="16"/>
      <c r="UP28" s="16"/>
      <c r="UQ28" s="16"/>
      <c r="UR28" s="16"/>
      <c r="US28" s="16"/>
      <c r="UT28" s="16"/>
      <c r="UU28" s="16"/>
      <c r="UV28" s="16"/>
      <c r="UW28" s="16"/>
      <c r="UX28" s="16"/>
      <c r="UY28" s="16"/>
      <c r="UZ28" s="16"/>
      <c r="VA28" s="16"/>
      <c r="VB28" s="16"/>
      <c r="VC28" s="16"/>
      <c r="VD28" s="16"/>
      <c r="VE28" s="16"/>
      <c r="VF28" s="16"/>
      <c r="VG28" s="16"/>
      <c r="VH28" s="16"/>
      <c r="VI28" s="16"/>
      <c r="VJ28" s="16"/>
      <c r="VK28" s="16"/>
      <c r="VL28" s="16"/>
      <c r="VM28" s="16"/>
      <c r="VN28" s="16"/>
      <c r="VO28" s="16"/>
      <c r="VP28" s="16"/>
      <c r="VQ28" s="16"/>
      <c r="VR28" s="16"/>
      <c r="VS28" s="16"/>
      <c r="VT28" s="16"/>
      <c r="VU28" s="16"/>
      <c r="VV28" s="16"/>
      <c r="VW28" s="16"/>
      <c r="VX28" s="16"/>
      <c r="VY28" s="16"/>
      <c r="VZ28" s="16"/>
      <c r="WA28" s="16"/>
      <c r="WB28" s="16"/>
      <c r="WC28" s="16"/>
      <c r="WD28" s="16"/>
      <c r="WE28" s="16"/>
      <c r="WF28" s="16"/>
      <c r="WG28" s="16"/>
      <c r="WH28" s="16"/>
      <c r="WI28" s="16"/>
      <c r="WJ28" s="16"/>
      <c r="WK28" s="16"/>
      <c r="WL28" s="16"/>
      <c r="WM28" s="16"/>
      <c r="WN28" s="16"/>
      <c r="WO28" s="16"/>
      <c r="WP28" s="16"/>
      <c r="WQ28" s="16"/>
      <c r="WR28" s="16"/>
      <c r="WS28" s="16"/>
      <c r="WT28" s="16"/>
      <c r="WU28" s="16"/>
      <c r="WV28" s="16"/>
      <c r="WW28" s="16"/>
      <c r="WX28" s="16"/>
      <c r="WY28" s="16"/>
      <c r="WZ28" s="16"/>
      <c r="XA28" s="16"/>
      <c r="XB28" s="16"/>
      <c r="XC28" s="16"/>
      <c r="XD28" s="16"/>
      <c r="XE28" s="16"/>
      <c r="XF28" s="16"/>
      <c r="XG28" s="16"/>
      <c r="XH28" s="16"/>
      <c r="XI28" s="16"/>
      <c r="XJ28" s="16"/>
      <c r="XK28" s="16"/>
      <c r="XL28" s="16"/>
      <c r="XM28" s="16"/>
      <c r="XN28" s="16"/>
      <c r="XO28" s="16"/>
      <c r="XP28" s="16"/>
      <c r="XQ28" s="16"/>
      <c r="XR28" s="16"/>
      <c r="XS28" s="16"/>
      <c r="XT28" s="16"/>
      <c r="XU28" s="16"/>
      <c r="XV28" s="16"/>
      <c r="XW28" s="16"/>
      <c r="XX28" s="16"/>
      <c r="XY28" s="16"/>
      <c r="XZ28" s="16"/>
      <c r="YA28" s="16"/>
      <c r="YB28" s="16"/>
      <c r="YC28" s="16"/>
      <c r="YD28" s="16"/>
      <c r="YE28" s="16"/>
      <c r="YF28" s="16"/>
      <c r="YG28" s="16"/>
      <c r="YH28" s="16"/>
      <c r="YI28" s="16"/>
      <c r="YJ28" s="16"/>
      <c r="YK28" s="16"/>
      <c r="YL28" s="16"/>
      <c r="YM28" s="16"/>
      <c r="YN28" s="16"/>
      <c r="YO28" s="16"/>
      <c r="YP28" s="16"/>
      <c r="YQ28" s="16"/>
      <c r="YR28" s="16"/>
      <c r="YS28" s="16"/>
      <c r="YT28" s="16"/>
      <c r="YU28" s="16"/>
      <c r="YV28" s="16"/>
      <c r="YW28" s="16"/>
      <c r="YX28" s="16"/>
      <c r="YY28" s="16"/>
      <c r="YZ28" s="16"/>
      <c r="ZA28" s="16"/>
      <c r="ZB28" s="16"/>
      <c r="ZC28" s="16"/>
      <c r="ZD28" s="16"/>
      <c r="ZE28" s="16"/>
      <c r="ZF28" s="16"/>
      <c r="ZG28" s="16"/>
      <c r="ZH28" s="16"/>
      <c r="ZI28" s="16"/>
      <c r="ZJ28" s="16"/>
      <c r="ZK28" s="16"/>
      <c r="ZL28" s="16"/>
      <c r="ZM28" s="16"/>
      <c r="ZN28" s="16"/>
      <c r="ZO28" s="16"/>
      <c r="ZP28" s="16"/>
      <c r="ZQ28" s="16"/>
      <c r="ZR28" s="16"/>
      <c r="ZS28" s="16"/>
      <c r="ZT28" s="16"/>
      <c r="ZU28" s="16"/>
      <c r="ZV28" s="16"/>
      <c r="ZW28" s="16"/>
      <c r="ZX28" s="16"/>
      <c r="ZY28" s="16"/>
      <c r="ZZ28" s="16"/>
      <c r="AAA28" s="16"/>
      <c r="AAB28" s="16"/>
      <c r="AAC28" s="16"/>
      <c r="AAD28" s="16"/>
      <c r="AAE28" s="16"/>
      <c r="AAF28" s="16"/>
      <c r="AAG28" s="16"/>
      <c r="AAH28" s="16"/>
      <c r="AAI28" s="16"/>
      <c r="AAJ28" s="16"/>
      <c r="AAK28" s="16"/>
      <c r="AAL28" s="16"/>
      <c r="AAM28" s="16"/>
      <c r="AAN28" s="16"/>
      <c r="AAO28" s="16"/>
      <c r="AAP28" s="16"/>
      <c r="AAQ28" s="16"/>
      <c r="AAR28" s="16"/>
      <c r="AAS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  <c r="ABG28" s="16"/>
      <c r="ABH28" s="16"/>
      <c r="ABI28" s="16"/>
      <c r="ABJ28" s="16"/>
      <c r="ABK28" s="16"/>
      <c r="ABL28" s="16"/>
      <c r="ABM28" s="16"/>
      <c r="ABN28" s="16"/>
      <c r="ABO28" s="16"/>
      <c r="ABP28" s="16"/>
      <c r="ABQ28" s="16"/>
      <c r="ABR28" s="16"/>
      <c r="ABS28" s="16"/>
      <c r="ABT28" s="16"/>
      <c r="ABU28" s="16"/>
      <c r="ABV28" s="16"/>
      <c r="ABW28" s="16"/>
      <c r="ABX28" s="16"/>
      <c r="ABY28" s="16"/>
      <c r="ABZ28" s="16"/>
      <c r="ACA28" s="16"/>
      <c r="ACB28" s="16"/>
      <c r="ACC28" s="16"/>
      <c r="ACD28" s="16"/>
      <c r="ACE28" s="16"/>
      <c r="ACF28" s="16"/>
      <c r="ACG28" s="16"/>
      <c r="ACH28" s="16"/>
      <c r="ACI28" s="16"/>
      <c r="ACJ28" s="16"/>
      <c r="ACK28" s="16"/>
      <c r="ACL28" s="16"/>
      <c r="ACM28" s="16"/>
      <c r="ACN28" s="16"/>
      <c r="ACO28" s="16"/>
      <c r="ACP28" s="16"/>
      <c r="ACQ28" s="16"/>
      <c r="ACR28" s="16"/>
      <c r="ACS28" s="16"/>
      <c r="ACT28" s="16"/>
      <c r="ACU28" s="16"/>
      <c r="ACV28" s="16"/>
      <c r="ACW28" s="16"/>
      <c r="ACX28" s="16"/>
      <c r="ACY28" s="16"/>
      <c r="ACZ28" s="16"/>
      <c r="ADA28" s="16"/>
      <c r="ADB28" s="16"/>
      <c r="ADC28" s="16"/>
      <c r="ADD28" s="16"/>
      <c r="ADE28" s="16"/>
      <c r="ADF28" s="16"/>
      <c r="ADG28" s="16"/>
      <c r="ADH28" s="16"/>
      <c r="ADI28" s="16"/>
      <c r="ADJ28" s="16"/>
      <c r="ADK28" s="16"/>
      <c r="ADL28" s="16"/>
      <c r="ADM28" s="16"/>
      <c r="ADN28" s="16"/>
      <c r="ADO28" s="16"/>
      <c r="ADP28" s="16"/>
      <c r="ADQ28" s="16"/>
      <c r="ADR28" s="16"/>
      <c r="ADS28" s="16"/>
      <c r="ADT28" s="16"/>
      <c r="ADU28" s="16"/>
      <c r="ADV28" s="16"/>
      <c r="ADW28" s="16"/>
      <c r="ADX28" s="16"/>
      <c r="ADY28" s="16"/>
      <c r="ADZ28" s="16"/>
      <c r="AEA28" s="16"/>
      <c r="AEB28" s="16"/>
      <c r="AEC28" s="16"/>
      <c r="AED28" s="16"/>
      <c r="AEE28" s="16"/>
      <c r="AEF28" s="16"/>
      <c r="AEG28" s="16"/>
      <c r="AEH28" s="16"/>
      <c r="AEI28" s="16"/>
      <c r="AEJ28" s="16"/>
      <c r="AEK28" s="16"/>
      <c r="AEL28" s="16"/>
      <c r="AEM28" s="16"/>
      <c r="AEN28" s="16"/>
      <c r="AEO28" s="16"/>
      <c r="AEP28" s="16"/>
      <c r="AEQ28" s="16"/>
      <c r="AER28" s="16"/>
      <c r="AES28" s="16"/>
      <c r="AET28" s="16"/>
      <c r="AEU28" s="16"/>
      <c r="AEV28" s="16"/>
      <c r="AEW28" s="16"/>
      <c r="AEX28" s="16"/>
      <c r="AEY28" s="16"/>
      <c r="AEZ28" s="16"/>
      <c r="AFA28" s="16"/>
      <c r="AFB28" s="16"/>
      <c r="AFC28" s="16"/>
      <c r="AFD28" s="16"/>
      <c r="AFE28" s="16"/>
      <c r="AFF28" s="16"/>
      <c r="AFG28" s="16"/>
      <c r="AFH28" s="16"/>
      <c r="AFI28" s="16"/>
      <c r="AFJ28" s="16"/>
      <c r="AFK28" s="16"/>
      <c r="AFL28" s="16"/>
      <c r="AFM28" s="16"/>
      <c r="AFN28" s="16"/>
      <c r="AFO28" s="16"/>
      <c r="AFP28" s="16"/>
      <c r="AFQ28" s="16"/>
      <c r="AFR28" s="16"/>
      <c r="AFS28" s="16"/>
      <c r="AFT28" s="16"/>
      <c r="AFU28" s="16"/>
      <c r="AFV28" s="16"/>
      <c r="AFW28" s="16"/>
      <c r="AFX28" s="16"/>
      <c r="AFY28" s="16"/>
      <c r="AFZ28" s="16"/>
      <c r="AGA28" s="16"/>
      <c r="AGB28" s="16"/>
      <c r="AGC28" s="16"/>
      <c r="AGD28" s="16"/>
      <c r="AGE28" s="16"/>
      <c r="AGF28" s="16"/>
      <c r="AGG28" s="16"/>
      <c r="AGH28" s="16"/>
      <c r="AGI28" s="16"/>
      <c r="AGJ28" s="16"/>
      <c r="AGK28" s="16"/>
      <c r="AGL28" s="16"/>
      <c r="AGM28" s="16"/>
      <c r="AGN28" s="16"/>
      <c r="AGO28" s="16"/>
      <c r="AGP28" s="16"/>
      <c r="AGQ28" s="16"/>
      <c r="AGR28" s="16"/>
      <c r="AGS28" s="16"/>
      <c r="AGT28" s="16"/>
      <c r="AGU28" s="16"/>
      <c r="AGV28" s="16"/>
      <c r="AGW28" s="16"/>
      <c r="AGX28" s="16"/>
      <c r="AGY28" s="16"/>
      <c r="AGZ28" s="16"/>
      <c r="AHA28" s="16"/>
      <c r="AHB28" s="16"/>
      <c r="AHC28" s="16"/>
      <c r="AHD28" s="16"/>
      <c r="AHE28" s="16"/>
      <c r="AHF28" s="16"/>
      <c r="AHG28" s="16"/>
      <c r="AHH28" s="16"/>
      <c r="AHI28" s="16"/>
      <c r="AHJ28" s="16"/>
      <c r="AHK28" s="16"/>
      <c r="AHL28" s="16"/>
      <c r="AHM28" s="16"/>
      <c r="AHN28" s="16"/>
      <c r="AHO28" s="16"/>
      <c r="AHP28" s="16"/>
      <c r="AHQ28" s="16"/>
      <c r="AHR28" s="16"/>
      <c r="AHS28" s="16"/>
      <c r="AHT28" s="16"/>
      <c r="AHU28" s="16"/>
      <c r="AHV28" s="16"/>
      <c r="AHW28" s="16"/>
      <c r="AHX28" s="16"/>
      <c r="AHY28" s="16"/>
      <c r="AHZ28" s="16"/>
      <c r="AIA28" s="16"/>
      <c r="AIB28" s="16"/>
      <c r="AIC28" s="16"/>
      <c r="AID28" s="16"/>
      <c r="AIE28" s="16"/>
      <c r="AIF28" s="16"/>
      <c r="AIG28" s="16"/>
      <c r="AIH28" s="16"/>
      <c r="AII28" s="16"/>
      <c r="AIJ28" s="16"/>
      <c r="AIK28" s="16"/>
      <c r="AIL28" s="16"/>
      <c r="AIM28" s="16"/>
      <c r="AIN28" s="16"/>
      <c r="AIO28" s="16"/>
      <c r="AIP28" s="16"/>
      <c r="AIQ28" s="16"/>
      <c r="AIR28" s="16"/>
      <c r="AIS28" s="16"/>
      <c r="AIT28" s="16"/>
      <c r="AIU28" s="16"/>
      <c r="AIV28" s="16"/>
      <c r="AIW28" s="16"/>
      <c r="AIX28" s="16"/>
      <c r="AIY28" s="16"/>
      <c r="AIZ28" s="16"/>
      <c r="AJA28" s="16"/>
      <c r="AJB28" s="16"/>
      <c r="AJC28" s="16"/>
      <c r="AJD28" s="16"/>
      <c r="AJE28" s="16"/>
      <c r="AJF28" s="16"/>
      <c r="AJG28" s="16"/>
      <c r="AJH28" s="16"/>
      <c r="AJI28" s="16"/>
      <c r="AJJ28" s="16"/>
      <c r="AJK28" s="16"/>
      <c r="AJL28" s="16"/>
      <c r="AJM28" s="16"/>
      <c r="AJN28" s="16"/>
      <c r="AJO28" s="16"/>
      <c r="AJP28" s="16"/>
      <c r="AJQ28" s="16"/>
      <c r="AJR28" s="16"/>
      <c r="AJS28" s="16"/>
      <c r="AJT28" s="16"/>
      <c r="AJU28" s="16"/>
      <c r="AJV28" s="16"/>
      <c r="AJW28" s="16"/>
      <c r="AJX28" s="16"/>
      <c r="AJY28" s="16"/>
      <c r="AJZ28" s="16"/>
      <c r="AKA28" s="16"/>
      <c r="AKB28" s="16"/>
      <c r="AKC28" s="16"/>
      <c r="AKD28" s="16"/>
      <c r="AKE28" s="16"/>
      <c r="AKF28" s="16"/>
      <c r="AKG28" s="16"/>
      <c r="AKH28" s="16"/>
      <c r="AKI28" s="16"/>
      <c r="AKJ28" s="16"/>
      <c r="AKK28" s="16"/>
      <c r="AKL28" s="16"/>
      <c r="AKM28" s="16"/>
      <c r="AKN28" s="16"/>
      <c r="AKO28" s="16"/>
      <c r="AKP28" s="16"/>
      <c r="AKQ28" s="16"/>
      <c r="AKR28" s="16"/>
      <c r="AKS28" s="16"/>
      <c r="AKT28" s="16"/>
      <c r="AKU28" s="16"/>
      <c r="AKV28" s="16"/>
      <c r="AKW28" s="16"/>
      <c r="AKX28" s="16"/>
      <c r="AKY28" s="16"/>
      <c r="AKZ28" s="16"/>
      <c r="ALA28" s="16"/>
      <c r="ALB28" s="16"/>
      <c r="ALC28" s="16"/>
      <c r="ALD28" s="16"/>
      <c r="ALE28" s="16"/>
      <c r="ALF28" s="16"/>
      <c r="ALG28" s="16"/>
      <c r="ALH28" s="16"/>
      <c r="ALI28" s="16"/>
      <c r="ALJ28" s="16"/>
      <c r="ALK28" s="16"/>
      <c r="ALL28" s="16"/>
      <c r="ALM28" s="16"/>
      <c r="ALN28" s="16"/>
      <c r="ALO28" s="16"/>
      <c r="ALP28" s="16"/>
      <c r="ALQ28" s="16"/>
      <c r="ALR28" s="16"/>
      <c r="ALS28" s="16"/>
      <c r="ALT28" s="16"/>
      <c r="ALU28" s="16"/>
      <c r="ALV28" s="16"/>
      <c r="ALW28" s="16"/>
      <c r="ALX28" s="16"/>
      <c r="ALY28" s="16"/>
      <c r="ALZ28" s="16"/>
      <c r="AMA28" s="16"/>
      <c r="AMB28" s="16"/>
      <c r="AMC28" s="16"/>
      <c r="AMD28" s="16"/>
      <c r="AME28" s="16"/>
      <c r="AMF28" s="16"/>
      <c r="AMG28" s="16"/>
      <c r="AMH28" s="16"/>
      <c r="AMI28" s="16"/>
      <c r="AMJ28" s="16"/>
      <c r="AMK28" s="16"/>
      <c r="AML28" s="16"/>
      <c r="AMM28" s="16"/>
      <c r="AMN28" s="16"/>
      <c r="AMO28" s="16"/>
      <c r="AMP28" s="16"/>
      <c r="AMQ28" s="16"/>
      <c r="AMR28" s="16"/>
      <c r="AMS28" s="16"/>
      <c r="AMT28" s="16"/>
      <c r="AMU28" s="16"/>
      <c r="AMV28" s="16"/>
      <c r="AMW28" s="16"/>
      <c r="AMX28" s="16"/>
      <c r="AMY28" s="16"/>
      <c r="AMZ28" s="16"/>
      <c r="ANA28" s="16"/>
      <c r="ANB28" s="16"/>
      <c r="ANC28" s="16"/>
      <c r="AND28" s="16"/>
      <c r="ANE28" s="16"/>
      <c r="ANF28" s="16"/>
      <c r="ANG28" s="16"/>
      <c r="ANH28" s="16"/>
      <c r="ANI28" s="16"/>
      <c r="ANJ28" s="16"/>
      <c r="ANK28" s="16"/>
      <c r="ANL28" s="16"/>
      <c r="ANM28" s="16"/>
      <c r="ANN28" s="16"/>
      <c r="ANO28" s="16"/>
      <c r="ANP28" s="16"/>
      <c r="ANQ28" s="16"/>
      <c r="ANR28" s="16"/>
      <c r="ANS28" s="16"/>
      <c r="ANT28" s="16"/>
      <c r="ANU28" s="16"/>
      <c r="ANV28" s="16"/>
      <c r="ANW28" s="16"/>
      <c r="ANX28" s="16"/>
      <c r="ANY28" s="16"/>
      <c r="ANZ28" s="16"/>
      <c r="AOA28" s="16"/>
      <c r="AOB28" s="16"/>
      <c r="AOC28" s="16"/>
      <c r="AOD28" s="16"/>
      <c r="AOE28" s="16"/>
      <c r="AOF28" s="16"/>
      <c r="AOG28" s="16"/>
      <c r="AOH28" s="16"/>
      <c r="AOI28" s="16"/>
      <c r="AOJ28" s="16"/>
      <c r="AOK28" s="16"/>
      <c r="AOL28" s="16"/>
      <c r="AOM28" s="16"/>
      <c r="AON28" s="16"/>
      <c r="AOO28" s="16"/>
      <c r="AOP28" s="16"/>
      <c r="AOQ28" s="16"/>
      <c r="AOR28" s="16"/>
      <c r="AOS28" s="16"/>
      <c r="AOT28" s="16"/>
      <c r="AOU28" s="16"/>
      <c r="AOV28" s="16"/>
      <c r="AOW28" s="16"/>
      <c r="AOX28" s="16"/>
      <c r="AOY28" s="16"/>
      <c r="AOZ28" s="16"/>
      <c r="APA28" s="16"/>
      <c r="APB28" s="16"/>
      <c r="APC28" s="16"/>
      <c r="APD28" s="16"/>
      <c r="APE28" s="16"/>
      <c r="APF28" s="16"/>
      <c r="APG28" s="16"/>
      <c r="APH28" s="16"/>
      <c r="API28" s="16"/>
      <c r="APJ28" s="16"/>
      <c r="APK28" s="16"/>
      <c r="APL28" s="16"/>
      <c r="APM28" s="16"/>
      <c r="APN28" s="16"/>
      <c r="APO28" s="16"/>
      <c r="APP28" s="16"/>
      <c r="APQ28" s="16"/>
      <c r="APR28" s="16"/>
      <c r="APS28" s="16"/>
      <c r="APT28" s="16"/>
      <c r="APU28" s="16"/>
      <c r="APV28" s="16"/>
      <c r="APW28" s="16"/>
      <c r="APX28" s="16"/>
      <c r="APY28" s="16"/>
      <c r="APZ28" s="16"/>
      <c r="AQA28" s="16"/>
      <c r="AQB28" s="16"/>
      <c r="AQC28" s="16"/>
      <c r="AQD28" s="16"/>
      <c r="AQE28" s="16"/>
      <c r="AQF28" s="16"/>
      <c r="AQG28" s="16"/>
      <c r="AQH28" s="16"/>
      <c r="AQI28" s="16"/>
      <c r="AQJ28" s="16"/>
      <c r="AQK28" s="16"/>
      <c r="AQL28" s="16"/>
      <c r="AQM28" s="16"/>
      <c r="AQN28" s="16"/>
      <c r="AQO28" s="16"/>
      <c r="AQP28" s="16"/>
      <c r="AQQ28" s="16"/>
      <c r="AQR28" s="16"/>
      <c r="AQS28" s="16"/>
      <c r="AQT28" s="16"/>
      <c r="AQU28" s="16"/>
      <c r="AQV28" s="16"/>
      <c r="AQW28" s="16"/>
      <c r="AQX28" s="16"/>
      <c r="AQY28" s="16"/>
      <c r="AQZ28" s="16"/>
      <c r="ARA28" s="16"/>
      <c r="ARB28" s="16"/>
      <c r="ARC28" s="16"/>
      <c r="ARD28" s="16"/>
      <c r="ARE28" s="16"/>
      <c r="ARF28" s="16"/>
      <c r="ARG28" s="16"/>
      <c r="ARH28" s="16"/>
      <c r="ARI28" s="16"/>
      <c r="ARJ28" s="16"/>
      <c r="ARK28" s="16"/>
      <c r="ARL28" s="16"/>
      <c r="ARM28" s="16"/>
      <c r="ARN28" s="16"/>
      <c r="ARO28" s="16"/>
      <c r="ARP28" s="16"/>
      <c r="ARQ28" s="16"/>
      <c r="ARR28" s="16"/>
      <c r="ARS28" s="16"/>
      <c r="ART28" s="16"/>
      <c r="ARU28" s="16"/>
      <c r="ARV28" s="16"/>
      <c r="ARW28" s="16"/>
      <c r="ARX28" s="16"/>
      <c r="ARY28" s="16"/>
      <c r="ARZ28" s="16"/>
      <c r="ASA28" s="16"/>
      <c r="ASB28" s="16"/>
      <c r="ASC28" s="16"/>
      <c r="ASD28" s="16"/>
      <c r="ASE28" s="16"/>
      <c r="ASF28" s="16"/>
      <c r="ASG28" s="16"/>
      <c r="ASH28" s="16"/>
      <c r="ASI28" s="16"/>
      <c r="ASJ28" s="16"/>
      <c r="ASK28" s="16"/>
      <c r="ASL28" s="16"/>
      <c r="ASM28" s="16"/>
      <c r="ASN28" s="16"/>
      <c r="ASO28" s="16"/>
      <c r="ASP28" s="16"/>
      <c r="ASQ28" s="16"/>
      <c r="ASR28" s="16"/>
      <c r="ASS28" s="16"/>
      <c r="AST28" s="16"/>
      <c r="ASU28" s="16"/>
      <c r="ASV28" s="16"/>
      <c r="ASW28" s="16"/>
      <c r="ASX28" s="16"/>
      <c r="ASY28" s="16"/>
      <c r="ASZ28" s="16"/>
      <c r="ATA28" s="16"/>
      <c r="ATB28" s="16"/>
      <c r="ATC28" s="16"/>
      <c r="ATD28" s="16"/>
      <c r="ATE28" s="16"/>
      <c r="ATF28" s="16"/>
      <c r="ATG28" s="16"/>
      <c r="ATH28" s="16"/>
      <c r="ATI28" s="16"/>
      <c r="ATJ28" s="16"/>
      <c r="ATK28" s="16"/>
      <c r="ATL28" s="16"/>
      <c r="ATM28" s="16"/>
      <c r="ATN28" s="16"/>
      <c r="ATO28" s="16"/>
      <c r="ATP28" s="16"/>
      <c r="ATQ28" s="16"/>
      <c r="ATR28" s="16"/>
      <c r="ATS28" s="16"/>
      <c r="ATT28" s="16"/>
      <c r="ATU28" s="16"/>
      <c r="ATV28" s="16"/>
      <c r="ATW28" s="16"/>
      <c r="ATX28" s="16"/>
      <c r="ATY28" s="16"/>
      <c r="ATZ28" s="16"/>
      <c r="AUA28" s="16"/>
      <c r="AUB28" s="16"/>
      <c r="AUC28" s="16"/>
      <c r="AUD28" s="16"/>
      <c r="AUE28" s="16"/>
      <c r="AUF28" s="16"/>
      <c r="AUG28" s="16"/>
      <c r="AUH28" s="16"/>
      <c r="AUI28" s="16"/>
      <c r="AUJ28" s="16"/>
      <c r="AUK28" s="16"/>
      <c r="AUL28" s="16"/>
      <c r="AUM28" s="16"/>
      <c r="AUN28" s="16"/>
      <c r="AUO28" s="16"/>
      <c r="AUP28" s="16"/>
      <c r="AUQ28" s="16"/>
      <c r="AUR28" s="16"/>
      <c r="AUS28" s="16"/>
      <c r="AUT28" s="16"/>
      <c r="AUU28" s="16"/>
      <c r="AUV28" s="16"/>
      <c r="AUW28" s="16"/>
      <c r="AUX28" s="16"/>
      <c r="AUY28" s="16"/>
      <c r="AUZ28" s="16"/>
      <c r="AVA28" s="16"/>
      <c r="AVB28" s="16"/>
      <c r="AVC28" s="16"/>
      <c r="AVD28" s="16"/>
      <c r="AVE28" s="16"/>
      <c r="AVF28" s="16"/>
      <c r="AVG28" s="16"/>
      <c r="AVH28" s="16"/>
      <c r="AVI28" s="16"/>
      <c r="AVJ28" s="16"/>
      <c r="AVK28" s="16"/>
      <c r="AVL28" s="16"/>
      <c r="AVM28" s="16"/>
      <c r="AVN28" s="16"/>
      <c r="AVO28" s="16"/>
      <c r="AVP28" s="16"/>
      <c r="AVQ28" s="16"/>
      <c r="AVR28" s="16"/>
      <c r="AVS28" s="16"/>
      <c r="AVT28" s="16"/>
      <c r="AVU28" s="16"/>
      <c r="AVV28" s="16"/>
      <c r="AVW28" s="16"/>
      <c r="AVX28" s="16"/>
      <c r="AVY28" s="16"/>
      <c r="AVZ28" s="16"/>
      <c r="AWA28" s="16"/>
      <c r="AWB28" s="16"/>
      <c r="AWC28" s="16"/>
      <c r="AWD28" s="16"/>
      <c r="AWE28" s="16"/>
      <c r="AWF28" s="16"/>
      <c r="AWG28" s="16"/>
      <c r="AWH28" s="16"/>
      <c r="AWI28" s="16"/>
      <c r="AWJ28" s="16"/>
      <c r="AWK28" s="16"/>
      <c r="AWL28" s="16"/>
      <c r="AWM28" s="16"/>
      <c r="AWN28" s="16"/>
      <c r="AWO28" s="16"/>
      <c r="AWP28" s="16"/>
      <c r="AWQ28" s="16"/>
      <c r="AWR28" s="16"/>
      <c r="AWS28" s="16"/>
      <c r="AWT28" s="16"/>
      <c r="AWU28" s="16"/>
      <c r="AWV28" s="16"/>
      <c r="AWW28" s="16"/>
      <c r="AWX28" s="16"/>
      <c r="AWY28" s="16"/>
      <c r="AWZ28" s="16"/>
      <c r="AXA28" s="16"/>
      <c r="AXB28" s="16"/>
      <c r="AXC28" s="16"/>
      <c r="AXD28" s="16"/>
      <c r="AXE28" s="16"/>
      <c r="AXF28" s="16"/>
      <c r="AXG28" s="16"/>
      <c r="AXH28" s="16"/>
      <c r="AXI28" s="16"/>
      <c r="AXJ28" s="16"/>
      <c r="AXK28" s="16"/>
      <c r="AXL28" s="16"/>
      <c r="AXM28" s="16"/>
      <c r="AXN28" s="16"/>
      <c r="AXO28" s="16"/>
      <c r="AXP28" s="16"/>
      <c r="AXQ28" s="16"/>
      <c r="AXR28" s="16"/>
      <c r="AXS28" s="16"/>
      <c r="AXT28" s="16"/>
      <c r="AXU28" s="16"/>
      <c r="AXV28" s="16"/>
      <c r="AXW28" s="16"/>
      <c r="AXX28" s="16"/>
      <c r="AXY28" s="16"/>
      <c r="AXZ28" s="16"/>
      <c r="AYA28" s="16"/>
      <c r="AYB28" s="16"/>
      <c r="AYC28" s="16"/>
      <c r="AYD28" s="16"/>
      <c r="AYE28" s="16"/>
      <c r="AYF28" s="16"/>
      <c r="AYG28" s="16"/>
      <c r="AYH28" s="16"/>
      <c r="AYI28" s="16"/>
      <c r="AYJ28" s="16"/>
      <c r="AYK28" s="16"/>
      <c r="AYL28" s="16"/>
      <c r="AYM28" s="16"/>
      <c r="AYN28" s="16"/>
      <c r="AYO28" s="16"/>
      <c r="AYP28" s="16"/>
      <c r="AYQ28" s="16"/>
      <c r="AYR28" s="16"/>
      <c r="AYS28" s="16"/>
      <c r="AYT28" s="16"/>
      <c r="AYU28" s="16"/>
      <c r="AYV28" s="16"/>
      <c r="AYW28" s="16"/>
      <c r="AYX28" s="16"/>
      <c r="AYY28" s="16"/>
      <c r="AYZ28" s="16"/>
      <c r="AZA28" s="16"/>
      <c r="AZB28" s="16"/>
      <c r="AZC28" s="16"/>
      <c r="AZD28" s="16"/>
      <c r="AZE28" s="16"/>
      <c r="AZF28" s="16"/>
      <c r="AZG28" s="16"/>
      <c r="AZH28" s="16"/>
      <c r="AZI28" s="16"/>
      <c r="AZJ28" s="16"/>
      <c r="AZK28" s="16"/>
      <c r="AZL28" s="16"/>
      <c r="AZM28" s="16"/>
      <c r="AZN28" s="16"/>
      <c r="AZO28" s="16"/>
      <c r="AZP28" s="16"/>
      <c r="AZQ28" s="16"/>
      <c r="AZR28" s="16"/>
      <c r="AZS28" s="16"/>
      <c r="AZT28" s="16"/>
      <c r="AZU28" s="16"/>
      <c r="AZV28" s="16"/>
      <c r="AZW28" s="16"/>
      <c r="AZX28" s="16"/>
      <c r="AZY28" s="16"/>
      <c r="AZZ28" s="16"/>
      <c r="BAA28" s="16"/>
      <c r="BAB28" s="16"/>
      <c r="BAC28" s="16"/>
      <c r="BAD28" s="16"/>
      <c r="BAE28" s="16"/>
      <c r="BAF28" s="16"/>
      <c r="BAG28" s="16"/>
      <c r="BAH28" s="16"/>
      <c r="BAI28" s="16"/>
      <c r="BAJ28" s="16"/>
      <c r="BAK28" s="16"/>
      <c r="BAL28" s="16"/>
      <c r="BAM28" s="16"/>
      <c r="BAN28" s="16"/>
      <c r="BAO28" s="16"/>
      <c r="BAP28" s="16"/>
      <c r="BAQ28" s="16"/>
      <c r="BAR28" s="16"/>
      <c r="BAS28" s="16"/>
      <c r="BAT28" s="16"/>
      <c r="BAU28" s="16"/>
      <c r="BAV28" s="16"/>
      <c r="BAW28" s="16"/>
      <c r="BAX28" s="16"/>
      <c r="BAY28" s="16"/>
      <c r="BAZ28" s="16"/>
      <c r="BBA28" s="16"/>
      <c r="BBB28" s="16"/>
      <c r="BBC28" s="16"/>
      <c r="BBD28" s="16"/>
      <c r="BBE28" s="16"/>
      <c r="BBF28" s="16"/>
      <c r="BBG28" s="16"/>
      <c r="BBH28" s="16"/>
      <c r="BBI28" s="16"/>
      <c r="BBJ28" s="16"/>
      <c r="BBK28" s="16"/>
      <c r="BBL28" s="16"/>
      <c r="BBM28" s="16"/>
      <c r="BBN28" s="16"/>
      <c r="BBO28" s="16"/>
      <c r="BBP28" s="16"/>
      <c r="BBQ28" s="16"/>
      <c r="BBR28" s="16"/>
      <c r="BBS28" s="16"/>
      <c r="BBT28" s="16"/>
      <c r="BBU28" s="16"/>
      <c r="BBV28" s="16"/>
      <c r="BBW28" s="16"/>
      <c r="BBX28" s="16"/>
      <c r="BBY28" s="16"/>
      <c r="BBZ28" s="16"/>
      <c r="BCA28" s="16"/>
      <c r="BCB28" s="16"/>
      <c r="BCC28" s="16"/>
      <c r="BCD28" s="16"/>
      <c r="BCE28" s="16"/>
      <c r="BCF28" s="16"/>
      <c r="BCG28" s="16"/>
      <c r="BCH28" s="16"/>
      <c r="BCI28" s="16"/>
      <c r="BCJ28" s="16"/>
      <c r="BCK28" s="16"/>
      <c r="BCL28" s="16"/>
      <c r="BCM28" s="16"/>
      <c r="BCN28" s="16"/>
      <c r="BCO28" s="16"/>
      <c r="BCP28" s="16"/>
      <c r="BCQ28" s="16"/>
      <c r="BCR28" s="16"/>
      <c r="BCS28" s="16"/>
      <c r="BCT28" s="16"/>
      <c r="BCU28" s="16"/>
      <c r="BCV28" s="16"/>
      <c r="BCW28" s="16"/>
      <c r="BCX28" s="16"/>
      <c r="BCY28" s="16"/>
      <c r="BCZ28" s="16"/>
      <c r="BDA28" s="16"/>
      <c r="BDB28" s="16"/>
      <c r="BDC28" s="16"/>
      <c r="BDD28" s="16"/>
      <c r="BDE28" s="16"/>
      <c r="BDF28" s="16"/>
      <c r="BDG28" s="16"/>
      <c r="BDH28" s="16"/>
      <c r="BDI28" s="16"/>
      <c r="BDJ28" s="16"/>
      <c r="BDK28" s="16"/>
      <c r="BDL28" s="16"/>
      <c r="BDM28" s="16"/>
      <c r="BDN28" s="16"/>
      <c r="BDO28" s="16"/>
      <c r="BDP28" s="16"/>
      <c r="BDQ28" s="16"/>
      <c r="BDR28" s="16"/>
      <c r="BDS28" s="16"/>
      <c r="BDT28" s="16"/>
      <c r="BDU28" s="16"/>
      <c r="BDV28" s="16"/>
      <c r="BDW28" s="16"/>
      <c r="BDX28" s="16"/>
      <c r="BDY28" s="16"/>
      <c r="BDZ28" s="16"/>
      <c r="BEA28" s="16"/>
      <c r="BEB28" s="16"/>
      <c r="BEC28" s="16"/>
      <c r="BED28" s="16"/>
      <c r="BEE28" s="16"/>
      <c r="BEF28" s="16"/>
      <c r="BEG28" s="16"/>
      <c r="BEH28" s="16"/>
      <c r="BEI28" s="16"/>
      <c r="BEJ28" s="16"/>
      <c r="BEK28" s="16"/>
      <c r="BEL28" s="16"/>
      <c r="BEM28" s="16"/>
      <c r="BEN28" s="16"/>
      <c r="BEO28" s="16"/>
      <c r="BEP28" s="16"/>
      <c r="BEQ28" s="16"/>
      <c r="BER28" s="16"/>
      <c r="BES28" s="16"/>
      <c r="BET28" s="16"/>
      <c r="BEU28" s="16"/>
      <c r="BEV28" s="16"/>
      <c r="BEW28" s="16"/>
      <c r="BEX28" s="16"/>
      <c r="BEY28" s="16"/>
      <c r="BEZ28" s="16"/>
      <c r="BFA28" s="16"/>
      <c r="BFB28" s="16"/>
      <c r="BFC28" s="16"/>
      <c r="BFD28" s="16"/>
      <c r="BFE28" s="16"/>
      <c r="BFF28" s="16"/>
      <c r="BFG28" s="16"/>
      <c r="BFH28" s="16"/>
      <c r="BFI28" s="16"/>
      <c r="BFJ28" s="16"/>
      <c r="BFK28" s="16"/>
      <c r="BFL28" s="16"/>
      <c r="BFM28" s="16"/>
      <c r="BFN28" s="16"/>
      <c r="BFO28" s="16"/>
      <c r="BFP28" s="16"/>
      <c r="BFQ28" s="16"/>
      <c r="BFR28" s="16"/>
      <c r="BFS28" s="16"/>
      <c r="BFT28" s="16"/>
      <c r="BFU28" s="16"/>
      <c r="BFV28" s="16"/>
      <c r="BFW28" s="16"/>
      <c r="BFX28" s="16"/>
      <c r="BFY28" s="16"/>
      <c r="BFZ28" s="16"/>
      <c r="BGA28" s="16"/>
      <c r="BGB28" s="16"/>
      <c r="BGC28" s="16"/>
      <c r="BGD28" s="16"/>
      <c r="BGE28" s="16"/>
      <c r="BGF28" s="16"/>
      <c r="BGG28" s="16"/>
      <c r="BGH28" s="16"/>
      <c r="BGI28" s="16"/>
      <c r="BGJ28" s="16"/>
      <c r="BGK28" s="16"/>
      <c r="BGL28" s="16"/>
      <c r="BGM28" s="16"/>
      <c r="BGN28" s="16"/>
      <c r="BGO28" s="16"/>
      <c r="BGP28" s="16"/>
      <c r="BGQ28" s="16"/>
      <c r="BGR28" s="16"/>
      <c r="BGS28" s="16"/>
      <c r="BGT28" s="16"/>
      <c r="BGU28" s="16"/>
      <c r="BGV28" s="16"/>
      <c r="BGW28" s="16"/>
      <c r="BGX28" s="16"/>
      <c r="BGY28" s="16"/>
      <c r="BGZ28" s="16"/>
      <c r="BHA28" s="16"/>
      <c r="BHB28" s="16"/>
      <c r="BHC28" s="16"/>
      <c r="BHD28" s="16"/>
      <c r="BHE28" s="16"/>
      <c r="BHF28" s="16"/>
      <c r="BHG28" s="16"/>
      <c r="BHH28" s="16"/>
      <c r="BHI28" s="16"/>
      <c r="BHJ28" s="16"/>
      <c r="BHK28" s="16"/>
      <c r="BHL28" s="16"/>
      <c r="BHM28" s="16"/>
      <c r="BHN28" s="16"/>
      <c r="BHO28" s="16"/>
      <c r="BHP28" s="16"/>
      <c r="BHQ28" s="16"/>
      <c r="BHR28" s="16"/>
      <c r="BHS28" s="16"/>
      <c r="BHT28" s="16"/>
      <c r="BHU28" s="16"/>
      <c r="BHV28" s="16"/>
      <c r="BHW28" s="16"/>
      <c r="BHX28" s="16"/>
      <c r="BHY28" s="16"/>
      <c r="BHZ28" s="16"/>
      <c r="BIA28" s="16"/>
      <c r="BIB28" s="16"/>
      <c r="BIC28" s="16"/>
      <c r="BID28" s="16"/>
      <c r="BIE28" s="16"/>
      <c r="BIF28" s="16"/>
      <c r="BIG28" s="16"/>
      <c r="BIH28" s="16"/>
      <c r="BII28" s="16"/>
      <c r="BIJ28" s="16"/>
      <c r="BIK28" s="16"/>
      <c r="BIL28" s="16"/>
      <c r="BIM28" s="16"/>
      <c r="BIN28" s="16"/>
      <c r="BIO28" s="16"/>
      <c r="BIP28" s="16"/>
      <c r="BIQ28" s="16"/>
      <c r="BIR28" s="16"/>
      <c r="BIS28" s="16"/>
      <c r="BIT28" s="16"/>
      <c r="BIU28" s="16"/>
      <c r="BIV28" s="16"/>
      <c r="BIW28" s="16"/>
      <c r="BIX28" s="16"/>
      <c r="BIY28" s="16"/>
      <c r="BIZ28" s="16"/>
      <c r="BJA28" s="16"/>
      <c r="BJB28" s="16"/>
      <c r="BJC28" s="16"/>
      <c r="BJD28" s="16"/>
      <c r="BJE28" s="16"/>
      <c r="BJF28" s="16"/>
      <c r="BJG28" s="16"/>
      <c r="BJH28" s="16"/>
      <c r="BJI28" s="16"/>
      <c r="BJJ28" s="16"/>
      <c r="BJK28" s="16"/>
      <c r="BJL28" s="16"/>
      <c r="BJM28" s="16"/>
      <c r="BJN28" s="16"/>
      <c r="BJO28" s="16"/>
      <c r="BJP28" s="16"/>
      <c r="BJQ28" s="16"/>
      <c r="BJR28" s="16"/>
      <c r="BJS28" s="16"/>
      <c r="BJT28" s="16"/>
      <c r="BJU28" s="16"/>
      <c r="BJV28" s="16"/>
      <c r="BJW28" s="16"/>
      <c r="BJX28" s="16"/>
      <c r="BJY28" s="16"/>
      <c r="BJZ28" s="16"/>
      <c r="BKA28" s="16"/>
      <c r="BKB28" s="16"/>
      <c r="BKC28" s="16"/>
      <c r="BKD28" s="16"/>
      <c r="BKE28" s="16"/>
      <c r="BKF28" s="16"/>
      <c r="BKG28" s="16"/>
      <c r="BKH28" s="16"/>
      <c r="BKI28" s="16"/>
      <c r="BKJ28" s="16"/>
      <c r="BKK28" s="16"/>
      <c r="BKL28" s="16"/>
      <c r="BKM28" s="16"/>
      <c r="BKN28" s="16"/>
      <c r="BKO28" s="16"/>
      <c r="BKP28" s="16"/>
      <c r="BKQ28" s="16"/>
      <c r="BKR28" s="16"/>
      <c r="BKS28" s="16"/>
      <c r="BKT28" s="16"/>
      <c r="BKU28" s="16"/>
      <c r="BKV28" s="16"/>
      <c r="BKW28" s="16"/>
      <c r="BKX28" s="16"/>
      <c r="BKY28" s="16"/>
      <c r="BKZ28" s="16"/>
      <c r="BLA28" s="16"/>
      <c r="BLB28" s="16"/>
      <c r="BLC28" s="16"/>
      <c r="BLD28" s="16"/>
      <c r="BLE28" s="16"/>
      <c r="BLF28" s="16"/>
      <c r="BLG28" s="16"/>
      <c r="BLH28" s="16"/>
      <c r="BLI28" s="16"/>
      <c r="BLJ28" s="16"/>
      <c r="BLK28" s="16"/>
      <c r="BLL28" s="16"/>
      <c r="BLM28" s="16"/>
      <c r="BLN28" s="16"/>
      <c r="BLO28" s="16"/>
      <c r="BLP28" s="16"/>
      <c r="BLQ28" s="16"/>
      <c r="BLR28" s="16"/>
      <c r="BLS28" s="16"/>
      <c r="BLT28" s="16"/>
      <c r="BLU28" s="16"/>
      <c r="BLV28" s="16"/>
      <c r="BLW28" s="16"/>
      <c r="BLX28" s="16"/>
      <c r="BLY28" s="16"/>
      <c r="BLZ28" s="16"/>
      <c r="BMA28" s="16"/>
      <c r="BMB28" s="16"/>
      <c r="BMC28" s="16"/>
      <c r="BMD28" s="16"/>
      <c r="BME28" s="16"/>
      <c r="BMF28" s="16"/>
      <c r="BMG28" s="16"/>
      <c r="BMH28" s="16"/>
      <c r="BMI28" s="16"/>
      <c r="BMJ28" s="16"/>
      <c r="BMK28" s="16"/>
      <c r="BML28" s="16"/>
      <c r="BMM28" s="16"/>
      <c r="BMN28" s="16"/>
      <c r="BMO28" s="16"/>
      <c r="BMP28" s="16"/>
      <c r="BMQ28" s="16"/>
      <c r="BMR28" s="16"/>
      <c r="BMS28" s="16"/>
      <c r="BMT28" s="16"/>
      <c r="BMU28" s="16"/>
      <c r="BMV28" s="16"/>
      <c r="BMW28" s="16"/>
      <c r="BMX28" s="16"/>
      <c r="BMY28" s="16"/>
      <c r="BMZ28" s="16"/>
      <c r="BNA28" s="16"/>
      <c r="BNB28" s="16"/>
      <c r="BNC28" s="16"/>
      <c r="BND28" s="16"/>
      <c r="BNE28" s="16"/>
      <c r="BNF28" s="16"/>
      <c r="BNG28" s="16"/>
      <c r="BNH28" s="16"/>
      <c r="BNI28" s="16"/>
      <c r="BNJ28" s="16"/>
      <c r="BNK28" s="16"/>
      <c r="BNL28" s="16"/>
      <c r="BNM28" s="16"/>
      <c r="BNN28" s="16"/>
      <c r="BNO28" s="16"/>
      <c r="BNP28" s="16"/>
      <c r="BNQ28" s="16"/>
      <c r="BNR28" s="16"/>
      <c r="BNS28" s="16"/>
      <c r="BNT28" s="16"/>
      <c r="BNU28" s="16"/>
      <c r="BNV28" s="16"/>
      <c r="BNW28" s="16"/>
      <c r="BNX28" s="16"/>
      <c r="BNY28" s="16"/>
      <c r="BNZ28" s="16"/>
      <c r="BOA28" s="16"/>
      <c r="BOB28" s="16"/>
      <c r="BOC28" s="16"/>
      <c r="BOD28" s="16"/>
      <c r="BOE28" s="16"/>
      <c r="BOF28" s="16"/>
      <c r="BOG28" s="16"/>
      <c r="BOH28" s="16"/>
      <c r="BOI28" s="16"/>
      <c r="BOJ28" s="16"/>
      <c r="BOK28" s="16"/>
      <c r="BOL28" s="16"/>
      <c r="BOM28" s="16"/>
      <c r="BON28" s="16"/>
      <c r="BOO28" s="16"/>
      <c r="BOP28" s="16"/>
      <c r="BOQ28" s="16"/>
      <c r="BOR28" s="16"/>
      <c r="BOS28" s="16"/>
      <c r="BOT28" s="16"/>
      <c r="BOU28" s="16"/>
      <c r="BOV28" s="16"/>
      <c r="BOW28" s="16"/>
      <c r="BOX28" s="16"/>
      <c r="BOY28" s="16"/>
      <c r="BOZ28" s="16"/>
      <c r="BPA28" s="16"/>
      <c r="BPB28" s="16"/>
      <c r="BPC28" s="16"/>
      <c r="BPD28" s="16"/>
      <c r="BPE28" s="16"/>
      <c r="BPF28" s="16"/>
      <c r="BPG28" s="16"/>
      <c r="BPH28" s="16"/>
      <c r="BPI28" s="16"/>
      <c r="BPJ28" s="16"/>
      <c r="BPK28" s="16"/>
      <c r="BPL28" s="16"/>
      <c r="BPM28" s="16"/>
      <c r="BPN28" s="16"/>
      <c r="BPO28" s="16"/>
      <c r="BPP28" s="16"/>
      <c r="BPQ28" s="16"/>
      <c r="BPR28" s="16"/>
      <c r="BPS28" s="16"/>
      <c r="BPT28" s="16"/>
      <c r="BPU28" s="16"/>
      <c r="BPV28" s="16"/>
      <c r="BPW28" s="16"/>
      <c r="BPX28" s="16"/>
      <c r="BPY28" s="16"/>
      <c r="BPZ28" s="16"/>
      <c r="BQA28" s="16"/>
      <c r="BQB28" s="16"/>
      <c r="BQC28" s="16"/>
      <c r="BQD28" s="16"/>
      <c r="BQE28" s="16"/>
      <c r="BQF28" s="16"/>
      <c r="BQG28" s="16"/>
      <c r="BQH28" s="16"/>
      <c r="BQI28" s="16"/>
      <c r="BQJ28" s="16"/>
      <c r="BQK28" s="16"/>
      <c r="BQL28" s="16"/>
      <c r="BQM28" s="16"/>
      <c r="BQN28" s="16"/>
      <c r="BQO28" s="16"/>
      <c r="BQP28" s="16"/>
      <c r="BQQ28" s="16"/>
      <c r="BQR28" s="16"/>
      <c r="BQS28" s="16"/>
      <c r="BQT28" s="16"/>
      <c r="BQU28" s="16"/>
      <c r="BQV28" s="16"/>
      <c r="BQW28" s="16"/>
      <c r="BQX28" s="16"/>
      <c r="BQY28" s="16"/>
      <c r="BQZ28" s="16"/>
      <c r="BRA28" s="16"/>
      <c r="BRB28" s="16"/>
      <c r="BRC28" s="16"/>
      <c r="BRD28" s="16"/>
      <c r="BRE28" s="16"/>
      <c r="BRF28" s="16"/>
      <c r="BRG28" s="16"/>
      <c r="BRH28" s="16"/>
      <c r="BRI28" s="16"/>
      <c r="BRJ28" s="16"/>
      <c r="BRK28" s="16"/>
      <c r="BRL28" s="16"/>
      <c r="BRM28" s="16"/>
      <c r="BRN28" s="16"/>
      <c r="BRO28" s="16"/>
      <c r="BRP28" s="16"/>
      <c r="BRQ28" s="16"/>
      <c r="BRR28" s="16"/>
      <c r="BRS28" s="16"/>
      <c r="BRT28" s="16"/>
      <c r="BRU28" s="16"/>
      <c r="BRV28" s="16"/>
      <c r="BRW28" s="16"/>
      <c r="BRX28" s="16"/>
      <c r="BRY28" s="16"/>
      <c r="BRZ28" s="16"/>
      <c r="BSA28" s="16"/>
      <c r="BSB28" s="16"/>
      <c r="BSC28" s="16"/>
      <c r="BSD28" s="16"/>
      <c r="BSE28" s="16"/>
      <c r="BSF28" s="16"/>
      <c r="BSG28" s="16"/>
      <c r="BSH28" s="16"/>
      <c r="BSI28" s="16"/>
      <c r="BSJ28" s="16"/>
      <c r="BSK28" s="16"/>
      <c r="BSL28" s="16"/>
      <c r="BSM28" s="16"/>
      <c r="BSN28" s="16"/>
      <c r="BSO28" s="16"/>
      <c r="BSP28" s="16"/>
      <c r="BSQ28" s="16"/>
      <c r="BSR28" s="16"/>
      <c r="BSS28" s="16"/>
      <c r="BST28" s="16"/>
      <c r="BSU28" s="16"/>
      <c r="BSV28" s="16"/>
      <c r="BSW28" s="16"/>
      <c r="BSX28" s="16"/>
      <c r="BSY28" s="16"/>
      <c r="BSZ28" s="16"/>
      <c r="BTA28" s="16"/>
      <c r="BTB28" s="16"/>
      <c r="BTC28" s="16"/>
      <c r="BTD28" s="16"/>
      <c r="BTE28" s="16"/>
      <c r="BTF28" s="16"/>
      <c r="BTG28" s="16"/>
      <c r="BTH28" s="16"/>
      <c r="BTI28" s="16"/>
      <c r="BTJ28" s="16"/>
      <c r="BTK28" s="16"/>
      <c r="BTL28" s="16"/>
      <c r="BTM28" s="16"/>
      <c r="BTN28" s="16"/>
      <c r="BTO28" s="16"/>
      <c r="BTP28" s="16"/>
      <c r="BTQ28" s="16"/>
      <c r="BTR28" s="16"/>
      <c r="BTS28" s="16"/>
      <c r="BTT28" s="16"/>
      <c r="BTU28" s="16"/>
      <c r="BTV28" s="16"/>
      <c r="BTW28" s="16"/>
      <c r="BTX28" s="16"/>
      <c r="BTY28" s="16"/>
      <c r="BTZ28" s="16"/>
      <c r="BUA28" s="16"/>
      <c r="BUB28" s="16"/>
      <c r="BUC28" s="16"/>
      <c r="BUD28" s="16"/>
      <c r="BUE28" s="16"/>
      <c r="BUF28" s="16"/>
      <c r="BUG28" s="16"/>
      <c r="BUH28" s="16"/>
      <c r="BUI28" s="16"/>
      <c r="BUJ28" s="16"/>
      <c r="BUK28" s="16"/>
      <c r="BUL28" s="16"/>
      <c r="BUM28" s="16"/>
      <c r="BUN28" s="16"/>
      <c r="BUO28" s="16"/>
      <c r="BUP28" s="16"/>
      <c r="BUQ28" s="16"/>
      <c r="BUR28" s="16"/>
      <c r="BUS28" s="16"/>
      <c r="BUT28" s="16"/>
      <c r="BUU28" s="16"/>
      <c r="BUV28" s="16"/>
      <c r="BUW28" s="16"/>
      <c r="BUX28" s="16"/>
      <c r="BUY28" s="16"/>
      <c r="BUZ28" s="16"/>
      <c r="BVA28" s="16"/>
      <c r="BVB28" s="16"/>
      <c r="BVC28" s="16"/>
      <c r="BVD28" s="16"/>
      <c r="BVE28" s="16"/>
      <c r="BVF28" s="16"/>
      <c r="BVG28" s="16"/>
      <c r="BVH28" s="16"/>
      <c r="BVI28" s="16"/>
      <c r="BVJ28" s="16"/>
      <c r="BVK28" s="16"/>
      <c r="BVL28" s="16"/>
      <c r="BVM28" s="16"/>
      <c r="BVN28" s="16"/>
      <c r="BVO28" s="16"/>
      <c r="BVP28" s="16"/>
      <c r="BVQ28" s="16"/>
      <c r="BVR28" s="16"/>
      <c r="BVS28" s="16"/>
      <c r="BVT28" s="16"/>
      <c r="BVU28" s="16"/>
      <c r="BVV28" s="16"/>
      <c r="BVW28" s="16"/>
      <c r="BVX28" s="16"/>
      <c r="BVY28" s="16"/>
      <c r="BVZ28" s="16"/>
      <c r="BWA28" s="16"/>
      <c r="BWB28" s="16"/>
      <c r="BWC28" s="16"/>
      <c r="BWD28" s="16"/>
      <c r="BWE28" s="16"/>
      <c r="BWF28" s="16"/>
      <c r="BWG28" s="16"/>
      <c r="BWH28" s="16"/>
      <c r="BWI28" s="16"/>
      <c r="BWJ28" s="16"/>
      <c r="BWK28" s="16"/>
      <c r="BWL28" s="16"/>
      <c r="BWM28" s="16"/>
      <c r="BWN28" s="16"/>
      <c r="BWO28" s="16"/>
      <c r="BWP28" s="16"/>
      <c r="BWQ28" s="16"/>
      <c r="BWR28" s="16"/>
      <c r="BWS28" s="16"/>
      <c r="BWT28" s="16"/>
      <c r="BWU28" s="16"/>
      <c r="BWV28" s="16"/>
      <c r="BWW28" s="16"/>
      <c r="BWX28" s="16"/>
      <c r="BWY28" s="16"/>
      <c r="BWZ28" s="16"/>
      <c r="BXA28" s="16"/>
      <c r="BXB28" s="16"/>
      <c r="BXC28" s="16"/>
      <c r="BXD28" s="16"/>
      <c r="BXE28" s="16"/>
      <c r="BXF28" s="16"/>
      <c r="BXG28" s="16"/>
      <c r="BXH28" s="16"/>
      <c r="BXI28" s="16"/>
      <c r="BXJ28" s="16"/>
      <c r="BXK28" s="16"/>
      <c r="BXL28" s="16"/>
      <c r="BXM28" s="16"/>
      <c r="BXN28" s="16"/>
      <c r="BXO28" s="16"/>
      <c r="BXP28" s="16"/>
      <c r="BXQ28" s="16"/>
      <c r="BXR28" s="16"/>
      <c r="BXS28" s="16"/>
      <c r="BXT28" s="16"/>
      <c r="BXU28" s="16"/>
      <c r="BXV28" s="16"/>
      <c r="BXW28" s="16"/>
      <c r="BXX28" s="16"/>
      <c r="BXY28" s="16"/>
      <c r="BXZ28" s="16"/>
      <c r="BYA28" s="16"/>
      <c r="BYB28" s="16"/>
      <c r="BYC28" s="16"/>
      <c r="BYD28" s="16"/>
      <c r="BYE28" s="16"/>
      <c r="BYF28" s="16"/>
      <c r="BYG28" s="16"/>
      <c r="BYH28" s="16"/>
      <c r="BYI28" s="16"/>
      <c r="BYJ28" s="16"/>
      <c r="BYK28" s="16"/>
      <c r="BYL28" s="16"/>
      <c r="BYM28" s="16"/>
      <c r="BYN28" s="16"/>
      <c r="BYO28" s="16"/>
      <c r="BYP28" s="16"/>
      <c r="BYQ28" s="16"/>
      <c r="BYR28" s="16"/>
      <c r="BYS28" s="16"/>
      <c r="BYT28" s="16"/>
      <c r="BYU28" s="16"/>
      <c r="BYV28" s="16"/>
      <c r="BYW28" s="16"/>
      <c r="BYX28" s="16"/>
      <c r="BYY28" s="16"/>
      <c r="BYZ28" s="16"/>
      <c r="BZA28" s="16"/>
      <c r="BZB28" s="16"/>
      <c r="BZC28" s="16"/>
      <c r="BZD28" s="16"/>
      <c r="BZE28" s="16"/>
      <c r="BZF28" s="16"/>
      <c r="BZG28" s="16"/>
      <c r="BZH28" s="16"/>
      <c r="BZI28" s="16"/>
      <c r="BZJ28" s="16"/>
      <c r="BZK28" s="16"/>
      <c r="BZL28" s="16"/>
      <c r="BZM28" s="16"/>
      <c r="BZN28" s="16"/>
      <c r="BZO28" s="16"/>
      <c r="BZP28" s="16"/>
      <c r="BZQ28" s="16"/>
      <c r="BZR28" s="16"/>
      <c r="BZS28" s="16"/>
      <c r="BZT28" s="16"/>
      <c r="BZU28" s="16"/>
      <c r="BZV28" s="16"/>
      <c r="BZW28" s="16"/>
      <c r="BZX28" s="16"/>
      <c r="BZY28" s="16"/>
      <c r="BZZ28" s="16"/>
      <c r="CAA28" s="16"/>
      <c r="CAB28" s="16"/>
      <c r="CAC28" s="16"/>
      <c r="CAD28" s="16"/>
      <c r="CAE28" s="16"/>
      <c r="CAF28" s="16"/>
      <c r="CAG28" s="16"/>
      <c r="CAH28" s="16"/>
      <c r="CAI28" s="16"/>
      <c r="CAJ28" s="16"/>
      <c r="CAK28" s="16"/>
      <c r="CAL28" s="16"/>
      <c r="CAM28" s="16"/>
      <c r="CAN28" s="16"/>
      <c r="CAO28" s="16"/>
      <c r="CAP28" s="16"/>
      <c r="CAQ28" s="16"/>
      <c r="CAR28" s="16"/>
      <c r="CAS28" s="16"/>
      <c r="CAT28" s="16"/>
      <c r="CAU28" s="16"/>
      <c r="CAV28" s="16"/>
      <c r="CAW28" s="16"/>
      <c r="CAX28" s="16"/>
      <c r="CAY28" s="16"/>
      <c r="CAZ28" s="16"/>
      <c r="CBA28" s="16"/>
      <c r="CBB28" s="16"/>
      <c r="CBC28" s="16"/>
      <c r="CBD28" s="16"/>
      <c r="CBE28" s="16"/>
      <c r="CBF28" s="16"/>
      <c r="CBG28" s="16"/>
      <c r="CBH28" s="16"/>
      <c r="CBI28" s="16"/>
      <c r="CBJ28" s="16"/>
      <c r="CBK28" s="16"/>
      <c r="CBL28" s="16"/>
      <c r="CBM28" s="16"/>
      <c r="CBN28" s="16"/>
      <c r="CBO28" s="16"/>
      <c r="CBP28" s="16"/>
      <c r="CBQ28" s="16"/>
      <c r="CBR28" s="16"/>
      <c r="CBS28" s="16"/>
      <c r="CBT28" s="16"/>
      <c r="CBU28" s="16"/>
      <c r="CBV28" s="16"/>
      <c r="CBW28" s="16"/>
      <c r="CBX28" s="16"/>
      <c r="CBY28" s="16"/>
      <c r="CBZ28" s="16"/>
      <c r="CCA28" s="16"/>
      <c r="CCB28" s="16"/>
      <c r="CCC28" s="16"/>
      <c r="CCD28" s="16"/>
      <c r="CCE28" s="16"/>
      <c r="CCF28" s="16"/>
      <c r="CCG28" s="16"/>
      <c r="CCH28" s="16"/>
      <c r="CCI28" s="16"/>
      <c r="CCJ28" s="16"/>
      <c r="CCK28" s="16"/>
      <c r="CCL28" s="16"/>
      <c r="CCM28" s="16"/>
      <c r="CCN28" s="16"/>
      <c r="CCO28" s="16"/>
      <c r="CCP28" s="16"/>
      <c r="CCQ28" s="16"/>
      <c r="CCR28" s="16"/>
      <c r="CCS28" s="16"/>
      <c r="CCT28" s="16"/>
      <c r="CCU28" s="16"/>
      <c r="CCV28" s="16"/>
      <c r="CCW28" s="16"/>
      <c r="CCX28" s="16"/>
      <c r="CCY28" s="16"/>
      <c r="CCZ28" s="16"/>
      <c r="CDA28" s="16"/>
      <c r="CDB28" s="16"/>
      <c r="CDC28" s="16"/>
      <c r="CDD28" s="16"/>
      <c r="CDE28" s="16"/>
      <c r="CDF28" s="16"/>
      <c r="CDG28" s="16"/>
      <c r="CDH28" s="16"/>
      <c r="CDI28" s="16"/>
      <c r="CDJ28" s="16"/>
      <c r="CDK28" s="16"/>
      <c r="CDL28" s="16"/>
      <c r="CDM28" s="16"/>
      <c r="CDN28" s="16"/>
      <c r="CDO28" s="16"/>
      <c r="CDP28" s="16"/>
      <c r="CDQ28" s="16"/>
      <c r="CDR28" s="16"/>
      <c r="CDS28" s="16"/>
      <c r="CDT28" s="16"/>
      <c r="CDU28" s="16"/>
      <c r="CDV28" s="16"/>
      <c r="CDW28" s="16"/>
      <c r="CDX28" s="16"/>
      <c r="CDY28" s="16"/>
      <c r="CDZ28" s="16"/>
      <c r="CEA28" s="16"/>
      <c r="CEB28" s="16"/>
      <c r="CEC28" s="16"/>
      <c r="CED28" s="16"/>
      <c r="CEE28" s="16"/>
      <c r="CEF28" s="16"/>
      <c r="CEG28" s="16"/>
      <c r="CEH28" s="16"/>
      <c r="CEI28" s="16"/>
      <c r="CEJ28" s="16"/>
      <c r="CEK28" s="16"/>
      <c r="CEL28" s="16"/>
      <c r="CEM28" s="16"/>
      <c r="CEN28" s="16"/>
      <c r="CEO28" s="16"/>
      <c r="CEP28" s="16"/>
      <c r="CEQ28" s="16"/>
      <c r="CER28" s="16"/>
      <c r="CES28" s="16"/>
      <c r="CET28" s="16"/>
      <c r="CEU28" s="16"/>
      <c r="CEV28" s="16"/>
      <c r="CEW28" s="16"/>
      <c r="CEX28" s="16"/>
      <c r="CEY28" s="16"/>
      <c r="CEZ28" s="16"/>
      <c r="CFA28" s="16"/>
      <c r="CFB28" s="16"/>
      <c r="CFC28" s="16"/>
      <c r="CFD28" s="16"/>
      <c r="CFE28" s="16"/>
      <c r="CFF28" s="16"/>
      <c r="CFG28" s="16"/>
      <c r="CFH28" s="16"/>
      <c r="CFI28" s="16"/>
      <c r="CFJ28" s="16"/>
      <c r="CFK28" s="16"/>
      <c r="CFL28" s="16"/>
      <c r="CFM28" s="16"/>
      <c r="CFN28" s="16"/>
      <c r="CFO28" s="16"/>
      <c r="CFP28" s="16"/>
      <c r="CFQ28" s="16"/>
      <c r="CFR28" s="16"/>
      <c r="CFS28" s="16"/>
      <c r="CFT28" s="16"/>
      <c r="CFU28" s="16"/>
      <c r="CFV28" s="16"/>
      <c r="CFW28" s="16"/>
      <c r="CFX28" s="16"/>
      <c r="CFY28" s="16"/>
      <c r="CFZ28" s="16"/>
      <c r="CGA28" s="16"/>
      <c r="CGB28" s="16"/>
      <c r="CGC28" s="16"/>
      <c r="CGD28" s="16"/>
      <c r="CGE28" s="16"/>
      <c r="CGF28" s="16"/>
      <c r="CGG28" s="16"/>
      <c r="CGH28" s="16"/>
      <c r="CGI28" s="16"/>
      <c r="CGJ28" s="16"/>
      <c r="CGK28" s="16"/>
      <c r="CGL28" s="16"/>
      <c r="CGM28" s="16"/>
      <c r="CGN28" s="16"/>
      <c r="CGO28" s="16"/>
      <c r="CGP28" s="16"/>
      <c r="CGQ28" s="16"/>
      <c r="CGR28" s="16"/>
      <c r="CGS28" s="16"/>
      <c r="CGT28" s="16"/>
      <c r="CGU28" s="16"/>
      <c r="CGV28" s="16"/>
      <c r="CGW28" s="16"/>
      <c r="CGX28" s="16"/>
      <c r="CGY28" s="16"/>
      <c r="CGZ28" s="16"/>
      <c r="CHA28" s="16"/>
      <c r="CHB28" s="16"/>
      <c r="CHC28" s="16"/>
      <c r="CHD28" s="16"/>
      <c r="CHE28" s="16"/>
      <c r="CHF28" s="16"/>
      <c r="CHG28" s="16"/>
      <c r="CHH28" s="16"/>
      <c r="CHI28" s="16"/>
      <c r="CHJ28" s="16"/>
      <c r="CHK28" s="16"/>
      <c r="CHL28" s="16"/>
      <c r="CHM28" s="16"/>
      <c r="CHN28" s="16"/>
      <c r="CHO28" s="16"/>
      <c r="CHP28" s="16"/>
      <c r="CHQ28" s="16"/>
      <c r="CHR28" s="16"/>
      <c r="CHS28" s="16"/>
      <c r="CHT28" s="16"/>
      <c r="CHU28" s="16"/>
      <c r="CHV28" s="16"/>
      <c r="CHW28" s="16"/>
      <c r="CHX28" s="16"/>
      <c r="CHY28" s="16"/>
      <c r="CHZ28" s="16"/>
      <c r="CIA28" s="16"/>
      <c r="CIB28" s="16"/>
      <c r="CIC28" s="16"/>
      <c r="CID28" s="16"/>
      <c r="CIE28" s="16"/>
      <c r="CIF28" s="16"/>
      <c r="CIG28" s="16"/>
      <c r="CIH28" s="16"/>
      <c r="CII28" s="16"/>
      <c r="CIJ28" s="16"/>
      <c r="CIK28" s="16"/>
      <c r="CIL28" s="16"/>
      <c r="CIM28" s="16"/>
      <c r="CIN28" s="16"/>
      <c r="CIO28" s="16"/>
      <c r="CIP28" s="16"/>
      <c r="CIQ28" s="16"/>
      <c r="CIR28" s="16"/>
      <c r="CIS28" s="16"/>
      <c r="CIT28" s="16"/>
      <c r="CIU28" s="16"/>
      <c r="CIV28" s="16"/>
      <c r="CIW28" s="16"/>
      <c r="CIX28" s="16"/>
      <c r="CIY28" s="16"/>
      <c r="CIZ28" s="16"/>
      <c r="CJA28" s="16"/>
      <c r="CJB28" s="16"/>
      <c r="CJC28" s="16"/>
      <c r="CJD28" s="16"/>
      <c r="CJE28" s="16"/>
      <c r="CJF28" s="16"/>
      <c r="CJG28" s="16"/>
      <c r="CJH28" s="16"/>
      <c r="CJI28" s="16"/>
      <c r="CJJ28" s="16"/>
      <c r="CJK28" s="16"/>
      <c r="CJL28" s="16"/>
      <c r="CJM28" s="16"/>
      <c r="CJN28" s="16"/>
      <c r="CJO28" s="16"/>
      <c r="CJP28" s="16"/>
      <c r="CJQ28" s="16"/>
      <c r="CJR28" s="16"/>
      <c r="CJS28" s="16"/>
      <c r="CJT28" s="16"/>
      <c r="CJU28" s="16"/>
      <c r="CJV28" s="16"/>
      <c r="CJW28" s="16"/>
      <c r="CJX28" s="16"/>
      <c r="CJY28" s="16"/>
      <c r="CJZ28" s="16"/>
      <c r="CKA28" s="16"/>
      <c r="CKB28" s="16"/>
      <c r="CKC28" s="16"/>
      <c r="CKD28" s="16"/>
      <c r="CKE28" s="16"/>
      <c r="CKF28" s="16"/>
      <c r="CKG28" s="16"/>
      <c r="CKH28" s="16"/>
      <c r="CKI28" s="16"/>
      <c r="CKJ28" s="16"/>
      <c r="CKK28" s="16"/>
      <c r="CKL28" s="16"/>
      <c r="CKM28" s="16"/>
      <c r="CKN28" s="16"/>
      <c r="CKO28" s="16"/>
      <c r="CKP28" s="16"/>
      <c r="CKQ28" s="16"/>
      <c r="CKR28" s="16"/>
      <c r="CKS28" s="16"/>
      <c r="CKT28" s="16"/>
      <c r="CKU28" s="16"/>
      <c r="CKV28" s="16"/>
      <c r="CKW28" s="16"/>
      <c r="CKX28" s="16"/>
      <c r="CKY28" s="16"/>
      <c r="CKZ28" s="16"/>
      <c r="CLA28" s="16"/>
      <c r="CLB28" s="16"/>
      <c r="CLC28" s="16"/>
      <c r="CLD28" s="16"/>
      <c r="CLE28" s="16"/>
      <c r="CLF28" s="16"/>
      <c r="CLG28" s="16"/>
      <c r="CLH28" s="16"/>
      <c r="CLI28" s="16"/>
      <c r="CLJ28" s="16"/>
      <c r="CLK28" s="16"/>
      <c r="CLL28" s="16"/>
      <c r="CLM28" s="16"/>
      <c r="CLN28" s="16"/>
      <c r="CLO28" s="16"/>
      <c r="CLP28" s="16"/>
      <c r="CLQ28" s="16"/>
      <c r="CLR28" s="16"/>
      <c r="CLS28" s="16"/>
      <c r="CLT28" s="16"/>
      <c r="CLU28" s="16"/>
      <c r="CLV28" s="16"/>
      <c r="CLW28" s="16"/>
      <c r="CLX28" s="16"/>
      <c r="CLY28" s="16"/>
      <c r="CLZ28" s="16"/>
      <c r="CMA28" s="16"/>
      <c r="CMB28" s="16"/>
      <c r="CMC28" s="16"/>
      <c r="CMD28" s="16"/>
      <c r="CME28" s="16"/>
      <c r="CMF28" s="16"/>
      <c r="CMG28" s="16"/>
      <c r="CMH28" s="16"/>
      <c r="CMI28" s="16"/>
      <c r="CMJ28" s="16"/>
      <c r="CMK28" s="16"/>
      <c r="CML28" s="16"/>
      <c r="CMM28" s="16"/>
      <c r="CMN28" s="16"/>
      <c r="CMO28" s="16"/>
      <c r="CMP28" s="16"/>
      <c r="CMQ28" s="16"/>
      <c r="CMR28" s="16"/>
      <c r="CMS28" s="16"/>
      <c r="CMT28" s="16"/>
      <c r="CMU28" s="16"/>
      <c r="CMV28" s="16"/>
      <c r="CMW28" s="16"/>
      <c r="CMX28" s="16"/>
      <c r="CMY28" s="16"/>
      <c r="CMZ28" s="16"/>
      <c r="CNA28" s="16"/>
      <c r="CNB28" s="16"/>
      <c r="CNC28" s="16"/>
      <c r="CND28" s="16"/>
      <c r="CNE28" s="16"/>
      <c r="CNF28" s="16"/>
      <c r="CNG28" s="16"/>
      <c r="CNH28" s="16"/>
      <c r="CNI28" s="16"/>
      <c r="CNJ28" s="16"/>
      <c r="CNK28" s="16"/>
      <c r="CNL28" s="16"/>
      <c r="CNM28" s="16"/>
      <c r="CNN28" s="16"/>
      <c r="CNO28" s="16"/>
      <c r="CNP28" s="16"/>
      <c r="CNQ28" s="16"/>
      <c r="CNR28" s="16"/>
      <c r="CNS28" s="16"/>
      <c r="CNT28" s="16"/>
      <c r="CNU28" s="16"/>
      <c r="CNV28" s="16"/>
      <c r="CNW28" s="16"/>
      <c r="CNX28" s="16"/>
      <c r="CNY28" s="16"/>
      <c r="CNZ28" s="16"/>
      <c r="COA28" s="16"/>
      <c r="COB28" s="16"/>
      <c r="COC28" s="16"/>
      <c r="COD28" s="16"/>
      <c r="COE28" s="16"/>
      <c r="COF28" s="16"/>
      <c r="COG28" s="16"/>
      <c r="COH28" s="16"/>
      <c r="COI28" s="16"/>
      <c r="COJ28" s="16"/>
      <c r="COK28" s="16"/>
      <c r="COL28" s="16"/>
      <c r="COM28" s="16"/>
      <c r="CON28" s="16"/>
      <c r="COO28" s="16"/>
      <c r="COP28" s="16"/>
      <c r="COQ28" s="16"/>
      <c r="COR28" s="16"/>
      <c r="COS28" s="16"/>
      <c r="COT28" s="16"/>
      <c r="COU28" s="16"/>
      <c r="COV28" s="16"/>
      <c r="COW28" s="16"/>
      <c r="COX28" s="16"/>
      <c r="COY28" s="16"/>
      <c r="COZ28" s="16"/>
      <c r="CPA28" s="16"/>
      <c r="CPB28" s="16"/>
      <c r="CPC28" s="16"/>
      <c r="CPD28" s="16"/>
      <c r="CPE28" s="16"/>
      <c r="CPF28" s="16"/>
      <c r="CPG28" s="16"/>
      <c r="CPH28" s="16"/>
      <c r="CPI28" s="16"/>
      <c r="CPJ28" s="16"/>
      <c r="CPK28" s="16"/>
      <c r="CPL28" s="16"/>
      <c r="CPM28" s="16"/>
      <c r="CPN28" s="16"/>
      <c r="CPO28" s="16"/>
      <c r="CPP28" s="16"/>
      <c r="CPQ28" s="16"/>
      <c r="CPR28" s="16"/>
      <c r="CPS28" s="16"/>
      <c r="CPT28" s="16"/>
      <c r="CPU28" s="16"/>
      <c r="CPV28" s="16"/>
      <c r="CPW28" s="16"/>
      <c r="CPX28" s="16"/>
      <c r="CPY28" s="16"/>
      <c r="CPZ28" s="16"/>
      <c r="CQA28" s="16"/>
      <c r="CQB28" s="16"/>
      <c r="CQC28" s="16"/>
      <c r="CQD28" s="16"/>
      <c r="CQE28" s="16"/>
      <c r="CQF28" s="16"/>
      <c r="CQG28" s="16"/>
      <c r="CQH28" s="16"/>
      <c r="CQI28" s="16"/>
      <c r="CQJ28" s="16"/>
      <c r="CQK28" s="16"/>
      <c r="CQL28" s="16"/>
      <c r="CQM28" s="16"/>
      <c r="CQN28" s="16"/>
      <c r="CQO28" s="16"/>
      <c r="CQP28" s="16"/>
      <c r="CQQ28" s="16"/>
      <c r="CQR28" s="16"/>
      <c r="CQS28" s="16"/>
      <c r="CQT28" s="16"/>
      <c r="CQU28" s="16"/>
      <c r="CQV28" s="16"/>
      <c r="CQW28" s="16"/>
      <c r="CQX28" s="16"/>
      <c r="CQY28" s="16"/>
      <c r="CQZ28" s="16"/>
      <c r="CRA28" s="16"/>
      <c r="CRB28" s="16"/>
      <c r="CRC28" s="16"/>
      <c r="CRD28" s="16"/>
      <c r="CRE28" s="16"/>
      <c r="CRF28" s="16"/>
      <c r="CRG28" s="16"/>
      <c r="CRH28" s="16"/>
      <c r="CRI28" s="16"/>
      <c r="CRJ28" s="16"/>
      <c r="CRK28" s="16"/>
      <c r="CRL28" s="16"/>
      <c r="CRM28" s="16"/>
      <c r="CRN28" s="16"/>
      <c r="CRO28" s="16"/>
      <c r="CRP28" s="16"/>
      <c r="CRQ28" s="16"/>
      <c r="CRR28" s="16"/>
      <c r="CRS28" s="16"/>
      <c r="CRT28" s="16"/>
      <c r="CRU28" s="16"/>
      <c r="CRV28" s="16"/>
      <c r="CRW28" s="16"/>
      <c r="CRX28" s="16"/>
      <c r="CRY28" s="16"/>
      <c r="CRZ28" s="16"/>
      <c r="CSA28" s="16"/>
      <c r="CSB28" s="16"/>
      <c r="CSC28" s="16"/>
      <c r="CSD28" s="16"/>
      <c r="CSE28" s="16"/>
      <c r="CSF28" s="16"/>
      <c r="CSG28" s="16"/>
      <c r="CSH28" s="16"/>
      <c r="CSI28" s="16"/>
      <c r="CSJ28" s="16"/>
      <c r="CSK28" s="16"/>
      <c r="CSL28" s="16"/>
      <c r="CSM28" s="16"/>
      <c r="CSN28" s="16"/>
      <c r="CSO28" s="16"/>
      <c r="CSP28" s="16"/>
      <c r="CSQ28" s="16"/>
      <c r="CSR28" s="16"/>
      <c r="CSS28" s="16"/>
      <c r="CST28" s="16"/>
      <c r="CSU28" s="16"/>
      <c r="CSV28" s="16"/>
      <c r="CSW28" s="16"/>
      <c r="CSX28" s="16"/>
      <c r="CSY28" s="16"/>
      <c r="CSZ28" s="16"/>
      <c r="CTA28" s="16"/>
      <c r="CTB28" s="16"/>
      <c r="CTC28" s="16"/>
      <c r="CTD28" s="16"/>
      <c r="CTE28" s="16"/>
      <c r="CTF28" s="16"/>
      <c r="CTG28" s="16"/>
      <c r="CTH28" s="16"/>
      <c r="CTI28" s="16"/>
      <c r="CTJ28" s="16"/>
      <c r="CTK28" s="16"/>
      <c r="CTL28" s="16"/>
      <c r="CTM28" s="16"/>
      <c r="CTN28" s="16"/>
      <c r="CTO28" s="16"/>
      <c r="CTP28" s="16"/>
      <c r="CTQ28" s="16"/>
      <c r="CTR28" s="16"/>
      <c r="CTS28" s="16"/>
      <c r="CTT28" s="16"/>
      <c r="CTU28" s="16"/>
      <c r="CTV28" s="16"/>
      <c r="CTW28" s="16"/>
      <c r="CTX28" s="16"/>
      <c r="CTY28" s="16"/>
      <c r="CTZ28" s="16"/>
      <c r="CUA28" s="16"/>
      <c r="CUB28" s="16"/>
      <c r="CUC28" s="16"/>
      <c r="CUD28" s="16"/>
      <c r="CUE28" s="16"/>
      <c r="CUF28" s="16"/>
      <c r="CUG28" s="16"/>
      <c r="CUH28" s="16"/>
      <c r="CUI28" s="16"/>
      <c r="CUJ28" s="16"/>
      <c r="CUK28" s="16"/>
      <c r="CUL28" s="16"/>
      <c r="CUM28" s="16"/>
      <c r="CUN28" s="16"/>
      <c r="CUO28" s="16"/>
      <c r="CUP28" s="16"/>
      <c r="CUQ28" s="16"/>
      <c r="CUR28" s="16"/>
      <c r="CUS28" s="16"/>
      <c r="CUT28" s="16"/>
      <c r="CUU28" s="16"/>
      <c r="CUV28" s="16"/>
      <c r="CUW28" s="16"/>
      <c r="CUX28" s="16"/>
      <c r="CUY28" s="16"/>
      <c r="CUZ28" s="16"/>
      <c r="CVA28" s="16"/>
      <c r="CVB28" s="16"/>
      <c r="CVC28" s="16"/>
      <c r="CVD28" s="16"/>
      <c r="CVE28" s="16"/>
      <c r="CVF28" s="16"/>
      <c r="CVG28" s="16"/>
      <c r="CVH28" s="16"/>
      <c r="CVI28" s="16"/>
      <c r="CVJ28" s="16"/>
      <c r="CVK28" s="16"/>
      <c r="CVL28" s="16"/>
      <c r="CVM28" s="16"/>
      <c r="CVN28" s="16"/>
      <c r="CVO28" s="16"/>
      <c r="CVP28" s="16"/>
      <c r="CVQ28" s="16"/>
      <c r="CVR28" s="16"/>
      <c r="CVS28" s="16"/>
      <c r="CVT28" s="16"/>
      <c r="CVU28" s="16"/>
      <c r="CVV28" s="16"/>
      <c r="CVW28" s="16"/>
      <c r="CVX28" s="16"/>
      <c r="CVY28" s="16"/>
      <c r="CVZ28" s="16"/>
      <c r="CWA28" s="16"/>
      <c r="CWB28" s="16"/>
      <c r="CWC28" s="16"/>
      <c r="CWD28" s="16"/>
      <c r="CWE28" s="16"/>
      <c r="CWF28" s="16"/>
      <c r="CWG28" s="16"/>
      <c r="CWH28" s="16"/>
      <c r="CWI28" s="16"/>
      <c r="CWJ28" s="16"/>
      <c r="CWK28" s="16"/>
      <c r="CWL28" s="16"/>
      <c r="CWM28" s="16"/>
      <c r="CWN28" s="16"/>
      <c r="CWO28" s="16"/>
      <c r="CWP28" s="16"/>
      <c r="CWQ28" s="16"/>
      <c r="CWR28" s="16"/>
      <c r="CWS28" s="16"/>
      <c r="CWT28" s="16"/>
      <c r="CWU28" s="16"/>
      <c r="CWV28" s="16"/>
      <c r="CWW28" s="16"/>
      <c r="CWX28" s="16"/>
      <c r="CWY28" s="16"/>
      <c r="CWZ28" s="16"/>
      <c r="CXA28" s="16"/>
      <c r="CXB28" s="16"/>
      <c r="CXC28" s="16"/>
      <c r="CXD28" s="16"/>
      <c r="CXE28" s="16"/>
      <c r="CXF28" s="16"/>
      <c r="CXG28" s="16"/>
      <c r="CXH28" s="16"/>
      <c r="CXI28" s="16"/>
      <c r="CXJ28" s="16"/>
      <c r="CXK28" s="16"/>
      <c r="CXL28" s="16"/>
      <c r="CXM28" s="16"/>
      <c r="CXN28" s="16"/>
      <c r="CXO28" s="16"/>
      <c r="CXP28" s="16"/>
      <c r="CXQ28" s="16"/>
      <c r="CXR28" s="16"/>
      <c r="CXS28" s="16"/>
      <c r="CXT28" s="16"/>
      <c r="CXU28" s="16"/>
      <c r="CXV28" s="16"/>
      <c r="CXW28" s="16"/>
      <c r="CXX28" s="16"/>
      <c r="CXY28" s="16"/>
      <c r="CXZ28" s="16"/>
      <c r="CYA28" s="16"/>
      <c r="CYB28" s="16"/>
      <c r="CYC28" s="16"/>
      <c r="CYD28" s="16"/>
      <c r="CYE28" s="16"/>
      <c r="CYF28" s="16"/>
      <c r="CYG28" s="16"/>
      <c r="CYH28" s="16"/>
      <c r="CYI28" s="16"/>
      <c r="CYJ28" s="16"/>
      <c r="CYK28" s="16"/>
      <c r="CYL28" s="16"/>
      <c r="CYM28" s="16"/>
      <c r="CYN28" s="16"/>
      <c r="CYO28" s="16"/>
      <c r="CYP28" s="16"/>
      <c r="CYQ28" s="16"/>
      <c r="CYR28" s="16"/>
      <c r="CYS28" s="16"/>
      <c r="CYT28" s="16"/>
      <c r="CYU28" s="16"/>
      <c r="CYV28" s="16"/>
      <c r="CYW28" s="16"/>
      <c r="CYX28" s="16"/>
      <c r="CYY28" s="16"/>
      <c r="CYZ28" s="16"/>
      <c r="CZA28" s="16"/>
      <c r="CZB28" s="16"/>
      <c r="CZC28" s="16"/>
      <c r="CZD28" s="16"/>
      <c r="CZE28" s="16"/>
      <c r="CZF28" s="16"/>
      <c r="CZG28" s="16"/>
      <c r="CZH28" s="16"/>
      <c r="CZI28" s="16"/>
      <c r="CZJ28" s="16"/>
      <c r="CZK28" s="16"/>
      <c r="CZL28" s="16"/>
      <c r="CZM28" s="16"/>
      <c r="CZN28" s="16"/>
      <c r="CZO28" s="16"/>
      <c r="CZP28" s="16"/>
      <c r="CZQ28" s="16"/>
      <c r="CZR28" s="16"/>
      <c r="CZS28" s="16"/>
      <c r="CZT28" s="16"/>
      <c r="CZU28" s="16"/>
      <c r="CZV28" s="16"/>
      <c r="CZW28" s="16"/>
      <c r="CZX28" s="16"/>
      <c r="CZY28" s="16"/>
      <c r="CZZ28" s="16"/>
      <c r="DAA28" s="16"/>
      <c r="DAB28" s="16"/>
      <c r="DAC28" s="16"/>
      <c r="DAD28" s="16"/>
      <c r="DAE28" s="16"/>
      <c r="DAF28" s="16"/>
      <c r="DAG28" s="16"/>
      <c r="DAH28" s="16"/>
      <c r="DAI28" s="16"/>
      <c r="DAJ28" s="16"/>
      <c r="DAK28" s="16"/>
      <c r="DAL28" s="16"/>
      <c r="DAM28" s="16"/>
      <c r="DAN28" s="16"/>
      <c r="DAO28" s="16"/>
      <c r="DAP28" s="16"/>
      <c r="DAQ28" s="16"/>
      <c r="DAR28" s="16"/>
      <c r="DAS28" s="16"/>
      <c r="DAT28" s="16"/>
      <c r="DAU28" s="16"/>
      <c r="DAV28" s="16"/>
      <c r="DAW28" s="16"/>
      <c r="DAX28" s="16"/>
      <c r="DAY28" s="16"/>
      <c r="DAZ28" s="16"/>
      <c r="DBA28" s="16"/>
      <c r="DBB28" s="16"/>
      <c r="DBC28" s="16"/>
      <c r="DBD28" s="16"/>
      <c r="DBE28" s="16"/>
      <c r="DBF28" s="16"/>
      <c r="DBG28" s="16"/>
      <c r="DBH28" s="16"/>
      <c r="DBI28" s="16"/>
      <c r="DBJ28" s="16"/>
      <c r="DBK28" s="16"/>
      <c r="DBL28" s="16"/>
      <c r="DBM28" s="16"/>
      <c r="DBN28" s="16"/>
      <c r="DBO28" s="16"/>
      <c r="DBP28" s="16"/>
      <c r="DBQ28" s="16"/>
      <c r="DBR28" s="16"/>
      <c r="DBS28" s="16"/>
      <c r="DBT28" s="16"/>
      <c r="DBU28" s="16"/>
      <c r="DBV28" s="16"/>
      <c r="DBW28" s="16"/>
      <c r="DBX28" s="16"/>
      <c r="DBY28" s="16"/>
      <c r="DBZ28" s="16"/>
      <c r="DCA28" s="16"/>
      <c r="DCB28" s="16"/>
      <c r="DCC28" s="16"/>
      <c r="DCD28" s="16"/>
      <c r="DCE28" s="16"/>
      <c r="DCF28" s="16"/>
      <c r="DCG28" s="16"/>
      <c r="DCH28" s="16"/>
      <c r="DCI28" s="16"/>
      <c r="DCJ28" s="16"/>
      <c r="DCK28" s="16"/>
      <c r="DCL28" s="16"/>
      <c r="DCM28" s="16"/>
      <c r="DCN28" s="16"/>
      <c r="DCO28" s="16"/>
      <c r="DCP28" s="16"/>
      <c r="DCQ28" s="16"/>
      <c r="DCR28" s="16"/>
      <c r="DCS28" s="16"/>
      <c r="DCT28" s="16"/>
      <c r="DCU28" s="16"/>
      <c r="DCV28" s="16"/>
      <c r="DCW28" s="16"/>
      <c r="DCX28" s="16"/>
      <c r="DCY28" s="16"/>
      <c r="DCZ28" s="16"/>
      <c r="DDA28" s="16"/>
      <c r="DDB28" s="16"/>
      <c r="DDC28" s="16"/>
      <c r="DDD28" s="16"/>
      <c r="DDE28" s="16"/>
      <c r="DDF28" s="16"/>
      <c r="DDG28" s="16"/>
      <c r="DDH28" s="16"/>
      <c r="DDI28" s="16"/>
      <c r="DDJ28" s="16"/>
      <c r="DDK28" s="16"/>
      <c r="DDL28" s="16"/>
      <c r="DDM28" s="16"/>
      <c r="DDN28" s="16"/>
      <c r="DDO28" s="16"/>
      <c r="DDP28" s="16"/>
      <c r="DDQ28" s="16"/>
      <c r="DDR28" s="16"/>
      <c r="DDS28" s="16"/>
      <c r="DDT28" s="16"/>
      <c r="DDU28" s="16"/>
      <c r="DDV28" s="16"/>
      <c r="DDW28" s="16"/>
      <c r="DDX28" s="16"/>
      <c r="DDY28" s="16"/>
      <c r="DDZ28" s="16"/>
      <c r="DEA28" s="16"/>
      <c r="DEB28" s="16"/>
      <c r="DEC28" s="16"/>
      <c r="DED28" s="16"/>
      <c r="DEE28" s="16"/>
      <c r="DEF28" s="16"/>
      <c r="DEG28" s="16"/>
      <c r="DEH28" s="16"/>
      <c r="DEI28" s="16"/>
      <c r="DEJ28" s="16"/>
      <c r="DEK28" s="16"/>
      <c r="DEL28" s="16"/>
      <c r="DEM28" s="16"/>
      <c r="DEN28" s="16"/>
      <c r="DEO28" s="16"/>
      <c r="DEP28" s="16"/>
      <c r="DEQ28" s="16"/>
      <c r="DER28" s="16"/>
      <c r="DES28" s="16"/>
      <c r="DET28" s="16"/>
      <c r="DEU28" s="16"/>
      <c r="DEV28" s="16"/>
      <c r="DEW28" s="16"/>
      <c r="DEX28" s="16"/>
      <c r="DEY28" s="16"/>
      <c r="DEZ28" s="16"/>
      <c r="DFA28" s="16"/>
      <c r="DFB28" s="16"/>
      <c r="DFC28" s="16"/>
      <c r="DFD28" s="16"/>
      <c r="DFE28" s="16"/>
      <c r="DFF28" s="16"/>
      <c r="DFG28" s="16"/>
      <c r="DFH28" s="16"/>
      <c r="DFI28" s="16"/>
      <c r="DFJ28" s="16"/>
      <c r="DFK28" s="16"/>
      <c r="DFL28" s="16"/>
      <c r="DFM28" s="16"/>
      <c r="DFN28" s="16"/>
      <c r="DFO28" s="16"/>
      <c r="DFP28" s="16"/>
      <c r="DFQ28" s="16"/>
      <c r="DFR28" s="16"/>
      <c r="DFS28" s="16"/>
      <c r="DFT28" s="16"/>
      <c r="DFU28" s="16"/>
      <c r="DFV28" s="16"/>
      <c r="DFW28" s="16"/>
      <c r="DFX28" s="16"/>
      <c r="DFY28" s="16"/>
      <c r="DFZ28" s="16"/>
      <c r="DGA28" s="16"/>
      <c r="DGB28" s="16"/>
      <c r="DGC28" s="16"/>
      <c r="DGD28" s="16"/>
      <c r="DGE28" s="16"/>
      <c r="DGF28" s="16"/>
      <c r="DGG28" s="16"/>
      <c r="DGH28" s="16"/>
      <c r="DGI28" s="16"/>
      <c r="DGJ28" s="16"/>
      <c r="DGK28" s="16"/>
      <c r="DGL28" s="16"/>
      <c r="DGM28" s="16"/>
      <c r="DGN28" s="16"/>
      <c r="DGO28" s="16"/>
      <c r="DGP28" s="16"/>
      <c r="DGQ28" s="16"/>
      <c r="DGR28" s="16"/>
      <c r="DGS28" s="16"/>
      <c r="DGT28" s="16"/>
      <c r="DGU28" s="16"/>
      <c r="DGV28" s="16"/>
      <c r="DGW28" s="16"/>
      <c r="DGX28" s="16"/>
      <c r="DGY28" s="16"/>
      <c r="DGZ28" s="16"/>
      <c r="DHA28" s="16"/>
      <c r="DHB28" s="16"/>
      <c r="DHC28" s="16"/>
      <c r="DHD28" s="16"/>
      <c r="DHE28" s="16"/>
      <c r="DHF28" s="16"/>
      <c r="DHG28" s="16"/>
      <c r="DHH28" s="16"/>
      <c r="DHI28" s="16"/>
      <c r="DHJ28" s="16"/>
      <c r="DHK28" s="16"/>
      <c r="DHL28" s="16"/>
      <c r="DHM28" s="16"/>
      <c r="DHN28" s="16"/>
      <c r="DHO28" s="16"/>
      <c r="DHP28" s="16"/>
      <c r="DHQ28" s="16"/>
      <c r="DHR28" s="16"/>
      <c r="DHS28" s="16"/>
      <c r="DHT28" s="16"/>
      <c r="DHU28" s="16"/>
      <c r="DHV28" s="16"/>
      <c r="DHW28" s="16"/>
      <c r="DHX28" s="16"/>
      <c r="DHY28" s="16"/>
      <c r="DHZ28" s="16"/>
      <c r="DIA28" s="16"/>
      <c r="DIB28" s="16"/>
      <c r="DIC28" s="16"/>
      <c r="DID28" s="16"/>
      <c r="DIE28" s="16"/>
      <c r="DIF28" s="16"/>
      <c r="DIG28" s="16"/>
      <c r="DIH28" s="16"/>
      <c r="DII28" s="16"/>
      <c r="DIJ28" s="16"/>
      <c r="DIK28" s="16"/>
      <c r="DIL28" s="16"/>
      <c r="DIM28" s="16"/>
      <c r="DIN28" s="16"/>
      <c r="DIO28" s="16"/>
      <c r="DIP28" s="16"/>
      <c r="DIQ28" s="16"/>
      <c r="DIR28" s="16"/>
      <c r="DIS28" s="16"/>
      <c r="DIT28" s="16"/>
      <c r="DIU28" s="16"/>
      <c r="DIV28" s="16"/>
      <c r="DIW28" s="16"/>
      <c r="DIX28" s="16"/>
      <c r="DIY28" s="16"/>
      <c r="DIZ28" s="16"/>
      <c r="DJA28" s="16"/>
      <c r="DJB28" s="16"/>
      <c r="DJC28" s="16"/>
      <c r="DJD28" s="16"/>
      <c r="DJE28" s="16"/>
      <c r="DJF28" s="16"/>
      <c r="DJG28" s="16"/>
      <c r="DJH28" s="16"/>
      <c r="DJI28" s="16"/>
      <c r="DJJ28" s="16"/>
      <c r="DJK28" s="16"/>
      <c r="DJL28" s="16"/>
      <c r="DJM28" s="16"/>
      <c r="DJN28" s="16"/>
      <c r="DJO28" s="16"/>
      <c r="DJP28" s="16"/>
      <c r="DJQ28" s="16"/>
      <c r="DJR28" s="16"/>
      <c r="DJS28" s="16"/>
      <c r="DJT28" s="16"/>
      <c r="DJU28" s="16"/>
      <c r="DJV28" s="16"/>
      <c r="DJW28" s="16"/>
      <c r="DJX28" s="16"/>
      <c r="DJY28" s="16"/>
      <c r="DJZ28" s="16"/>
      <c r="DKA28" s="16"/>
      <c r="DKB28" s="16"/>
      <c r="DKC28" s="16"/>
      <c r="DKD28" s="16"/>
      <c r="DKE28" s="16"/>
      <c r="DKF28" s="16"/>
      <c r="DKG28" s="16"/>
      <c r="DKH28" s="16"/>
      <c r="DKI28" s="16"/>
      <c r="DKJ28" s="16"/>
      <c r="DKK28" s="16"/>
      <c r="DKL28" s="16"/>
      <c r="DKM28" s="16"/>
      <c r="DKN28" s="16"/>
      <c r="DKO28" s="16"/>
      <c r="DKP28" s="16"/>
      <c r="DKQ28" s="16"/>
      <c r="DKR28" s="16"/>
      <c r="DKS28" s="16"/>
      <c r="DKT28" s="16"/>
      <c r="DKU28" s="16"/>
      <c r="DKV28" s="16"/>
      <c r="DKW28" s="16"/>
      <c r="DKX28" s="16"/>
      <c r="DKY28" s="16"/>
      <c r="DKZ28" s="16"/>
      <c r="DLA28" s="16"/>
      <c r="DLB28" s="16"/>
      <c r="DLC28" s="16"/>
      <c r="DLD28" s="16"/>
      <c r="DLE28" s="16"/>
      <c r="DLF28" s="16"/>
      <c r="DLG28" s="16"/>
      <c r="DLH28" s="16"/>
      <c r="DLI28" s="16"/>
      <c r="DLJ28" s="16"/>
      <c r="DLK28" s="16"/>
      <c r="DLL28" s="16"/>
      <c r="DLM28" s="16"/>
      <c r="DLN28" s="16"/>
      <c r="DLO28" s="16"/>
      <c r="DLP28" s="16"/>
      <c r="DLQ28" s="16"/>
      <c r="DLR28" s="16"/>
      <c r="DLS28" s="16"/>
      <c r="DLT28" s="16"/>
      <c r="DLU28" s="16"/>
      <c r="DLV28" s="16"/>
      <c r="DLW28" s="16"/>
      <c r="DLX28" s="16"/>
      <c r="DLY28" s="16"/>
      <c r="DLZ28" s="16"/>
      <c r="DMA28" s="16"/>
      <c r="DMB28" s="16"/>
      <c r="DMC28" s="16"/>
      <c r="DMD28" s="16"/>
      <c r="DME28" s="16"/>
      <c r="DMF28" s="16"/>
      <c r="DMG28" s="16"/>
      <c r="DMH28" s="16"/>
      <c r="DMI28" s="16"/>
      <c r="DMJ28" s="16"/>
      <c r="DMK28" s="16"/>
      <c r="DML28" s="16"/>
      <c r="DMM28" s="16"/>
      <c r="DMN28" s="16"/>
      <c r="DMO28" s="16"/>
      <c r="DMP28" s="16"/>
      <c r="DMQ28" s="16"/>
      <c r="DMR28" s="16"/>
      <c r="DMS28" s="16"/>
      <c r="DMT28" s="16"/>
      <c r="DMU28" s="16"/>
      <c r="DMV28" s="16"/>
      <c r="DMW28" s="16"/>
      <c r="DMX28" s="16"/>
      <c r="DMY28" s="16"/>
      <c r="DMZ28" s="16"/>
      <c r="DNA28" s="16"/>
      <c r="DNB28" s="16"/>
      <c r="DNC28" s="16"/>
      <c r="DND28" s="16"/>
      <c r="DNE28" s="16"/>
      <c r="DNF28" s="16"/>
      <c r="DNG28" s="16"/>
      <c r="DNH28" s="16"/>
      <c r="DNI28" s="16"/>
      <c r="DNJ28" s="16"/>
      <c r="DNK28" s="16"/>
      <c r="DNL28" s="16"/>
      <c r="DNM28" s="16"/>
      <c r="DNN28" s="16"/>
      <c r="DNO28" s="16"/>
      <c r="DNP28" s="16"/>
      <c r="DNQ28" s="16"/>
      <c r="DNR28" s="16"/>
      <c r="DNS28" s="16"/>
      <c r="DNT28" s="16"/>
      <c r="DNU28" s="16"/>
      <c r="DNV28" s="16"/>
      <c r="DNW28" s="16"/>
      <c r="DNX28" s="16"/>
      <c r="DNY28" s="16"/>
      <c r="DNZ28" s="16"/>
      <c r="DOA28" s="16"/>
      <c r="DOB28" s="16"/>
      <c r="DOC28" s="16"/>
      <c r="DOD28" s="16"/>
      <c r="DOE28" s="16"/>
      <c r="DOF28" s="16"/>
      <c r="DOG28" s="16"/>
      <c r="DOH28" s="16"/>
      <c r="DOI28" s="16"/>
      <c r="DOJ28" s="16"/>
      <c r="DOK28" s="16"/>
      <c r="DOL28" s="16"/>
      <c r="DOM28" s="16"/>
      <c r="DON28" s="16"/>
      <c r="DOO28" s="16"/>
      <c r="DOP28" s="16"/>
      <c r="DOQ28" s="16"/>
      <c r="DOR28" s="16"/>
      <c r="DOS28" s="16"/>
      <c r="DOT28" s="16"/>
      <c r="DOU28" s="16"/>
      <c r="DOV28" s="16"/>
      <c r="DOW28" s="16"/>
      <c r="DOX28" s="16"/>
      <c r="DOY28" s="16"/>
      <c r="DOZ28" s="16"/>
      <c r="DPA28" s="16"/>
      <c r="DPB28" s="16"/>
      <c r="DPC28" s="16"/>
      <c r="DPD28" s="16"/>
      <c r="DPE28" s="16"/>
      <c r="DPF28" s="16"/>
      <c r="DPG28" s="16"/>
      <c r="DPH28" s="16"/>
      <c r="DPI28" s="16"/>
      <c r="DPJ28" s="16"/>
      <c r="DPK28" s="16"/>
      <c r="DPL28" s="16"/>
      <c r="DPM28" s="16"/>
      <c r="DPN28" s="16"/>
      <c r="DPO28" s="16"/>
      <c r="DPP28" s="16"/>
      <c r="DPQ28" s="16"/>
      <c r="DPR28" s="16"/>
      <c r="DPS28" s="16"/>
      <c r="DPT28" s="16"/>
      <c r="DPU28" s="16"/>
      <c r="DPV28" s="16"/>
      <c r="DPW28" s="16"/>
      <c r="DPX28" s="16"/>
      <c r="DPY28" s="16"/>
      <c r="DPZ28" s="16"/>
      <c r="DQA28" s="16"/>
      <c r="DQB28" s="16"/>
      <c r="DQC28" s="16"/>
      <c r="DQD28" s="16"/>
      <c r="DQE28" s="16"/>
      <c r="DQF28" s="16"/>
      <c r="DQG28" s="16"/>
      <c r="DQH28" s="16"/>
      <c r="DQI28" s="16"/>
      <c r="DQJ28" s="16"/>
      <c r="DQK28" s="16"/>
      <c r="DQL28" s="16"/>
      <c r="DQM28" s="16"/>
      <c r="DQN28" s="16"/>
      <c r="DQO28" s="16"/>
      <c r="DQP28" s="16"/>
      <c r="DQQ28" s="16"/>
      <c r="DQR28" s="16"/>
      <c r="DQS28" s="16"/>
      <c r="DQT28" s="16"/>
      <c r="DQU28" s="16"/>
      <c r="DQV28" s="16"/>
      <c r="DQW28" s="16"/>
      <c r="DQX28" s="16"/>
      <c r="DQY28" s="16"/>
      <c r="DQZ28" s="16"/>
      <c r="DRA28" s="16"/>
      <c r="DRB28" s="16"/>
      <c r="DRC28" s="16"/>
      <c r="DRD28" s="16"/>
      <c r="DRE28" s="16"/>
      <c r="DRF28" s="16"/>
      <c r="DRG28" s="16"/>
      <c r="DRH28" s="16"/>
      <c r="DRI28" s="16"/>
      <c r="DRJ28" s="16"/>
      <c r="DRK28" s="16"/>
      <c r="DRL28" s="16"/>
      <c r="DRM28" s="16"/>
      <c r="DRN28" s="16"/>
      <c r="DRO28" s="16"/>
      <c r="DRP28" s="16"/>
      <c r="DRQ28" s="16"/>
      <c r="DRR28" s="16"/>
      <c r="DRS28" s="16"/>
      <c r="DRT28" s="16"/>
      <c r="DRU28" s="16"/>
      <c r="DRV28" s="16"/>
      <c r="DRW28" s="16"/>
      <c r="DRX28" s="16"/>
      <c r="DRY28" s="16"/>
      <c r="DRZ28" s="16"/>
      <c r="DSA28" s="16"/>
      <c r="DSB28" s="16"/>
      <c r="DSC28" s="16"/>
      <c r="DSD28" s="16"/>
      <c r="DSE28" s="16"/>
      <c r="DSF28" s="16"/>
      <c r="DSG28" s="16"/>
      <c r="DSH28" s="16"/>
      <c r="DSI28" s="16"/>
      <c r="DSJ28" s="16"/>
      <c r="DSK28" s="16"/>
      <c r="DSL28" s="16"/>
      <c r="DSM28" s="16"/>
      <c r="DSN28" s="16"/>
      <c r="DSO28" s="16"/>
      <c r="DSP28" s="16"/>
      <c r="DSQ28" s="16"/>
      <c r="DSR28" s="16"/>
      <c r="DSS28" s="16"/>
      <c r="DST28" s="16"/>
      <c r="DSU28" s="16"/>
      <c r="DSV28" s="16"/>
      <c r="DSW28" s="16"/>
      <c r="DSX28" s="16"/>
      <c r="DSY28" s="16"/>
      <c r="DSZ28" s="16"/>
      <c r="DTA28" s="16"/>
      <c r="DTB28" s="16"/>
      <c r="DTC28" s="16"/>
      <c r="DTD28" s="16"/>
      <c r="DTE28" s="16"/>
      <c r="DTF28" s="16"/>
      <c r="DTG28" s="16"/>
      <c r="DTH28" s="16"/>
      <c r="DTI28" s="16"/>
      <c r="DTJ28" s="16"/>
      <c r="DTK28" s="16"/>
      <c r="DTL28" s="16"/>
      <c r="DTM28" s="16"/>
      <c r="DTN28" s="16"/>
      <c r="DTO28" s="16"/>
      <c r="DTP28" s="16"/>
      <c r="DTQ28" s="16"/>
      <c r="DTR28" s="16"/>
      <c r="DTS28" s="16"/>
      <c r="DTT28" s="16"/>
      <c r="DTU28" s="16"/>
      <c r="DTV28" s="16"/>
      <c r="DTW28" s="16"/>
      <c r="DTX28" s="16"/>
      <c r="DTY28" s="16"/>
      <c r="DTZ28" s="16"/>
      <c r="DUA28" s="16"/>
      <c r="DUB28" s="16"/>
      <c r="DUC28" s="16"/>
      <c r="DUD28" s="16"/>
      <c r="DUE28" s="16"/>
      <c r="DUF28" s="16"/>
      <c r="DUG28" s="16"/>
      <c r="DUH28" s="16"/>
      <c r="DUI28" s="16"/>
      <c r="DUJ28" s="16"/>
      <c r="DUK28" s="16"/>
      <c r="DUL28" s="16"/>
      <c r="DUM28" s="16"/>
      <c r="DUN28" s="16"/>
      <c r="DUO28" s="16"/>
      <c r="DUP28" s="16"/>
      <c r="DUQ28" s="16"/>
      <c r="DUR28" s="16"/>
      <c r="DUS28" s="16"/>
      <c r="DUT28" s="16"/>
      <c r="DUU28" s="16"/>
      <c r="DUV28" s="16"/>
      <c r="DUW28" s="16"/>
      <c r="DUX28" s="16"/>
      <c r="DUY28" s="16"/>
      <c r="DUZ28" s="16"/>
      <c r="DVA28" s="16"/>
      <c r="DVB28" s="16"/>
      <c r="DVC28" s="16"/>
      <c r="DVD28" s="16"/>
      <c r="DVE28" s="16"/>
      <c r="DVF28" s="16"/>
      <c r="DVG28" s="16"/>
      <c r="DVH28" s="16"/>
      <c r="DVI28" s="16"/>
      <c r="DVJ28" s="16"/>
      <c r="DVK28" s="16"/>
      <c r="DVL28" s="16"/>
      <c r="DVM28" s="16"/>
      <c r="DVN28" s="16"/>
      <c r="DVO28" s="16"/>
      <c r="DVP28" s="16"/>
      <c r="DVQ28" s="16"/>
      <c r="DVR28" s="16"/>
      <c r="DVS28" s="16"/>
      <c r="DVT28" s="16"/>
      <c r="DVU28" s="16"/>
      <c r="DVV28" s="16"/>
      <c r="DVW28" s="16"/>
      <c r="DVX28" s="16"/>
      <c r="DVY28" s="16"/>
      <c r="DVZ28" s="16"/>
      <c r="DWA28" s="16"/>
      <c r="DWB28" s="16"/>
      <c r="DWC28" s="16"/>
      <c r="DWD28" s="16"/>
      <c r="DWE28" s="16"/>
      <c r="DWF28" s="16"/>
      <c r="DWG28" s="16"/>
      <c r="DWH28" s="16"/>
      <c r="DWI28" s="16"/>
      <c r="DWJ28" s="16"/>
      <c r="DWK28" s="16"/>
      <c r="DWL28" s="16"/>
      <c r="DWM28" s="16"/>
      <c r="DWN28" s="16"/>
      <c r="DWO28" s="16"/>
      <c r="DWP28" s="16"/>
      <c r="DWQ28" s="16"/>
      <c r="DWR28" s="16"/>
      <c r="DWS28" s="16"/>
      <c r="DWT28" s="16"/>
      <c r="DWU28" s="16"/>
      <c r="DWV28" s="16"/>
      <c r="DWW28" s="16"/>
      <c r="DWX28" s="16"/>
      <c r="DWY28" s="16"/>
      <c r="DWZ28" s="16"/>
      <c r="DXA28" s="16"/>
      <c r="DXB28" s="16"/>
      <c r="DXC28" s="16"/>
      <c r="DXD28" s="16"/>
      <c r="DXE28" s="16"/>
      <c r="DXF28" s="16"/>
      <c r="DXG28" s="16"/>
      <c r="DXH28" s="16"/>
      <c r="DXI28" s="16"/>
      <c r="DXJ28" s="16"/>
      <c r="DXK28" s="16"/>
      <c r="DXL28" s="16"/>
      <c r="DXM28" s="16"/>
      <c r="DXN28" s="16"/>
      <c r="DXO28" s="16"/>
      <c r="DXP28" s="16"/>
      <c r="DXQ28" s="16"/>
      <c r="DXR28" s="16"/>
      <c r="DXS28" s="16"/>
      <c r="DXT28" s="16"/>
      <c r="DXU28" s="16"/>
      <c r="DXV28" s="16"/>
      <c r="DXW28" s="16"/>
      <c r="DXX28" s="16"/>
      <c r="DXY28" s="16"/>
      <c r="DXZ28" s="16"/>
      <c r="DYA28" s="16"/>
      <c r="DYB28" s="16"/>
      <c r="DYC28" s="16"/>
      <c r="DYD28" s="16"/>
      <c r="DYE28" s="16"/>
      <c r="DYF28" s="16"/>
      <c r="DYG28" s="16"/>
      <c r="DYH28" s="16"/>
      <c r="DYI28" s="16"/>
      <c r="DYJ28" s="16"/>
      <c r="DYK28" s="16"/>
      <c r="DYL28" s="16"/>
      <c r="DYM28" s="16"/>
      <c r="DYN28" s="16"/>
      <c r="DYO28" s="16"/>
      <c r="DYP28" s="16"/>
      <c r="DYQ28" s="16"/>
      <c r="DYR28" s="16"/>
      <c r="DYS28" s="16"/>
      <c r="DYT28" s="16"/>
      <c r="DYU28" s="16"/>
      <c r="DYV28" s="16"/>
      <c r="DYW28" s="16"/>
      <c r="DYX28" s="16"/>
      <c r="DYY28" s="16"/>
      <c r="DYZ28" s="16"/>
      <c r="DZA28" s="16"/>
      <c r="DZB28" s="16"/>
      <c r="DZC28" s="16"/>
      <c r="DZD28" s="16"/>
      <c r="DZE28" s="16"/>
      <c r="DZF28" s="16"/>
      <c r="DZG28" s="16"/>
      <c r="DZH28" s="16"/>
      <c r="DZI28" s="16"/>
      <c r="DZJ28" s="16"/>
      <c r="DZK28" s="16"/>
      <c r="DZL28" s="16"/>
      <c r="DZM28" s="16"/>
      <c r="DZN28" s="16"/>
      <c r="DZO28" s="16"/>
      <c r="DZP28" s="16"/>
      <c r="DZQ28" s="16"/>
      <c r="DZR28" s="16"/>
      <c r="DZS28" s="16"/>
      <c r="DZT28" s="16"/>
      <c r="DZU28" s="16"/>
      <c r="DZV28" s="16"/>
      <c r="DZW28" s="16"/>
      <c r="DZX28" s="16"/>
      <c r="DZY28" s="16"/>
      <c r="DZZ28" s="16"/>
      <c r="EAA28" s="16"/>
      <c r="EAB28" s="16"/>
      <c r="EAC28" s="16"/>
      <c r="EAD28" s="16"/>
      <c r="EAE28" s="16"/>
      <c r="EAF28" s="16"/>
      <c r="EAG28" s="16"/>
      <c r="EAH28" s="16"/>
      <c r="EAI28" s="16"/>
      <c r="EAJ28" s="16"/>
      <c r="EAK28" s="16"/>
      <c r="EAL28" s="16"/>
      <c r="EAM28" s="16"/>
      <c r="EAN28" s="16"/>
      <c r="EAO28" s="16"/>
      <c r="EAP28" s="16"/>
      <c r="EAQ28" s="16"/>
      <c r="EAR28" s="16"/>
      <c r="EAS28" s="16"/>
      <c r="EAT28" s="16"/>
      <c r="EAU28" s="16"/>
      <c r="EAV28" s="16"/>
      <c r="EAW28" s="16"/>
      <c r="EAX28" s="16"/>
      <c r="EAY28" s="16"/>
      <c r="EAZ28" s="16"/>
      <c r="EBA28" s="16"/>
      <c r="EBB28" s="16"/>
      <c r="EBC28" s="16"/>
      <c r="EBD28" s="16"/>
      <c r="EBE28" s="16"/>
      <c r="EBF28" s="16"/>
      <c r="EBG28" s="16"/>
      <c r="EBH28" s="16"/>
      <c r="EBI28" s="16"/>
      <c r="EBJ28" s="16"/>
      <c r="EBK28" s="16"/>
      <c r="EBL28" s="16"/>
      <c r="EBM28" s="16"/>
      <c r="EBN28" s="16"/>
      <c r="EBO28" s="16"/>
      <c r="EBP28" s="16"/>
      <c r="EBQ28" s="16"/>
      <c r="EBR28" s="16"/>
      <c r="EBS28" s="16"/>
      <c r="EBT28" s="16"/>
      <c r="EBU28" s="16"/>
      <c r="EBV28" s="16"/>
      <c r="EBW28" s="16"/>
      <c r="EBX28" s="16"/>
      <c r="EBY28" s="16"/>
      <c r="EBZ28" s="16"/>
      <c r="ECA28" s="16"/>
      <c r="ECB28" s="16"/>
      <c r="ECC28" s="16"/>
      <c r="ECD28" s="16"/>
      <c r="ECE28" s="16"/>
      <c r="ECF28" s="16"/>
      <c r="ECG28" s="16"/>
      <c r="ECH28" s="16"/>
      <c r="ECI28" s="16"/>
      <c r="ECJ28" s="16"/>
      <c r="ECK28" s="16"/>
      <c r="ECL28" s="16"/>
      <c r="ECM28" s="16"/>
      <c r="ECN28" s="16"/>
      <c r="ECO28" s="16"/>
      <c r="ECP28" s="16"/>
      <c r="ECQ28" s="16"/>
      <c r="ECR28" s="16"/>
      <c r="ECS28" s="16"/>
      <c r="ECT28" s="16"/>
      <c r="ECU28" s="16"/>
      <c r="ECV28" s="16"/>
      <c r="ECW28" s="16"/>
      <c r="ECX28" s="16"/>
      <c r="ECY28" s="16"/>
      <c r="ECZ28" s="16"/>
      <c r="EDA28" s="16"/>
      <c r="EDB28" s="16"/>
      <c r="EDC28" s="16"/>
      <c r="EDD28" s="16"/>
      <c r="EDE28" s="16"/>
      <c r="EDF28" s="16"/>
      <c r="EDG28" s="16"/>
      <c r="EDH28" s="16"/>
      <c r="EDI28" s="16"/>
      <c r="EDJ28" s="16"/>
      <c r="EDK28" s="16"/>
      <c r="EDL28" s="16"/>
      <c r="EDM28" s="16"/>
      <c r="EDN28" s="16"/>
      <c r="EDO28" s="16"/>
      <c r="EDP28" s="16"/>
      <c r="EDQ28" s="16"/>
      <c r="EDR28" s="16"/>
      <c r="EDS28" s="16"/>
      <c r="EDT28" s="16"/>
      <c r="EDU28" s="16"/>
      <c r="EDV28" s="16"/>
      <c r="EDW28" s="16"/>
      <c r="EDX28" s="16"/>
      <c r="EDY28" s="16"/>
      <c r="EDZ28" s="16"/>
      <c r="EEA28" s="16"/>
      <c r="EEB28" s="16"/>
      <c r="EEC28" s="16"/>
      <c r="EED28" s="16"/>
      <c r="EEE28" s="16"/>
      <c r="EEF28" s="16"/>
      <c r="EEG28" s="16"/>
      <c r="EEH28" s="16"/>
      <c r="EEI28" s="16"/>
      <c r="EEJ28" s="16"/>
      <c r="EEK28" s="16"/>
      <c r="EEL28" s="16"/>
      <c r="EEM28" s="16"/>
      <c r="EEN28" s="16"/>
      <c r="EEO28" s="16"/>
      <c r="EEP28" s="16"/>
      <c r="EEQ28" s="16"/>
      <c r="EER28" s="16"/>
      <c r="EES28" s="16"/>
      <c r="EET28" s="16"/>
      <c r="EEU28" s="16"/>
      <c r="EEV28" s="16"/>
      <c r="EEW28" s="16"/>
      <c r="EEX28" s="16"/>
      <c r="EEY28" s="16"/>
      <c r="EEZ28" s="16"/>
      <c r="EFA28" s="16"/>
      <c r="EFB28" s="16"/>
      <c r="EFC28" s="16"/>
      <c r="EFD28" s="16"/>
      <c r="EFE28" s="16"/>
      <c r="EFF28" s="16"/>
      <c r="EFG28" s="16"/>
      <c r="EFH28" s="16"/>
      <c r="EFI28" s="16"/>
      <c r="EFJ28" s="16"/>
      <c r="EFK28" s="16"/>
      <c r="EFL28" s="16"/>
      <c r="EFM28" s="16"/>
      <c r="EFN28" s="16"/>
      <c r="EFO28" s="16"/>
      <c r="EFP28" s="16"/>
      <c r="EFQ28" s="16"/>
      <c r="EFR28" s="16"/>
      <c r="EFS28" s="16"/>
      <c r="EFT28" s="16"/>
      <c r="EFU28" s="16"/>
      <c r="EFV28" s="16"/>
      <c r="EFW28" s="16"/>
      <c r="EFX28" s="16"/>
      <c r="EFY28" s="16"/>
      <c r="EFZ28" s="16"/>
      <c r="EGA28" s="16"/>
      <c r="EGB28" s="16"/>
      <c r="EGC28" s="16"/>
      <c r="EGD28" s="16"/>
      <c r="EGE28" s="16"/>
      <c r="EGF28" s="16"/>
      <c r="EGG28" s="16"/>
      <c r="EGH28" s="16"/>
      <c r="EGI28" s="16"/>
      <c r="EGJ28" s="16"/>
      <c r="EGK28" s="16"/>
      <c r="EGL28" s="16"/>
      <c r="EGM28" s="16"/>
      <c r="EGN28" s="16"/>
      <c r="EGO28" s="16"/>
      <c r="EGP28" s="16"/>
      <c r="EGQ28" s="16"/>
      <c r="EGR28" s="16"/>
      <c r="EGS28" s="16"/>
      <c r="EGT28" s="16"/>
      <c r="EGU28" s="16"/>
      <c r="EGV28" s="16"/>
      <c r="EGW28" s="16"/>
      <c r="EGX28" s="16"/>
      <c r="EGY28" s="16"/>
      <c r="EGZ28" s="16"/>
      <c r="EHA28" s="16"/>
      <c r="EHB28" s="16"/>
      <c r="EHC28" s="16"/>
      <c r="EHD28" s="16"/>
      <c r="EHE28" s="16"/>
      <c r="EHF28" s="16"/>
      <c r="EHG28" s="16"/>
      <c r="EHH28" s="16"/>
      <c r="EHI28" s="16"/>
      <c r="EHJ28" s="16"/>
      <c r="EHK28" s="16"/>
      <c r="EHL28" s="16"/>
      <c r="EHM28" s="16"/>
      <c r="EHN28" s="16"/>
      <c r="EHO28" s="16"/>
      <c r="EHP28" s="16"/>
      <c r="EHQ28" s="16"/>
      <c r="EHR28" s="16"/>
      <c r="EHS28" s="16"/>
      <c r="EHT28" s="16"/>
      <c r="EHU28" s="16"/>
      <c r="EHV28" s="16"/>
      <c r="EHW28" s="16"/>
      <c r="EHX28" s="16"/>
      <c r="EHY28" s="16"/>
      <c r="EHZ28" s="16"/>
      <c r="EIA28" s="16"/>
      <c r="EIB28" s="16"/>
      <c r="EIC28" s="16"/>
      <c r="EID28" s="16"/>
      <c r="EIE28" s="16"/>
      <c r="EIF28" s="16"/>
      <c r="EIG28" s="16"/>
      <c r="EIH28" s="16"/>
      <c r="EII28" s="16"/>
      <c r="EIJ28" s="16"/>
      <c r="EIK28" s="16"/>
      <c r="EIL28" s="16"/>
      <c r="EIM28" s="16"/>
      <c r="EIN28" s="16"/>
      <c r="EIO28" s="16"/>
      <c r="EIP28" s="16"/>
      <c r="EIQ28" s="16"/>
      <c r="EIR28" s="16"/>
      <c r="EIS28" s="16"/>
      <c r="EIT28" s="16"/>
      <c r="EIU28" s="16"/>
      <c r="EIV28" s="16"/>
      <c r="EIW28" s="16"/>
      <c r="EIX28" s="16"/>
      <c r="EIY28" s="16"/>
      <c r="EIZ28" s="16"/>
      <c r="EJA28" s="16"/>
      <c r="EJB28" s="16"/>
      <c r="EJC28" s="16"/>
      <c r="EJD28" s="16"/>
      <c r="EJE28" s="16"/>
      <c r="EJF28" s="16"/>
      <c r="EJG28" s="16"/>
      <c r="EJH28" s="16"/>
      <c r="EJI28" s="16"/>
      <c r="EJJ28" s="16"/>
      <c r="EJK28" s="16"/>
      <c r="EJL28" s="16"/>
      <c r="EJM28" s="16"/>
      <c r="EJN28" s="16"/>
      <c r="EJO28" s="16"/>
      <c r="EJP28" s="16"/>
      <c r="EJQ28" s="16"/>
      <c r="EJR28" s="16"/>
      <c r="EJS28" s="16"/>
      <c r="EJT28" s="16"/>
      <c r="EJU28" s="16"/>
      <c r="EJV28" s="16"/>
      <c r="EJW28" s="16"/>
      <c r="EJX28" s="16"/>
      <c r="EJY28" s="16"/>
      <c r="EJZ28" s="16"/>
      <c r="EKA28" s="16"/>
      <c r="EKB28" s="16"/>
      <c r="EKC28" s="16"/>
      <c r="EKD28" s="16"/>
      <c r="EKE28" s="16"/>
      <c r="EKF28" s="16"/>
      <c r="EKG28" s="16"/>
      <c r="EKH28" s="16"/>
      <c r="EKI28" s="16"/>
      <c r="EKJ28" s="16"/>
      <c r="EKK28" s="16"/>
      <c r="EKL28" s="16"/>
      <c r="EKM28" s="16"/>
      <c r="EKN28" s="16"/>
      <c r="EKO28" s="16"/>
      <c r="EKP28" s="16"/>
      <c r="EKQ28" s="16"/>
      <c r="EKR28" s="16"/>
      <c r="EKS28" s="16"/>
      <c r="EKT28" s="16"/>
      <c r="EKU28" s="16"/>
      <c r="EKV28" s="16"/>
      <c r="EKW28" s="16"/>
      <c r="EKX28" s="16"/>
      <c r="EKY28" s="16"/>
      <c r="EKZ28" s="16"/>
      <c r="ELA28" s="16"/>
      <c r="ELB28" s="16"/>
      <c r="ELC28" s="16"/>
      <c r="ELD28" s="16"/>
      <c r="ELE28" s="16"/>
      <c r="ELF28" s="16"/>
      <c r="ELG28" s="16"/>
      <c r="ELH28" s="16"/>
      <c r="ELI28" s="16"/>
      <c r="ELJ28" s="16"/>
      <c r="ELK28" s="16"/>
      <c r="ELL28" s="16"/>
      <c r="ELM28" s="16"/>
      <c r="ELN28" s="16"/>
      <c r="ELO28" s="16"/>
      <c r="ELP28" s="16"/>
      <c r="ELQ28" s="16"/>
      <c r="ELR28" s="16"/>
      <c r="ELS28" s="16"/>
      <c r="ELT28" s="16"/>
      <c r="ELU28" s="16"/>
      <c r="ELV28" s="16"/>
      <c r="ELW28" s="16"/>
      <c r="ELX28" s="16"/>
      <c r="ELY28" s="16"/>
      <c r="ELZ28" s="16"/>
      <c r="EMA28" s="16"/>
      <c r="EMB28" s="16"/>
      <c r="EMC28" s="16"/>
      <c r="EMD28" s="16"/>
      <c r="EME28" s="16"/>
      <c r="EMF28" s="16"/>
      <c r="EMG28" s="16"/>
      <c r="EMH28" s="16"/>
      <c r="EMI28" s="16"/>
      <c r="EMJ28" s="16"/>
      <c r="EMK28" s="16"/>
      <c r="EML28" s="16"/>
      <c r="EMM28" s="16"/>
      <c r="EMN28" s="16"/>
      <c r="EMO28" s="16"/>
      <c r="EMP28" s="16"/>
      <c r="EMQ28" s="16"/>
      <c r="EMR28" s="16"/>
      <c r="EMS28" s="16"/>
      <c r="EMT28" s="16"/>
      <c r="EMU28" s="16"/>
      <c r="EMV28" s="16"/>
      <c r="EMW28" s="16"/>
      <c r="EMX28" s="16"/>
      <c r="EMY28" s="16"/>
      <c r="EMZ28" s="16"/>
      <c r="ENA28" s="16"/>
      <c r="ENB28" s="16"/>
      <c r="ENC28" s="16"/>
      <c r="END28" s="16"/>
      <c r="ENE28" s="16"/>
      <c r="ENF28" s="16"/>
      <c r="ENG28" s="16"/>
      <c r="ENH28" s="16"/>
      <c r="ENI28" s="16"/>
      <c r="ENJ28" s="16"/>
      <c r="ENK28" s="16"/>
      <c r="ENL28" s="16"/>
      <c r="ENM28" s="16"/>
      <c r="ENN28" s="16"/>
      <c r="ENO28" s="16"/>
      <c r="ENP28" s="16"/>
      <c r="ENQ28" s="16"/>
      <c r="ENR28" s="16"/>
      <c r="ENS28" s="16"/>
      <c r="ENT28" s="16"/>
      <c r="ENU28" s="16"/>
      <c r="ENV28" s="16"/>
      <c r="ENW28" s="16"/>
      <c r="ENX28" s="16"/>
      <c r="ENY28" s="16"/>
      <c r="ENZ28" s="16"/>
      <c r="EOA28" s="16"/>
      <c r="EOB28" s="16"/>
      <c r="EOC28" s="16"/>
      <c r="EOD28" s="16"/>
      <c r="EOE28" s="16"/>
      <c r="EOF28" s="16"/>
      <c r="EOG28" s="16"/>
      <c r="EOH28" s="16"/>
      <c r="EOI28" s="16"/>
      <c r="EOJ28" s="16"/>
      <c r="EOK28" s="16"/>
      <c r="EOL28" s="16"/>
      <c r="EOM28" s="16"/>
      <c r="EON28" s="16"/>
      <c r="EOO28" s="16"/>
      <c r="EOP28" s="16"/>
      <c r="EOQ28" s="16"/>
      <c r="EOR28" s="16"/>
      <c r="EOS28" s="16"/>
      <c r="EOT28" s="16"/>
      <c r="EOU28" s="16"/>
      <c r="EOV28" s="16"/>
      <c r="EOW28" s="16"/>
      <c r="EOX28" s="16"/>
      <c r="EOY28" s="16"/>
      <c r="EOZ28" s="16"/>
      <c r="EPA28" s="16"/>
      <c r="EPB28" s="16"/>
      <c r="EPC28" s="16"/>
      <c r="EPD28" s="16"/>
      <c r="EPE28" s="16"/>
      <c r="EPF28" s="16"/>
      <c r="EPG28" s="16"/>
      <c r="EPH28" s="16"/>
      <c r="EPI28" s="16"/>
      <c r="EPJ28" s="16"/>
      <c r="EPK28" s="16"/>
      <c r="EPL28" s="16"/>
      <c r="EPM28" s="16"/>
      <c r="EPN28" s="16"/>
      <c r="EPO28" s="16"/>
      <c r="EPP28" s="16"/>
      <c r="EPQ28" s="16"/>
      <c r="EPR28" s="16"/>
      <c r="EPS28" s="16"/>
      <c r="EPT28" s="16"/>
      <c r="EPU28" s="16"/>
      <c r="EPV28" s="16"/>
      <c r="EPW28" s="16"/>
      <c r="EPX28" s="16"/>
      <c r="EPY28" s="16"/>
      <c r="EPZ28" s="16"/>
      <c r="EQA28" s="16"/>
      <c r="EQB28" s="16"/>
      <c r="EQC28" s="16"/>
      <c r="EQD28" s="16"/>
      <c r="EQE28" s="16"/>
      <c r="EQF28" s="16"/>
      <c r="EQG28" s="16"/>
      <c r="EQH28" s="16"/>
      <c r="EQI28" s="16"/>
      <c r="EQJ28" s="16"/>
      <c r="EQK28" s="16"/>
      <c r="EQL28" s="16"/>
      <c r="EQM28" s="16"/>
      <c r="EQN28" s="16"/>
      <c r="EQO28" s="16"/>
      <c r="EQP28" s="16"/>
      <c r="EQQ28" s="16"/>
      <c r="EQR28" s="16"/>
      <c r="EQS28" s="16"/>
      <c r="EQT28" s="16"/>
      <c r="EQU28" s="16"/>
      <c r="EQV28" s="16"/>
      <c r="EQW28" s="16"/>
      <c r="EQX28" s="16"/>
      <c r="EQY28" s="16"/>
      <c r="EQZ28" s="16"/>
      <c r="ERA28" s="16"/>
      <c r="ERB28" s="16"/>
      <c r="ERC28" s="16"/>
      <c r="ERD28" s="16"/>
      <c r="ERE28" s="16"/>
      <c r="ERF28" s="16"/>
      <c r="ERG28" s="16"/>
      <c r="ERH28" s="16"/>
      <c r="ERI28" s="16"/>
      <c r="ERJ28" s="16"/>
      <c r="ERK28" s="16"/>
      <c r="ERL28" s="16"/>
      <c r="ERM28" s="16"/>
      <c r="ERN28" s="16"/>
      <c r="ERO28" s="16"/>
      <c r="ERP28" s="16"/>
      <c r="ERQ28" s="16"/>
      <c r="ERR28" s="16"/>
      <c r="ERS28" s="16"/>
      <c r="ERT28" s="16"/>
      <c r="ERU28" s="16"/>
      <c r="ERV28" s="16"/>
      <c r="ERW28" s="16"/>
      <c r="ERX28" s="16"/>
      <c r="ERY28" s="16"/>
      <c r="ERZ28" s="16"/>
      <c r="ESA28" s="16"/>
      <c r="ESB28" s="16"/>
      <c r="ESC28" s="16"/>
      <c r="ESD28" s="16"/>
      <c r="ESE28" s="16"/>
      <c r="ESF28" s="16"/>
      <c r="ESG28" s="16"/>
      <c r="ESH28" s="16"/>
      <c r="ESI28" s="16"/>
      <c r="ESJ28" s="16"/>
      <c r="ESK28" s="16"/>
      <c r="ESL28" s="16"/>
      <c r="ESM28" s="16"/>
      <c r="ESN28" s="16"/>
      <c r="ESO28" s="16"/>
      <c r="ESP28" s="16"/>
      <c r="ESQ28" s="16"/>
      <c r="ESR28" s="16"/>
      <c r="ESS28" s="16"/>
      <c r="EST28" s="16"/>
      <c r="ESU28" s="16"/>
      <c r="ESV28" s="16"/>
      <c r="ESW28" s="16"/>
      <c r="ESX28" s="16"/>
      <c r="ESY28" s="16"/>
      <c r="ESZ28" s="16"/>
      <c r="ETA28" s="16"/>
      <c r="ETB28" s="16"/>
      <c r="ETC28" s="16"/>
      <c r="ETD28" s="16"/>
      <c r="ETE28" s="16"/>
      <c r="ETF28" s="16"/>
      <c r="ETG28" s="16"/>
      <c r="ETH28" s="16"/>
      <c r="ETI28" s="16"/>
      <c r="ETJ28" s="16"/>
      <c r="ETK28" s="16"/>
      <c r="ETL28" s="16"/>
      <c r="ETM28" s="16"/>
      <c r="ETN28" s="16"/>
      <c r="ETO28" s="16"/>
      <c r="ETP28" s="16"/>
      <c r="ETQ28" s="16"/>
      <c r="ETR28" s="16"/>
      <c r="ETS28" s="16"/>
      <c r="ETT28" s="16"/>
      <c r="ETU28" s="16"/>
      <c r="ETV28" s="16"/>
      <c r="ETW28" s="16"/>
      <c r="ETX28" s="16"/>
      <c r="ETY28" s="16"/>
      <c r="ETZ28" s="16"/>
      <c r="EUA28" s="16"/>
      <c r="EUB28" s="16"/>
      <c r="EUC28" s="16"/>
      <c r="EUD28" s="16"/>
      <c r="EUE28" s="16"/>
      <c r="EUF28" s="16"/>
      <c r="EUG28" s="16"/>
      <c r="EUH28" s="16"/>
      <c r="EUI28" s="16"/>
      <c r="EUJ28" s="16"/>
      <c r="EUK28" s="16"/>
      <c r="EUL28" s="16"/>
      <c r="EUM28" s="16"/>
      <c r="EUN28" s="16"/>
      <c r="EUO28" s="16"/>
      <c r="EUP28" s="16"/>
      <c r="EUQ28" s="16"/>
      <c r="EUR28" s="16"/>
      <c r="EUS28" s="16"/>
      <c r="EUT28" s="16"/>
      <c r="EUU28" s="16"/>
      <c r="EUV28" s="16"/>
      <c r="EUW28" s="16"/>
      <c r="EUX28" s="16"/>
      <c r="EUY28" s="16"/>
      <c r="EUZ28" s="16"/>
      <c r="EVA28" s="16"/>
      <c r="EVB28" s="16"/>
      <c r="EVC28" s="16"/>
      <c r="EVD28" s="16"/>
      <c r="EVE28" s="16"/>
      <c r="EVF28" s="16"/>
      <c r="EVG28" s="16"/>
      <c r="EVH28" s="16"/>
      <c r="EVI28" s="16"/>
      <c r="EVJ28" s="16"/>
      <c r="EVK28" s="16"/>
      <c r="EVL28" s="16"/>
      <c r="EVM28" s="16"/>
      <c r="EVN28" s="16"/>
      <c r="EVO28" s="16"/>
      <c r="EVP28" s="16"/>
      <c r="EVQ28" s="16"/>
      <c r="EVR28" s="16"/>
      <c r="EVS28" s="16"/>
      <c r="EVT28" s="16"/>
      <c r="EVU28" s="16"/>
      <c r="EVV28" s="16"/>
      <c r="EVW28" s="16"/>
      <c r="EVX28" s="16"/>
      <c r="EVY28" s="16"/>
      <c r="EVZ28" s="16"/>
      <c r="EWA28" s="16"/>
      <c r="EWB28" s="16"/>
      <c r="EWC28" s="16"/>
      <c r="EWD28" s="16"/>
      <c r="EWE28" s="16"/>
      <c r="EWF28" s="16"/>
      <c r="EWG28" s="16"/>
      <c r="EWH28" s="16"/>
      <c r="EWI28" s="16"/>
      <c r="EWJ28" s="16"/>
      <c r="EWK28" s="16"/>
      <c r="EWL28" s="16"/>
      <c r="EWM28" s="16"/>
      <c r="EWN28" s="16"/>
      <c r="EWO28" s="16"/>
      <c r="EWP28" s="16"/>
      <c r="EWQ28" s="16"/>
      <c r="EWR28" s="16"/>
      <c r="EWS28" s="16"/>
      <c r="EWT28" s="16"/>
      <c r="EWU28" s="16"/>
      <c r="EWV28" s="16"/>
      <c r="EWW28" s="16"/>
      <c r="EWX28" s="16"/>
      <c r="EWY28" s="16"/>
      <c r="EWZ28" s="16"/>
      <c r="EXA28" s="16"/>
      <c r="EXB28" s="16"/>
      <c r="EXC28" s="16"/>
      <c r="EXD28" s="16"/>
      <c r="EXE28" s="16"/>
      <c r="EXF28" s="16"/>
      <c r="EXG28" s="16"/>
      <c r="EXH28" s="16"/>
      <c r="EXI28" s="16"/>
      <c r="EXJ28" s="16"/>
      <c r="EXK28" s="16"/>
      <c r="EXL28" s="16"/>
      <c r="EXM28" s="16"/>
      <c r="EXN28" s="16"/>
      <c r="EXO28" s="16"/>
      <c r="EXP28" s="16"/>
      <c r="EXQ28" s="16"/>
      <c r="EXR28" s="16"/>
      <c r="EXS28" s="16"/>
      <c r="EXT28" s="16"/>
      <c r="EXU28" s="16"/>
      <c r="EXV28" s="16"/>
      <c r="EXW28" s="16"/>
      <c r="EXX28" s="16"/>
      <c r="EXY28" s="16"/>
      <c r="EXZ28" s="16"/>
      <c r="EYA28" s="16"/>
      <c r="EYB28" s="16"/>
      <c r="EYC28" s="16"/>
      <c r="EYD28" s="16"/>
      <c r="EYE28" s="16"/>
      <c r="EYF28" s="16"/>
      <c r="EYG28" s="16"/>
      <c r="EYH28" s="16"/>
      <c r="EYI28" s="16"/>
      <c r="EYJ28" s="16"/>
      <c r="EYK28" s="16"/>
      <c r="EYL28" s="16"/>
      <c r="EYM28" s="16"/>
      <c r="EYN28" s="16"/>
      <c r="EYO28" s="16"/>
      <c r="EYP28" s="16"/>
      <c r="EYQ28" s="16"/>
      <c r="EYR28" s="16"/>
      <c r="EYS28" s="16"/>
      <c r="EYT28" s="16"/>
      <c r="EYU28" s="16"/>
      <c r="EYV28" s="16"/>
      <c r="EYW28" s="16"/>
      <c r="EYX28" s="16"/>
      <c r="EYY28" s="16"/>
      <c r="EYZ28" s="16"/>
      <c r="EZA28" s="16"/>
      <c r="EZB28" s="16"/>
      <c r="EZC28" s="16"/>
      <c r="EZD28" s="16"/>
      <c r="EZE28" s="16"/>
      <c r="EZF28" s="16"/>
      <c r="EZG28" s="16"/>
      <c r="EZH28" s="16"/>
      <c r="EZI28" s="16"/>
      <c r="EZJ28" s="16"/>
      <c r="EZK28" s="16"/>
      <c r="EZL28" s="16"/>
      <c r="EZM28" s="16"/>
      <c r="EZN28" s="16"/>
      <c r="EZO28" s="16"/>
      <c r="EZP28" s="16"/>
      <c r="EZQ28" s="16"/>
      <c r="EZR28" s="16"/>
      <c r="EZS28" s="16"/>
      <c r="EZT28" s="16"/>
      <c r="EZU28" s="16"/>
      <c r="EZV28" s="16"/>
      <c r="EZW28" s="16"/>
      <c r="EZX28" s="16"/>
      <c r="EZY28" s="16"/>
      <c r="EZZ28" s="16"/>
      <c r="FAA28" s="16"/>
      <c r="FAB28" s="16"/>
      <c r="FAC28" s="16"/>
      <c r="FAD28" s="16"/>
      <c r="FAE28" s="16"/>
      <c r="FAF28" s="16"/>
      <c r="FAG28" s="16"/>
      <c r="FAH28" s="16"/>
      <c r="FAI28" s="16"/>
      <c r="FAJ28" s="16"/>
      <c r="FAK28" s="16"/>
      <c r="FAL28" s="16"/>
      <c r="FAM28" s="16"/>
      <c r="FAN28" s="16"/>
      <c r="FAO28" s="16"/>
      <c r="FAP28" s="16"/>
      <c r="FAQ28" s="16"/>
      <c r="FAR28" s="16"/>
      <c r="FAS28" s="16"/>
      <c r="FAT28" s="16"/>
      <c r="FAU28" s="16"/>
      <c r="FAV28" s="16"/>
      <c r="FAW28" s="16"/>
      <c r="FAX28" s="16"/>
      <c r="FAY28" s="16"/>
      <c r="FAZ28" s="16"/>
      <c r="FBA28" s="16"/>
      <c r="FBB28" s="16"/>
      <c r="FBC28" s="16"/>
      <c r="FBD28" s="16"/>
      <c r="FBE28" s="16"/>
      <c r="FBF28" s="16"/>
      <c r="FBG28" s="16"/>
      <c r="FBH28" s="16"/>
      <c r="FBI28" s="16"/>
      <c r="FBJ28" s="16"/>
      <c r="FBK28" s="16"/>
      <c r="FBL28" s="16"/>
      <c r="FBM28" s="16"/>
      <c r="FBN28" s="16"/>
      <c r="FBO28" s="16"/>
      <c r="FBP28" s="16"/>
      <c r="FBQ28" s="16"/>
      <c r="FBR28" s="16"/>
      <c r="FBS28" s="16"/>
      <c r="FBT28" s="16"/>
      <c r="FBU28" s="16"/>
      <c r="FBV28" s="16"/>
      <c r="FBW28" s="16"/>
      <c r="FBX28" s="16"/>
      <c r="FBY28" s="16"/>
      <c r="FBZ28" s="16"/>
      <c r="FCA28" s="16"/>
      <c r="FCB28" s="16"/>
      <c r="FCC28" s="16"/>
      <c r="FCD28" s="16"/>
      <c r="FCE28" s="16"/>
      <c r="FCF28" s="16"/>
      <c r="FCG28" s="16"/>
      <c r="FCH28" s="16"/>
      <c r="FCI28" s="16"/>
      <c r="FCJ28" s="16"/>
      <c r="FCK28" s="16"/>
      <c r="FCL28" s="16"/>
      <c r="FCM28" s="16"/>
      <c r="FCN28" s="16"/>
      <c r="FCO28" s="16"/>
      <c r="FCP28" s="16"/>
      <c r="FCQ28" s="16"/>
      <c r="FCR28" s="16"/>
      <c r="FCS28" s="16"/>
      <c r="FCT28" s="16"/>
      <c r="FCU28" s="16"/>
      <c r="FCV28" s="16"/>
      <c r="FCW28" s="16"/>
      <c r="FCX28" s="16"/>
      <c r="FCY28" s="16"/>
      <c r="FCZ28" s="16"/>
      <c r="FDA28" s="16"/>
      <c r="FDB28" s="16"/>
      <c r="FDC28" s="16"/>
      <c r="FDD28" s="16"/>
      <c r="FDE28" s="16"/>
      <c r="FDF28" s="16"/>
      <c r="FDG28" s="16"/>
      <c r="FDH28" s="16"/>
      <c r="FDI28" s="16"/>
      <c r="FDJ28" s="16"/>
      <c r="FDK28" s="16"/>
      <c r="FDL28" s="16"/>
      <c r="FDM28" s="16"/>
      <c r="FDN28" s="16"/>
      <c r="FDO28" s="16"/>
      <c r="FDP28" s="16"/>
      <c r="FDQ28" s="16"/>
      <c r="FDR28" s="16"/>
      <c r="FDS28" s="16"/>
      <c r="FDT28" s="16"/>
      <c r="FDU28" s="16"/>
      <c r="FDV28" s="16"/>
      <c r="FDW28" s="16"/>
      <c r="FDX28" s="16"/>
      <c r="FDY28" s="16"/>
      <c r="FDZ28" s="16"/>
      <c r="FEA28" s="16"/>
      <c r="FEB28" s="16"/>
      <c r="FEC28" s="16"/>
      <c r="FED28" s="16"/>
      <c r="FEE28" s="16"/>
      <c r="FEF28" s="16"/>
      <c r="FEG28" s="16"/>
      <c r="FEH28" s="16"/>
      <c r="FEI28" s="16"/>
      <c r="FEJ28" s="16"/>
      <c r="FEK28" s="16"/>
      <c r="FEL28" s="16"/>
      <c r="FEM28" s="16"/>
      <c r="FEN28" s="16"/>
      <c r="FEO28" s="16"/>
      <c r="FEP28" s="16"/>
      <c r="FEQ28" s="16"/>
      <c r="FER28" s="16"/>
      <c r="FES28" s="16"/>
      <c r="FET28" s="16"/>
      <c r="FEU28" s="16"/>
      <c r="FEV28" s="16"/>
      <c r="FEW28" s="16"/>
      <c r="FEX28" s="16"/>
      <c r="FEY28" s="16"/>
      <c r="FEZ28" s="16"/>
      <c r="FFA28" s="16"/>
      <c r="FFB28" s="16"/>
      <c r="FFC28" s="16"/>
      <c r="FFD28" s="16"/>
      <c r="FFE28" s="16"/>
      <c r="FFF28" s="16"/>
      <c r="FFG28" s="16"/>
      <c r="FFH28" s="16"/>
      <c r="FFI28" s="16"/>
      <c r="FFJ28" s="16"/>
      <c r="FFK28" s="16"/>
      <c r="FFL28" s="16"/>
      <c r="FFM28" s="16"/>
      <c r="FFN28" s="16"/>
      <c r="FFO28" s="16"/>
      <c r="FFP28" s="16"/>
      <c r="FFQ28" s="16"/>
      <c r="FFR28" s="16"/>
      <c r="FFS28" s="16"/>
      <c r="FFT28" s="16"/>
      <c r="FFU28" s="16"/>
      <c r="FFV28" s="16"/>
      <c r="FFW28" s="16"/>
      <c r="FFX28" s="16"/>
      <c r="FFY28" s="16"/>
      <c r="FFZ28" s="16"/>
      <c r="FGA28" s="16"/>
      <c r="FGB28" s="16"/>
      <c r="FGC28" s="16"/>
      <c r="FGD28" s="16"/>
      <c r="FGE28" s="16"/>
      <c r="FGF28" s="16"/>
      <c r="FGG28" s="16"/>
      <c r="FGH28" s="16"/>
      <c r="FGI28" s="16"/>
      <c r="FGJ28" s="16"/>
      <c r="FGK28" s="16"/>
      <c r="FGL28" s="16"/>
      <c r="FGM28" s="16"/>
      <c r="FGN28" s="16"/>
      <c r="FGO28" s="16"/>
      <c r="FGP28" s="16"/>
      <c r="FGQ28" s="16"/>
      <c r="FGR28" s="16"/>
      <c r="FGS28" s="16"/>
      <c r="FGT28" s="16"/>
      <c r="FGU28" s="16"/>
      <c r="FGV28" s="16"/>
      <c r="FGW28" s="16"/>
      <c r="FGX28" s="16"/>
      <c r="FGY28" s="16"/>
      <c r="FGZ28" s="16"/>
      <c r="FHA28" s="16"/>
      <c r="FHB28" s="16"/>
      <c r="FHC28" s="16"/>
      <c r="FHD28" s="16"/>
      <c r="FHE28" s="16"/>
      <c r="FHF28" s="16"/>
      <c r="FHG28" s="16"/>
      <c r="FHH28" s="16"/>
      <c r="FHI28" s="16"/>
      <c r="FHJ28" s="16"/>
      <c r="FHK28" s="16"/>
      <c r="FHL28" s="16"/>
      <c r="FHM28" s="16"/>
      <c r="FHN28" s="16"/>
      <c r="FHO28" s="16"/>
      <c r="FHP28" s="16"/>
      <c r="FHQ28" s="16"/>
      <c r="FHR28" s="16"/>
      <c r="FHS28" s="16"/>
      <c r="FHT28" s="16"/>
      <c r="FHU28" s="16"/>
      <c r="FHV28" s="16"/>
      <c r="FHW28" s="16"/>
      <c r="FHX28" s="16"/>
      <c r="FHY28" s="16"/>
      <c r="FHZ28" s="16"/>
      <c r="FIA28" s="16"/>
      <c r="FIB28" s="16"/>
      <c r="FIC28" s="16"/>
      <c r="FID28" s="16"/>
      <c r="FIE28" s="16"/>
      <c r="FIF28" s="16"/>
      <c r="FIG28" s="16"/>
      <c r="FIH28" s="16"/>
      <c r="FII28" s="16"/>
      <c r="FIJ28" s="16"/>
      <c r="FIK28" s="16"/>
      <c r="FIL28" s="16"/>
      <c r="FIM28" s="16"/>
      <c r="FIN28" s="16"/>
      <c r="FIO28" s="16"/>
      <c r="FIP28" s="16"/>
      <c r="FIQ28" s="16"/>
      <c r="FIR28" s="16"/>
      <c r="FIS28" s="16"/>
      <c r="FIT28" s="16"/>
      <c r="FIU28" s="16"/>
      <c r="FIV28" s="16"/>
      <c r="FIW28" s="16"/>
      <c r="FIX28" s="16"/>
      <c r="FIY28" s="16"/>
      <c r="FIZ28" s="16"/>
      <c r="FJA28" s="16"/>
      <c r="FJB28" s="16"/>
      <c r="FJC28" s="16"/>
      <c r="FJD28" s="16"/>
      <c r="FJE28" s="16"/>
      <c r="FJF28" s="16"/>
      <c r="FJG28" s="16"/>
      <c r="FJH28" s="16"/>
      <c r="FJI28" s="16"/>
      <c r="FJJ28" s="16"/>
      <c r="FJK28" s="16"/>
      <c r="FJL28" s="16"/>
      <c r="FJM28" s="16"/>
      <c r="FJN28" s="16"/>
      <c r="FJO28" s="16"/>
      <c r="FJP28" s="16"/>
      <c r="FJQ28" s="16"/>
      <c r="FJR28" s="16"/>
      <c r="FJS28" s="16"/>
      <c r="FJT28" s="16"/>
      <c r="FJU28" s="16"/>
      <c r="FJV28" s="16"/>
      <c r="FJW28" s="16"/>
      <c r="FJX28" s="16"/>
      <c r="FJY28" s="16"/>
      <c r="FJZ28" s="16"/>
      <c r="FKA28" s="16"/>
      <c r="FKB28" s="16"/>
      <c r="FKC28" s="16"/>
      <c r="FKD28" s="16"/>
      <c r="FKE28" s="16"/>
      <c r="FKF28" s="16"/>
      <c r="FKG28" s="16"/>
      <c r="FKH28" s="16"/>
      <c r="FKI28" s="16"/>
      <c r="FKJ28" s="16"/>
      <c r="FKK28" s="16"/>
      <c r="FKL28" s="16"/>
      <c r="FKM28" s="16"/>
      <c r="FKN28" s="16"/>
      <c r="FKO28" s="16"/>
      <c r="FKP28" s="16"/>
      <c r="FKQ28" s="16"/>
      <c r="FKR28" s="16"/>
      <c r="FKS28" s="16"/>
      <c r="FKT28" s="16"/>
      <c r="FKU28" s="16"/>
      <c r="FKV28" s="16"/>
      <c r="FKW28" s="16"/>
      <c r="FKX28" s="16"/>
      <c r="FKY28" s="16"/>
      <c r="FKZ28" s="16"/>
      <c r="FLA28" s="16"/>
      <c r="FLB28" s="16"/>
      <c r="FLC28" s="16"/>
      <c r="FLD28" s="16"/>
      <c r="FLE28" s="16"/>
      <c r="FLF28" s="16"/>
      <c r="FLG28" s="16"/>
      <c r="FLH28" s="16"/>
      <c r="FLI28" s="16"/>
      <c r="FLJ28" s="16"/>
      <c r="FLK28" s="16"/>
      <c r="FLL28" s="16"/>
      <c r="FLM28" s="16"/>
      <c r="FLN28" s="16"/>
      <c r="FLO28" s="16"/>
      <c r="FLP28" s="16"/>
      <c r="FLQ28" s="16"/>
      <c r="FLR28" s="16"/>
      <c r="FLS28" s="16"/>
      <c r="FLT28" s="16"/>
      <c r="FLU28" s="16"/>
      <c r="FLV28" s="16"/>
      <c r="FLW28" s="16"/>
      <c r="FLX28" s="16"/>
      <c r="FLY28" s="16"/>
      <c r="FLZ28" s="16"/>
      <c r="FMA28" s="16"/>
      <c r="FMB28" s="16"/>
      <c r="FMC28" s="16"/>
      <c r="FMD28" s="16"/>
      <c r="FME28" s="16"/>
      <c r="FMF28" s="16"/>
      <c r="FMG28" s="16"/>
      <c r="FMH28" s="16"/>
      <c r="FMI28" s="16"/>
      <c r="FMJ28" s="16"/>
      <c r="FMK28" s="16"/>
      <c r="FML28" s="16"/>
      <c r="FMM28" s="16"/>
      <c r="FMN28" s="16"/>
      <c r="FMO28" s="16"/>
      <c r="FMP28" s="16"/>
      <c r="FMQ28" s="16"/>
      <c r="FMR28" s="16"/>
      <c r="FMS28" s="16"/>
      <c r="FMT28" s="16"/>
      <c r="FMU28" s="16"/>
      <c r="FMV28" s="16"/>
      <c r="FMW28" s="16"/>
      <c r="FMX28" s="16"/>
      <c r="FMY28" s="16"/>
      <c r="FMZ28" s="16"/>
      <c r="FNA28" s="16"/>
      <c r="FNB28" s="16"/>
      <c r="FNC28" s="16"/>
      <c r="FND28" s="16"/>
      <c r="FNE28" s="16"/>
      <c r="FNF28" s="16"/>
      <c r="FNG28" s="16"/>
      <c r="FNH28" s="16"/>
      <c r="FNI28" s="16"/>
      <c r="FNJ28" s="16"/>
      <c r="FNK28" s="16"/>
      <c r="FNL28" s="16"/>
      <c r="FNM28" s="16"/>
      <c r="FNN28" s="16"/>
      <c r="FNO28" s="16"/>
      <c r="FNP28" s="16"/>
      <c r="FNQ28" s="16"/>
      <c r="FNR28" s="16"/>
      <c r="FNS28" s="16"/>
      <c r="FNT28" s="16"/>
      <c r="FNU28" s="16"/>
      <c r="FNV28" s="16"/>
      <c r="FNW28" s="16"/>
      <c r="FNX28" s="16"/>
      <c r="FNY28" s="16"/>
      <c r="FNZ28" s="16"/>
      <c r="FOA28" s="16"/>
      <c r="FOB28" s="16"/>
      <c r="FOC28" s="16"/>
      <c r="FOD28" s="16"/>
      <c r="FOE28" s="16"/>
      <c r="FOF28" s="16"/>
      <c r="FOG28" s="16"/>
      <c r="FOH28" s="16"/>
      <c r="FOI28" s="16"/>
      <c r="FOJ28" s="16"/>
      <c r="FOK28" s="16"/>
      <c r="FOL28" s="16"/>
      <c r="FOM28" s="16"/>
      <c r="FON28" s="16"/>
      <c r="FOO28" s="16"/>
      <c r="FOP28" s="16"/>
      <c r="FOQ28" s="16"/>
      <c r="FOR28" s="16"/>
      <c r="FOS28" s="16"/>
      <c r="FOT28" s="16"/>
      <c r="FOU28" s="16"/>
      <c r="FOV28" s="16"/>
      <c r="FOW28" s="16"/>
      <c r="FOX28" s="16"/>
      <c r="FOY28" s="16"/>
      <c r="FOZ28" s="16"/>
      <c r="FPA28" s="16"/>
      <c r="FPB28" s="16"/>
      <c r="FPC28" s="16"/>
      <c r="FPD28" s="16"/>
      <c r="FPE28" s="16"/>
      <c r="FPF28" s="16"/>
      <c r="FPG28" s="16"/>
      <c r="FPH28" s="16"/>
      <c r="FPI28" s="16"/>
      <c r="FPJ28" s="16"/>
      <c r="FPK28" s="16"/>
      <c r="FPL28" s="16"/>
      <c r="FPM28" s="16"/>
      <c r="FPN28" s="16"/>
      <c r="FPO28" s="16"/>
      <c r="FPP28" s="16"/>
      <c r="FPQ28" s="16"/>
      <c r="FPR28" s="16"/>
      <c r="FPS28" s="16"/>
      <c r="FPT28" s="16"/>
      <c r="FPU28" s="16"/>
      <c r="FPV28" s="16"/>
      <c r="FPW28" s="16"/>
      <c r="FPX28" s="16"/>
      <c r="FPY28" s="16"/>
      <c r="FPZ28" s="16"/>
      <c r="FQA28" s="16"/>
      <c r="FQB28" s="16"/>
      <c r="FQC28" s="16"/>
      <c r="FQD28" s="16"/>
      <c r="FQE28" s="16"/>
      <c r="FQF28" s="16"/>
      <c r="FQG28" s="16"/>
      <c r="FQH28" s="16"/>
      <c r="FQI28" s="16"/>
      <c r="FQJ28" s="16"/>
      <c r="FQK28" s="16"/>
      <c r="FQL28" s="16"/>
      <c r="FQM28" s="16"/>
      <c r="FQN28" s="16"/>
      <c r="FQO28" s="16"/>
      <c r="FQP28" s="16"/>
      <c r="FQQ28" s="16"/>
      <c r="FQR28" s="16"/>
      <c r="FQS28" s="16"/>
      <c r="FQT28" s="16"/>
      <c r="FQU28" s="16"/>
      <c r="FQV28" s="16"/>
      <c r="FQW28" s="16"/>
      <c r="FQX28" s="16"/>
      <c r="FQY28" s="16"/>
      <c r="FQZ28" s="16"/>
      <c r="FRA28" s="16"/>
      <c r="FRB28" s="16"/>
      <c r="FRC28" s="16"/>
      <c r="FRD28" s="16"/>
      <c r="FRE28" s="16"/>
      <c r="FRF28" s="16"/>
      <c r="FRG28" s="16"/>
      <c r="FRH28" s="16"/>
      <c r="FRI28" s="16"/>
      <c r="FRJ28" s="16"/>
      <c r="FRK28" s="16"/>
      <c r="FRL28" s="16"/>
      <c r="FRM28" s="16"/>
      <c r="FRN28" s="16"/>
      <c r="FRO28" s="16"/>
      <c r="FRP28" s="16"/>
      <c r="FRQ28" s="16"/>
      <c r="FRR28" s="16"/>
      <c r="FRS28" s="16"/>
      <c r="FRT28" s="16"/>
      <c r="FRU28" s="16"/>
      <c r="FRV28" s="16"/>
      <c r="FRW28" s="16"/>
      <c r="FRX28" s="16"/>
      <c r="FRY28" s="16"/>
      <c r="FRZ28" s="16"/>
      <c r="FSA28" s="16"/>
      <c r="FSB28" s="16"/>
      <c r="FSC28" s="16"/>
      <c r="FSD28" s="16"/>
      <c r="FSE28" s="16"/>
      <c r="FSF28" s="16"/>
      <c r="FSG28" s="16"/>
      <c r="FSH28" s="16"/>
      <c r="FSI28" s="16"/>
      <c r="FSJ28" s="16"/>
      <c r="FSK28" s="16"/>
      <c r="FSL28" s="16"/>
      <c r="FSM28" s="16"/>
      <c r="FSN28" s="16"/>
      <c r="FSO28" s="16"/>
      <c r="FSP28" s="16"/>
      <c r="FSQ28" s="16"/>
      <c r="FSR28" s="16"/>
      <c r="FSS28" s="16"/>
      <c r="FST28" s="16"/>
      <c r="FSU28" s="16"/>
      <c r="FSV28" s="16"/>
      <c r="FSW28" s="16"/>
      <c r="FSX28" s="16"/>
      <c r="FSY28" s="16"/>
      <c r="FSZ28" s="16"/>
      <c r="FTA28" s="16"/>
      <c r="FTB28" s="16"/>
      <c r="FTC28" s="16"/>
      <c r="FTD28" s="16"/>
      <c r="FTE28" s="16"/>
      <c r="FTF28" s="16"/>
      <c r="FTG28" s="16"/>
      <c r="FTH28" s="16"/>
      <c r="FTI28" s="16"/>
      <c r="FTJ28" s="16"/>
      <c r="FTK28" s="16"/>
      <c r="FTL28" s="16"/>
      <c r="FTM28" s="16"/>
      <c r="FTN28" s="16"/>
      <c r="FTO28" s="16"/>
      <c r="FTP28" s="16"/>
      <c r="FTQ28" s="16"/>
      <c r="FTR28" s="16"/>
      <c r="FTS28" s="16"/>
      <c r="FTT28" s="16"/>
      <c r="FTU28" s="16"/>
      <c r="FTV28" s="16"/>
      <c r="FTW28" s="16"/>
      <c r="FTX28" s="16"/>
      <c r="FTY28" s="16"/>
      <c r="FTZ28" s="16"/>
      <c r="FUA28" s="16"/>
      <c r="FUB28" s="16"/>
      <c r="FUC28" s="16"/>
      <c r="FUD28" s="16"/>
      <c r="FUE28" s="16"/>
      <c r="FUF28" s="16"/>
      <c r="FUG28" s="16"/>
      <c r="FUH28" s="16"/>
      <c r="FUI28" s="16"/>
      <c r="FUJ28" s="16"/>
      <c r="FUK28" s="16"/>
      <c r="FUL28" s="16"/>
      <c r="FUM28" s="16"/>
      <c r="FUN28" s="16"/>
      <c r="FUO28" s="16"/>
      <c r="FUP28" s="16"/>
      <c r="FUQ28" s="16"/>
      <c r="FUR28" s="16"/>
      <c r="FUS28" s="16"/>
      <c r="FUT28" s="16"/>
      <c r="FUU28" s="16"/>
      <c r="FUV28" s="16"/>
      <c r="FUW28" s="16"/>
      <c r="FUX28" s="16"/>
      <c r="FUY28" s="16"/>
      <c r="FUZ28" s="16"/>
      <c r="FVA28" s="16"/>
      <c r="FVB28" s="16"/>
      <c r="FVC28" s="16"/>
      <c r="FVD28" s="16"/>
      <c r="FVE28" s="16"/>
      <c r="FVF28" s="16"/>
      <c r="FVG28" s="16"/>
      <c r="FVH28" s="16"/>
      <c r="FVI28" s="16"/>
      <c r="FVJ28" s="16"/>
      <c r="FVK28" s="16"/>
      <c r="FVL28" s="16"/>
      <c r="FVM28" s="16"/>
      <c r="FVN28" s="16"/>
      <c r="FVO28" s="16"/>
      <c r="FVP28" s="16"/>
      <c r="FVQ28" s="16"/>
      <c r="FVR28" s="16"/>
      <c r="FVS28" s="16"/>
      <c r="FVT28" s="16"/>
      <c r="FVU28" s="16"/>
      <c r="FVV28" s="16"/>
      <c r="FVW28" s="16"/>
      <c r="FVX28" s="16"/>
      <c r="FVY28" s="16"/>
      <c r="FVZ28" s="16"/>
      <c r="FWA28" s="16"/>
      <c r="FWB28" s="16"/>
      <c r="FWC28" s="16"/>
      <c r="FWD28" s="16"/>
      <c r="FWE28" s="16"/>
      <c r="FWF28" s="16"/>
      <c r="FWG28" s="16"/>
      <c r="FWH28" s="16"/>
      <c r="FWI28" s="16"/>
      <c r="FWJ28" s="16"/>
      <c r="FWK28" s="16"/>
      <c r="FWL28" s="16"/>
      <c r="FWM28" s="16"/>
      <c r="FWN28" s="16"/>
      <c r="FWO28" s="16"/>
      <c r="FWP28" s="16"/>
      <c r="FWQ28" s="16"/>
      <c r="FWR28" s="16"/>
      <c r="FWS28" s="16"/>
      <c r="FWT28" s="16"/>
      <c r="FWU28" s="16"/>
      <c r="FWV28" s="16"/>
      <c r="FWW28" s="16"/>
      <c r="FWX28" s="16"/>
      <c r="FWY28" s="16"/>
      <c r="FWZ28" s="16"/>
      <c r="FXA28" s="16"/>
      <c r="FXB28" s="16"/>
      <c r="FXC28" s="16"/>
      <c r="FXD28" s="16"/>
      <c r="FXE28" s="16"/>
      <c r="FXF28" s="16"/>
      <c r="FXG28" s="16"/>
      <c r="FXH28" s="16"/>
      <c r="FXI28" s="16"/>
      <c r="FXJ28" s="16"/>
      <c r="FXK28" s="16"/>
      <c r="FXL28" s="16"/>
      <c r="FXM28" s="16"/>
      <c r="FXN28" s="16"/>
      <c r="FXO28" s="16"/>
      <c r="FXP28" s="16"/>
      <c r="FXQ28" s="16"/>
      <c r="FXR28" s="16"/>
      <c r="FXS28" s="16"/>
      <c r="FXT28" s="16"/>
      <c r="FXU28" s="16"/>
      <c r="FXV28" s="16"/>
      <c r="FXW28" s="16"/>
      <c r="FXX28" s="16"/>
      <c r="FXY28" s="16"/>
      <c r="FXZ28" s="16"/>
      <c r="FYA28" s="16"/>
      <c r="FYB28" s="16"/>
      <c r="FYC28" s="16"/>
      <c r="FYD28" s="16"/>
      <c r="FYE28" s="16"/>
      <c r="FYF28" s="16"/>
      <c r="FYG28" s="16"/>
      <c r="FYH28" s="16"/>
      <c r="FYI28" s="16"/>
      <c r="FYJ28" s="16"/>
      <c r="FYK28" s="16"/>
      <c r="FYL28" s="16"/>
      <c r="FYM28" s="16"/>
      <c r="FYN28" s="16"/>
      <c r="FYO28" s="16"/>
      <c r="FYP28" s="16"/>
      <c r="FYQ28" s="16"/>
      <c r="FYR28" s="16"/>
      <c r="FYS28" s="16"/>
      <c r="FYT28" s="16"/>
      <c r="FYU28" s="16"/>
      <c r="FYV28" s="16"/>
      <c r="FYW28" s="16"/>
      <c r="FYX28" s="16"/>
      <c r="FYY28" s="16"/>
      <c r="FYZ28" s="16"/>
      <c r="FZA28" s="16"/>
      <c r="FZB28" s="16"/>
      <c r="FZC28" s="16"/>
      <c r="FZD28" s="16"/>
      <c r="FZE28" s="16"/>
      <c r="FZF28" s="16"/>
      <c r="FZG28" s="16"/>
      <c r="FZH28" s="16"/>
      <c r="FZI28" s="16"/>
      <c r="FZJ28" s="16"/>
      <c r="FZK28" s="16"/>
      <c r="FZL28" s="16"/>
      <c r="FZM28" s="16"/>
      <c r="FZN28" s="16"/>
      <c r="FZO28" s="16"/>
      <c r="FZP28" s="16"/>
      <c r="FZQ28" s="16"/>
      <c r="FZR28" s="16"/>
      <c r="FZS28" s="16"/>
      <c r="FZT28" s="16"/>
      <c r="FZU28" s="16"/>
      <c r="FZV28" s="16"/>
      <c r="FZW28" s="16"/>
      <c r="FZX28" s="16"/>
      <c r="FZY28" s="16"/>
      <c r="FZZ28" s="16"/>
      <c r="GAA28" s="16"/>
      <c r="GAB28" s="16"/>
      <c r="GAC28" s="16"/>
      <c r="GAD28" s="16"/>
      <c r="GAE28" s="16"/>
      <c r="GAF28" s="16"/>
      <c r="GAG28" s="16"/>
      <c r="GAH28" s="16"/>
      <c r="GAI28" s="16"/>
      <c r="GAJ28" s="16"/>
      <c r="GAK28" s="16"/>
      <c r="GAL28" s="16"/>
      <c r="GAM28" s="16"/>
      <c r="GAN28" s="16"/>
      <c r="GAO28" s="16"/>
      <c r="GAP28" s="16"/>
      <c r="GAQ28" s="16"/>
      <c r="GAR28" s="16"/>
      <c r="GAS28" s="16"/>
      <c r="GAT28" s="16"/>
      <c r="GAU28" s="16"/>
      <c r="GAV28" s="16"/>
      <c r="GAW28" s="16"/>
      <c r="GAX28" s="16"/>
      <c r="GAY28" s="16"/>
      <c r="GAZ28" s="16"/>
      <c r="GBA28" s="16"/>
      <c r="GBB28" s="16"/>
      <c r="GBC28" s="16"/>
      <c r="GBD28" s="16"/>
      <c r="GBE28" s="16"/>
      <c r="GBF28" s="16"/>
      <c r="GBG28" s="16"/>
      <c r="GBH28" s="16"/>
      <c r="GBI28" s="16"/>
      <c r="GBJ28" s="16"/>
      <c r="GBK28" s="16"/>
      <c r="GBL28" s="16"/>
      <c r="GBM28" s="16"/>
      <c r="GBN28" s="16"/>
      <c r="GBO28" s="16"/>
      <c r="GBP28" s="16"/>
      <c r="GBQ28" s="16"/>
      <c r="GBR28" s="16"/>
      <c r="GBS28" s="16"/>
      <c r="GBT28" s="16"/>
      <c r="GBU28" s="16"/>
      <c r="GBV28" s="16"/>
      <c r="GBW28" s="16"/>
      <c r="GBX28" s="16"/>
      <c r="GBY28" s="16"/>
      <c r="GBZ28" s="16"/>
      <c r="GCA28" s="16"/>
      <c r="GCB28" s="16"/>
      <c r="GCC28" s="16"/>
      <c r="GCD28" s="16"/>
      <c r="GCE28" s="16"/>
      <c r="GCF28" s="16"/>
      <c r="GCG28" s="16"/>
      <c r="GCH28" s="16"/>
      <c r="GCI28" s="16"/>
      <c r="GCJ28" s="16"/>
      <c r="GCK28" s="16"/>
      <c r="GCL28" s="16"/>
      <c r="GCM28" s="16"/>
      <c r="GCN28" s="16"/>
      <c r="GCO28" s="16"/>
      <c r="GCP28" s="16"/>
      <c r="GCQ28" s="16"/>
      <c r="GCR28" s="16"/>
      <c r="GCS28" s="16"/>
      <c r="GCT28" s="16"/>
      <c r="GCU28" s="16"/>
      <c r="GCV28" s="16"/>
      <c r="GCW28" s="16"/>
      <c r="GCX28" s="16"/>
      <c r="GCY28" s="16"/>
      <c r="GCZ28" s="16"/>
      <c r="GDA28" s="16"/>
      <c r="GDB28" s="16"/>
      <c r="GDC28" s="16"/>
      <c r="GDD28" s="16"/>
      <c r="GDE28" s="16"/>
      <c r="GDF28" s="16"/>
      <c r="GDG28" s="16"/>
      <c r="GDH28" s="16"/>
      <c r="GDI28" s="16"/>
      <c r="GDJ28" s="16"/>
      <c r="GDK28" s="16"/>
      <c r="GDL28" s="16"/>
      <c r="GDM28" s="16"/>
      <c r="GDN28" s="16"/>
      <c r="GDO28" s="16"/>
      <c r="GDP28" s="16"/>
      <c r="GDQ28" s="16"/>
      <c r="GDR28" s="16"/>
      <c r="GDS28" s="16"/>
      <c r="GDT28" s="16"/>
      <c r="GDU28" s="16"/>
      <c r="GDV28" s="16"/>
      <c r="GDW28" s="16"/>
      <c r="GDX28" s="16"/>
      <c r="GDY28" s="16"/>
      <c r="GDZ28" s="16"/>
      <c r="GEA28" s="16"/>
      <c r="GEB28" s="16"/>
      <c r="GEC28" s="16"/>
      <c r="GED28" s="16"/>
      <c r="GEE28" s="16"/>
      <c r="GEF28" s="16"/>
      <c r="GEG28" s="16"/>
      <c r="GEH28" s="16"/>
      <c r="GEI28" s="16"/>
      <c r="GEJ28" s="16"/>
      <c r="GEK28" s="16"/>
      <c r="GEL28" s="16"/>
      <c r="GEM28" s="16"/>
      <c r="GEN28" s="16"/>
      <c r="GEO28" s="16"/>
      <c r="GEP28" s="16"/>
      <c r="GEQ28" s="16"/>
      <c r="GER28" s="16"/>
      <c r="GES28" s="16"/>
      <c r="GET28" s="16"/>
      <c r="GEU28" s="16"/>
      <c r="GEV28" s="16"/>
      <c r="GEW28" s="16"/>
      <c r="GEX28" s="16"/>
      <c r="GEY28" s="16"/>
      <c r="GEZ28" s="16"/>
      <c r="GFA28" s="16"/>
      <c r="GFB28" s="16"/>
      <c r="GFC28" s="16"/>
      <c r="GFD28" s="16"/>
      <c r="GFE28" s="16"/>
      <c r="GFF28" s="16"/>
      <c r="GFG28" s="16"/>
      <c r="GFH28" s="16"/>
      <c r="GFI28" s="16"/>
      <c r="GFJ28" s="16"/>
      <c r="GFK28" s="16"/>
      <c r="GFL28" s="16"/>
      <c r="GFM28" s="16"/>
      <c r="GFN28" s="16"/>
      <c r="GFO28" s="16"/>
      <c r="GFP28" s="16"/>
      <c r="GFQ28" s="16"/>
      <c r="GFR28" s="16"/>
      <c r="GFS28" s="16"/>
      <c r="GFT28" s="16"/>
      <c r="GFU28" s="16"/>
      <c r="GFV28" s="16"/>
      <c r="GFW28" s="16"/>
      <c r="GFX28" s="16"/>
      <c r="GFY28" s="16"/>
      <c r="GFZ28" s="16"/>
      <c r="GGA28" s="16"/>
      <c r="GGB28" s="16"/>
      <c r="GGC28" s="16"/>
      <c r="GGD28" s="16"/>
      <c r="GGE28" s="16"/>
      <c r="GGF28" s="16"/>
      <c r="GGG28" s="16"/>
      <c r="GGH28" s="16"/>
      <c r="GGI28" s="16"/>
      <c r="GGJ28" s="16"/>
      <c r="GGK28" s="16"/>
      <c r="GGL28" s="16"/>
      <c r="GGM28" s="16"/>
      <c r="GGN28" s="16"/>
      <c r="GGO28" s="16"/>
      <c r="GGP28" s="16"/>
      <c r="GGQ28" s="16"/>
      <c r="GGR28" s="16"/>
      <c r="GGS28" s="16"/>
      <c r="GGT28" s="16"/>
      <c r="GGU28" s="16"/>
      <c r="GGV28" s="16"/>
      <c r="GGW28" s="16"/>
      <c r="GGX28" s="16"/>
      <c r="GGY28" s="16"/>
      <c r="GGZ28" s="16"/>
      <c r="GHA28" s="16"/>
      <c r="GHB28" s="16"/>
      <c r="GHC28" s="16"/>
      <c r="GHD28" s="16"/>
      <c r="GHE28" s="16"/>
      <c r="GHF28" s="16"/>
      <c r="GHG28" s="16"/>
      <c r="GHH28" s="16"/>
      <c r="GHI28" s="16"/>
      <c r="GHJ28" s="16"/>
      <c r="GHK28" s="16"/>
      <c r="GHL28" s="16"/>
      <c r="GHM28" s="16"/>
      <c r="GHN28" s="16"/>
      <c r="GHO28" s="16"/>
      <c r="GHP28" s="16"/>
      <c r="GHQ28" s="16"/>
      <c r="GHR28" s="16"/>
      <c r="GHS28" s="16"/>
      <c r="GHT28" s="16"/>
      <c r="GHU28" s="16"/>
      <c r="GHV28" s="16"/>
      <c r="GHW28" s="16"/>
      <c r="GHX28" s="16"/>
      <c r="GHY28" s="16"/>
      <c r="GHZ28" s="16"/>
      <c r="GIA28" s="16"/>
      <c r="GIB28" s="16"/>
      <c r="GIC28" s="16"/>
      <c r="GID28" s="16"/>
      <c r="GIE28" s="16"/>
      <c r="GIF28" s="16"/>
      <c r="GIG28" s="16"/>
      <c r="GIH28" s="16"/>
      <c r="GII28" s="16"/>
      <c r="GIJ28" s="16"/>
      <c r="GIK28" s="16"/>
      <c r="GIL28" s="16"/>
      <c r="GIM28" s="16"/>
      <c r="GIN28" s="16"/>
      <c r="GIO28" s="16"/>
      <c r="GIP28" s="16"/>
      <c r="GIQ28" s="16"/>
      <c r="GIR28" s="16"/>
      <c r="GIS28" s="16"/>
      <c r="GIT28" s="16"/>
      <c r="GIU28" s="16"/>
      <c r="GIV28" s="16"/>
      <c r="GIW28" s="16"/>
      <c r="GIX28" s="16"/>
      <c r="GIY28" s="16"/>
      <c r="GIZ28" s="16"/>
      <c r="GJA28" s="16"/>
      <c r="GJB28" s="16"/>
      <c r="GJC28" s="16"/>
      <c r="GJD28" s="16"/>
      <c r="GJE28" s="16"/>
      <c r="GJF28" s="16"/>
      <c r="GJG28" s="16"/>
      <c r="GJH28" s="16"/>
      <c r="GJI28" s="16"/>
      <c r="GJJ28" s="16"/>
      <c r="GJK28" s="16"/>
      <c r="GJL28" s="16"/>
      <c r="GJM28" s="16"/>
      <c r="GJN28" s="16"/>
      <c r="GJO28" s="16"/>
      <c r="GJP28" s="16"/>
      <c r="GJQ28" s="16"/>
      <c r="GJR28" s="16"/>
      <c r="GJS28" s="16"/>
      <c r="GJT28" s="16"/>
      <c r="GJU28" s="16"/>
      <c r="GJV28" s="16"/>
      <c r="GJW28" s="16"/>
      <c r="GJX28" s="16"/>
      <c r="GJY28" s="16"/>
      <c r="GJZ28" s="16"/>
      <c r="GKA28" s="16"/>
      <c r="GKB28" s="16"/>
      <c r="GKC28" s="16"/>
      <c r="GKD28" s="16"/>
      <c r="GKE28" s="16"/>
      <c r="GKF28" s="16"/>
      <c r="GKG28" s="16"/>
      <c r="GKH28" s="16"/>
      <c r="GKI28" s="16"/>
      <c r="GKJ28" s="16"/>
      <c r="GKK28" s="16"/>
      <c r="GKL28" s="16"/>
      <c r="GKM28" s="16"/>
      <c r="GKN28" s="16"/>
      <c r="GKO28" s="16"/>
      <c r="GKP28" s="16"/>
      <c r="GKQ28" s="16"/>
      <c r="GKR28" s="16"/>
      <c r="GKS28" s="16"/>
      <c r="GKT28" s="16"/>
      <c r="GKU28" s="16"/>
      <c r="GKV28" s="16"/>
      <c r="GKW28" s="16"/>
      <c r="GKX28" s="16"/>
      <c r="GKY28" s="16"/>
      <c r="GKZ28" s="16"/>
      <c r="GLA28" s="16"/>
      <c r="GLB28" s="16"/>
      <c r="GLC28" s="16"/>
      <c r="GLD28" s="16"/>
      <c r="GLE28" s="16"/>
      <c r="GLF28" s="16"/>
      <c r="GLG28" s="16"/>
      <c r="GLH28" s="16"/>
      <c r="GLI28" s="16"/>
      <c r="GLJ28" s="16"/>
      <c r="GLK28" s="16"/>
      <c r="GLL28" s="16"/>
      <c r="GLM28" s="16"/>
      <c r="GLN28" s="16"/>
      <c r="GLO28" s="16"/>
      <c r="GLP28" s="16"/>
      <c r="GLQ28" s="16"/>
      <c r="GLR28" s="16"/>
      <c r="GLS28" s="16"/>
      <c r="GLT28" s="16"/>
      <c r="GLU28" s="16"/>
      <c r="GLV28" s="16"/>
      <c r="GLW28" s="16"/>
      <c r="GLX28" s="16"/>
      <c r="GLY28" s="16"/>
      <c r="GLZ28" s="16"/>
      <c r="GMA28" s="16"/>
      <c r="GMB28" s="16"/>
      <c r="GMC28" s="16"/>
      <c r="GMD28" s="16"/>
      <c r="GME28" s="16"/>
      <c r="GMF28" s="16"/>
      <c r="GMG28" s="16"/>
      <c r="GMH28" s="16"/>
      <c r="GMI28" s="16"/>
      <c r="GMJ28" s="16"/>
      <c r="GMK28" s="16"/>
      <c r="GML28" s="16"/>
      <c r="GMM28" s="16"/>
      <c r="GMN28" s="16"/>
      <c r="GMO28" s="16"/>
      <c r="GMP28" s="16"/>
      <c r="GMQ28" s="16"/>
      <c r="GMR28" s="16"/>
      <c r="GMS28" s="16"/>
      <c r="GMT28" s="16"/>
      <c r="GMU28" s="16"/>
      <c r="GMV28" s="16"/>
      <c r="GMW28" s="16"/>
      <c r="GMX28" s="16"/>
      <c r="GMY28" s="16"/>
      <c r="GMZ28" s="16"/>
      <c r="GNA28" s="16"/>
      <c r="GNB28" s="16"/>
      <c r="GNC28" s="16"/>
      <c r="GND28" s="16"/>
      <c r="GNE28" s="16"/>
      <c r="GNF28" s="16"/>
      <c r="GNG28" s="16"/>
      <c r="GNH28" s="16"/>
      <c r="GNI28" s="16"/>
      <c r="GNJ28" s="16"/>
      <c r="GNK28" s="16"/>
      <c r="GNL28" s="16"/>
      <c r="GNM28" s="16"/>
      <c r="GNN28" s="16"/>
      <c r="GNO28" s="16"/>
      <c r="GNP28" s="16"/>
      <c r="GNQ28" s="16"/>
      <c r="GNR28" s="16"/>
      <c r="GNS28" s="16"/>
      <c r="GNT28" s="16"/>
      <c r="GNU28" s="16"/>
      <c r="GNV28" s="16"/>
      <c r="GNW28" s="16"/>
      <c r="GNX28" s="16"/>
      <c r="GNY28" s="16"/>
      <c r="GNZ28" s="16"/>
      <c r="GOA28" s="16"/>
      <c r="GOB28" s="16"/>
      <c r="GOC28" s="16"/>
      <c r="GOD28" s="16"/>
      <c r="GOE28" s="16"/>
      <c r="GOF28" s="16"/>
      <c r="GOG28" s="16"/>
      <c r="GOH28" s="16"/>
      <c r="GOI28" s="16"/>
      <c r="GOJ28" s="16"/>
      <c r="GOK28" s="16"/>
      <c r="GOL28" s="16"/>
      <c r="GOM28" s="16"/>
      <c r="GON28" s="16"/>
      <c r="GOO28" s="16"/>
      <c r="GOP28" s="16"/>
      <c r="GOQ28" s="16"/>
      <c r="GOR28" s="16"/>
      <c r="GOS28" s="16"/>
      <c r="GOT28" s="16"/>
      <c r="GOU28" s="16"/>
      <c r="GOV28" s="16"/>
      <c r="GOW28" s="16"/>
      <c r="GOX28" s="16"/>
      <c r="GOY28" s="16"/>
      <c r="GOZ28" s="16"/>
      <c r="GPA28" s="16"/>
      <c r="GPB28" s="16"/>
      <c r="GPC28" s="16"/>
      <c r="GPD28" s="16"/>
      <c r="GPE28" s="16"/>
      <c r="GPF28" s="16"/>
      <c r="GPG28" s="16"/>
      <c r="GPH28" s="16"/>
      <c r="GPI28" s="16"/>
      <c r="GPJ28" s="16"/>
      <c r="GPK28" s="16"/>
      <c r="GPL28" s="16"/>
      <c r="GPM28" s="16"/>
      <c r="GPN28" s="16"/>
      <c r="GPO28" s="16"/>
      <c r="GPP28" s="16"/>
      <c r="GPQ28" s="16"/>
      <c r="GPR28" s="16"/>
      <c r="GPS28" s="16"/>
      <c r="GPT28" s="16"/>
      <c r="GPU28" s="16"/>
      <c r="GPV28" s="16"/>
      <c r="GPW28" s="16"/>
      <c r="GPX28" s="16"/>
      <c r="GPY28" s="16"/>
      <c r="GPZ28" s="16"/>
      <c r="GQA28" s="16"/>
      <c r="GQB28" s="16"/>
      <c r="GQC28" s="16"/>
      <c r="GQD28" s="16"/>
      <c r="GQE28" s="16"/>
      <c r="GQF28" s="16"/>
      <c r="GQG28" s="16"/>
      <c r="GQH28" s="16"/>
      <c r="GQI28" s="16"/>
      <c r="GQJ28" s="16"/>
      <c r="GQK28" s="16"/>
      <c r="GQL28" s="16"/>
      <c r="GQM28" s="16"/>
      <c r="GQN28" s="16"/>
      <c r="GQO28" s="16"/>
      <c r="GQP28" s="16"/>
      <c r="GQQ28" s="16"/>
      <c r="GQR28" s="16"/>
      <c r="GQS28" s="16"/>
      <c r="GQT28" s="16"/>
      <c r="GQU28" s="16"/>
      <c r="GQV28" s="16"/>
      <c r="GQW28" s="16"/>
      <c r="GQX28" s="16"/>
      <c r="GQY28" s="16"/>
      <c r="GQZ28" s="16"/>
      <c r="GRA28" s="16"/>
      <c r="GRB28" s="16"/>
      <c r="GRC28" s="16"/>
      <c r="GRD28" s="16"/>
      <c r="GRE28" s="16"/>
      <c r="GRF28" s="16"/>
      <c r="GRG28" s="16"/>
      <c r="GRH28" s="16"/>
      <c r="GRI28" s="16"/>
      <c r="GRJ28" s="16"/>
      <c r="GRK28" s="16"/>
      <c r="GRL28" s="16"/>
      <c r="GRM28" s="16"/>
      <c r="GRN28" s="16"/>
      <c r="GRO28" s="16"/>
      <c r="GRP28" s="16"/>
      <c r="GRQ28" s="16"/>
      <c r="GRR28" s="16"/>
      <c r="GRS28" s="16"/>
      <c r="GRT28" s="16"/>
      <c r="GRU28" s="16"/>
      <c r="GRV28" s="16"/>
      <c r="GRW28" s="16"/>
      <c r="GRX28" s="16"/>
      <c r="GRY28" s="16"/>
      <c r="GRZ28" s="16"/>
      <c r="GSA28" s="16"/>
      <c r="GSB28" s="16"/>
      <c r="GSC28" s="16"/>
      <c r="GSD28" s="16"/>
      <c r="GSE28" s="16"/>
      <c r="GSF28" s="16"/>
      <c r="GSG28" s="16"/>
      <c r="GSH28" s="16"/>
      <c r="GSI28" s="16"/>
      <c r="GSJ28" s="16"/>
      <c r="GSK28" s="16"/>
      <c r="GSL28" s="16"/>
      <c r="GSM28" s="16"/>
      <c r="GSN28" s="16"/>
      <c r="GSO28" s="16"/>
      <c r="GSP28" s="16"/>
      <c r="GSQ28" s="16"/>
      <c r="GSR28" s="16"/>
      <c r="GSS28" s="16"/>
      <c r="GST28" s="16"/>
      <c r="GSU28" s="16"/>
      <c r="GSV28" s="16"/>
      <c r="GSW28" s="16"/>
      <c r="GSX28" s="16"/>
      <c r="GSY28" s="16"/>
      <c r="GSZ28" s="16"/>
      <c r="GTA28" s="16"/>
      <c r="GTB28" s="16"/>
      <c r="GTC28" s="16"/>
      <c r="GTD28" s="16"/>
      <c r="GTE28" s="16"/>
      <c r="GTF28" s="16"/>
      <c r="GTG28" s="16"/>
      <c r="GTH28" s="16"/>
      <c r="GTI28" s="16"/>
      <c r="GTJ28" s="16"/>
      <c r="GTK28" s="16"/>
      <c r="GTL28" s="16"/>
      <c r="GTM28" s="16"/>
      <c r="GTN28" s="16"/>
      <c r="GTO28" s="16"/>
      <c r="GTP28" s="16"/>
      <c r="GTQ28" s="16"/>
      <c r="GTR28" s="16"/>
      <c r="GTS28" s="16"/>
      <c r="GTT28" s="16"/>
      <c r="GTU28" s="16"/>
      <c r="GTV28" s="16"/>
      <c r="GTW28" s="16"/>
      <c r="GTX28" s="16"/>
      <c r="GTY28" s="16"/>
      <c r="GTZ28" s="16"/>
      <c r="GUA28" s="16"/>
      <c r="GUB28" s="16"/>
      <c r="GUC28" s="16"/>
      <c r="GUD28" s="16"/>
      <c r="GUE28" s="16"/>
      <c r="GUF28" s="16"/>
      <c r="GUG28" s="16"/>
      <c r="GUH28" s="16"/>
      <c r="GUI28" s="16"/>
      <c r="GUJ28" s="16"/>
      <c r="GUK28" s="16"/>
      <c r="GUL28" s="16"/>
      <c r="GUM28" s="16"/>
      <c r="GUN28" s="16"/>
      <c r="GUO28" s="16"/>
      <c r="GUP28" s="16"/>
      <c r="GUQ28" s="16"/>
      <c r="GUR28" s="16"/>
      <c r="GUS28" s="16"/>
      <c r="GUT28" s="16"/>
      <c r="GUU28" s="16"/>
      <c r="GUV28" s="16"/>
      <c r="GUW28" s="16"/>
      <c r="GUX28" s="16"/>
      <c r="GUY28" s="16"/>
      <c r="GUZ28" s="16"/>
      <c r="GVA28" s="16"/>
      <c r="GVB28" s="16"/>
      <c r="GVC28" s="16"/>
      <c r="GVD28" s="16"/>
      <c r="GVE28" s="16"/>
      <c r="GVF28" s="16"/>
      <c r="GVG28" s="16"/>
      <c r="GVH28" s="16"/>
      <c r="GVI28" s="16"/>
      <c r="GVJ28" s="16"/>
      <c r="GVK28" s="16"/>
      <c r="GVL28" s="16"/>
      <c r="GVM28" s="16"/>
      <c r="GVN28" s="16"/>
      <c r="GVO28" s="16"/>
      <c r="GVP28" s="16"/>
      <c r="GVQ28" s="16"/>
      <c r="GVR28" s="16"/>
      <c r="GVS28" s="16"/>
      <c r="GVT28" s="16"/>
      <c r="GVU28" s="16"/>
      <c r="GVV28" s="16"/>
      <c r="GVW28" s="16"/>
      <c r="GVX28" s="16"/>
      <c r="GVY28" s="16"/>
      <c r="GVZ28" s="16"/>
      <c r="GWA28" s="16"/>
      <c r="GWB28" s="16"/>
      <c r="GWC28" s="16"/>
      <c r="GWD28" s="16"/>
      <c r="GWE28" s="16"/>
      <c r="GWF28" s="16"/>
      <c r="GWG28" s="16"/>
      <c r="GWH28" s="16"/>
      <c r="GWI28" s="16"/>
      <c r="GWJ28" s="16"/>
      <c r="GWK28" s="16"/>
      <c r="GWL28" s="16"/>
      <c r="GWM28" s="16"/>
      <c r="GWN28" s="16"/>
      <c r="GWO28" s="16"/>
      <c r="GWP28" s="16"/>
      <c r="GWQ28" s="16"/>
      <c r="GWR28" s="16"/>
      <c r="GWS28" s="16"/>
      <c r="GWT28" s="16"/>
      <c r="GWU28" s="16"/>
      <c r="GWV28" s="16"/>
      <c r="GWW28" s="16"/>
      <c r="GWX28" s="16"/>
      <c r="GWY28" s="16"/>
      <c r="GWZ28" s="16"/>
      <c r="GXA28" s="16"/>
      <c r="GXB28" s="16"/>
      <c r="GXC28" s="16"/>
      <c r="GXD28" s="16"/>
      <c r="GXE28" s="16"/>
      <c r="GXF28" s="16"/>
      <c r="GXG28" s="16"/>
      <c r="GXH28" s="16"/>
      <c r="GXI28" s="16"/>
      <c r="GXJ28" s="16"/>
      <c r="GXK28" s="16"/>
      <c r="GXL28" s="16"/>
      <c r="GXM28" s="16"/>
      <c r="GXN28" s="16"/>
      <c r="GXO28" s="16"/>
      <c r="GXP28" s="16"/>
      <c r="GXQ28" s="16"/>
      <c r="GXR28" s="16"/>
      <c r="GXS28" s="16"/>
      <c r="GXT28" s="16"/>
      <c r="GXU28" s="16"/>
      <c r="GXV28" s="16"/>
      <c r="GXW28" s="16"/>
      <c r="GXX28" s="16"/>
      <c r="GXY28" s="16"/>
      <c r="GXZ28" s="16"/>
      <c r="GYA28" s="16"/>
      <c r="GYB28" s="16"/>
      <c r="GYC28" s="16"/>
      <c r="GYD28" s="16"/>
      <c r="GYE28" s="16"/>
      <c r="GYF28" s="16"/>
      <c r="GYG28" s="16"/>
      <c r="GYH28" s="16"/>
      <c r="GYI28" s="16"/>
      <c r="GYJ28" s="16"/>
      <c r="GYK28" s="16"/>
      <c r="GYL28" s="16"/>
      <c r="GYM28" s="16"/>
      <c r="GYN28" s="16"/>
      <c r="GYO28" s="16"/>
      <c r="GYP28" s="16"/>
      <c r="GYQ28" s="16"/>
      <c r="GYR28" s="16"/>
      <c r="GYS28" s="16"/>
      <c r="GYT28" s="16"/>
      <c r="GYU28" s="16"/>
      <c r="GYV28" s="16"/>
      <c r="GYW28" s="16"/>
      <c r="GYX28" s="16"/>
      <c r="GYY28" s="16"/>
      <c r="GYZ28" s="16"/>
      <c r="GZA28" s="16"/>
      <c r="GZB28" s="16"/>
      <c r="GZC28" s="16"/>
      <c r="GZD28" s="16"/>
      <c r="GZE28" s="16"/>
      <c r="GZF28" s="16"/>
      <c r="GZG28" s="16"/>
      <c r="GZH28" s="16"/>
      <c r="GZI28" s="16"/>
      <c r="GZJ28" s="16"/>
      <c r="GZK28" s="16"/>
      <c r="GZL28" s="16"/>
      <c r="GZM28" s="16"/>
      <c r="GZN28" s="16"/>
      <c r="GZO28" s="16"/>
      <c r="GZP28" s="16"/>
      <c r="GZQ28" s="16"/>
      <c r="GZR28" s="16"/>
      <c r="GZS28" s="16"/>
      <c r="GZT28" s="16"/>
      <c r="GZU28" s="16"/>
      <c r="GZV28" s="16"/>
      <c r="GZW28" s="16"/>
      <c r="GZX28" s="16"/>
      <c r="GZY28" s="16"/>
      <c r="GZZ28" s="16"/>
      <c r="HAA28" s="16"/>
      <c r="HAB28" s="16"/>
      <c r="HAC28" s="16"/>
      <c r="HAD28" s="16"/>
      <c r="HAE28" s="16"/>
      <c r="HAF28" s="16"/>
      <c r="HAG28" s="16"/>
      <c r="HAH28" s="16"/>
      <c r="HAI28" s="16"/>
      <c r="HAJ28" s="16"/>
      <c r="HAK28" s="16"/>
      <c r="HAL28" s="16"/>
      <c r="HAM28" s="16"/>
      <c r="HAN28" s="16"/>
      <c r="HAO28" s="16"/>
      <c r="HAP28" s="16"/>
      <c r="HAQ28" s="16"/>
      <c r="HAR28" s="16"/>
      <c r="HAS28" s="16"/>
      <c r="HAT28" s="16"/>
      <c r="HAU28" s="16"/>
      <c r="HAV28" s="16"/>
      <c r="HAW28" s="16"/>
      <c r="HAX28" s="16"/>
      <c r="HAY28" s="16"/>
      <c r="HAZ28" s="16"/>
      <c r="HBA28" s="16"/>
      <c r="HBB28" s="16"/>
      <c r="HBC28" s="16"/>
      <c r="HBD28" s="16"/>
      <c r="HBE28" s="16"/>
      <c r="HBF28" s="16"/>
      <c r="HBG28" s="16"/>
      <c r="HBH28" s="16"/>
      <c r="HBI28" s="16"/>
      <c r="HBJ28" s="16"/>
      <c r="HBK28" s="16"/>
      <c r="HBL28" s="16"/>
      <c r="HBM28" s="16"/>
      <c r="HBN28" s="16"/>
      <c r="HBO28" s="16"/>
      <c r="HBP28" s="16"/>
      <c r="HBQ28" s="16"/>
      <c r="HBR28" s="16"/>
      <c r="HBS28" s="16"/>
      <c r="HBT28" s="16"/>
      <c r="HBU28" s="16"/>
      <c r="HBV28" s="16"/>
      <c r="HBW28" s="16"/>
      <c r="HBX28" s="16"/>
      <c r="HBY28" s="16"/>
      <c r="HBZ28" s="16"/>
      <c r="HCA28" s="16"/>
      <c r="HCB28" s="16"/>
      <c r="HCC28" s="16"/>
      <c r="HCD28" s="16"/>
      <c r="HCE28" s="16"/>
      <c r="HCF28" s="16"/>
      <c r="HCG28" s="16"/>
      <c r="HCH28" s="16"/>
      <c r="HCI28" s="16"/>
      <c r="HCJ28" s="16"/>
      <c r="HCK28" s="16"/>
      <c r="HCL28" s="16"/>
      <c r="HCM28" s="16"/>
      <c r="HCN28" s="16"/>
      <c r="HCO28" s="16"/>
      <c r="HCP28" s="16"/>
      <c r="HCQ28" s="16"/>
      <c r="HCR28" s="16"/>
      <c r="HCS28" s="16"/>
      <c r="HCT28" s="16"/>
      <c r="HCU28" s="16"/>
      <c r="HCV28" s="16"/>
      <c r="HCW28" s="16"/>
      <c r="HCX28" s="16"/>
      <c r="HCY28" s="16"/>
      <c r="HCZ28" s="16"/>
      <c r="HDA28" s="16"/>
      <c r="HDB28" s="16"/>
      <c r="HDC28" s="16"/>
      <c r="HDD28" s="16"/>
      <c r="HDE28" s="16"/>
      <c r="HDF28" s="16"/>
      <c r="HDG28" s="16"/>
      <c r="HDH28" s="16"/>
      <c r="HDI28" s="16"/>
      <c r="HDJ28" s="16"/>
      <c r="HDK28" s="16"/>
      <c r="HDL28" s="16"/>
      <c r="HDM28" s="16"/>
      <c r="HDN28" s="16"/>
      <c r="HDO28" s="16"/>
      <c r="HDP28" s="16"/>
      <c r="HDQ28" s="16"/>
      <c r="HDR28" s="16"/>
      <c r="HDS28" s="16"/>
      <c r="HDT28" s="16"/>
      <c r="HDU28" s="16"/>
      <c r="HDV28" s="16"/>
      <c r="HDW28" s="16"/>
      <c r="HDX28" s="16"/>
      <c r="HDY28" s="16"/>
      <c r="HDZ28" s="16"/>
      <c r="HEA28" s="16"/>
      <c r="HEB28" s="16"/>
      <c r="HEC28" s="16"/>
      <c r="HED28" s="16"/>
      <c r="HEE28" s="16"/>
      <c r="HEF28" s="16"/>
      <c r="HEG28" s="16"/>
      <c r="HEH28" s="16"/>
      <c r="HEI28" s="16"/>
      <c r="HEJ28" s="16"/>
      <c r="HEK28" s="16"/>
      <c r="HEL28" s="16"/>
      <c r="HEM28" s="16"/>
      <c r="HEN28" s="16"/>
      <c r="HEO28" s="16"/>
      <c r="HEP28" s="16"/>
      <c r="HEQ28" s="16"/>
      <c r="HER28" s="16"/>
      <c r="HES28" s="16"/>
      <c r="HET28" s="16"/>
      <c r="HEU28" s="16"/>
      <c r="HEV28" s="16"/>
      <c r="HEW28" s="16"/>
      <c r="HEX28" s="16"/>
      <c r="HEY28" s="16"/>
      <c r="HEZ28" s="16"/>
      <c r="HFA28" s="16"/>
      <c r="HFB28" s="16"/>
      <c r="HFC28" s="16"/>
      <c r="HFD28" s="16"/>
      <c r="HFE28" s="16"/>
      <c r="HFF28" s="16"/>
      <c r="HFG28" s="16"/>
      <c r="HFH28" s="16"/>
      <c r="HFI28" s="16"/>
      <c r="HFJ28" s="16"/>
      <c r="HFK28" s="16"/>
      <c r="HFL28" s="16"/>
      <c r="HFM28" s="16"/>
      <c r="HFN28" s="16"/>
      <c r="HFO28" s="16"/>
      <c r="HFP28" s="16"/>
      <c r="HFQ28" s="16"/>
      <c r="HFR28" s="16"/>
      <c r="HFS28" s="16"/>
      <c r="HFT28" s="16"/>
      <c r="HFU28" s="16"/>
      <c r="HFV28" s="16"/>
      <c r="HFW28" s="16"/>
      <c r="HFX28" s="16"/>
      <c r="HFY28" s="16"/>
      <c r="HFZ28" s="16"/>
      <c r="HGA28" s="16"/>
      <c r="HGB28" s="16"/>
      <c r="HGC28" s="16"/>
      <c r="HGD28" s="16"/>
      <c r="HGE28" s="16"/>
      <c r="HGF28" s="16"/>
      <c r="HGG28" s="16"/>
      <c r="HGH28" s="16"/>
      <c r="HGI28" s="16"/>
      <c r="HGJ28" s="16"/>
      <c r="HGK28" s="16"/>
      <c r="HGL28" s="16"/>
      <c r="HGM28" s="16"/>
      <c r="HGN28" s="16"/>
      <c r="HGO28" s="16"/>
      <c r="HGP28" s="16"/>
      <c r="HGQ28" s="16"/>
      <c r="HGR28" s="16"/>
      <c r="HGS28" s="16"/>
      <c r="HGT28" s="16"/>
      <c r="HGU28" s="16"/>
      <c r="HGV28" s="16"/>
      <c r="HGW28" s="16"/>
      <c r="HGX28" s="16"/>
      <c r="HGY28" s="16"/>
      <c r="HGZ28" s="16"/>
      <c r="HHA28" s="16"/>
      <c r="HHB28" s="16"/>
      <c r="HHC28" s="16"/>
      <c r="HHD28" s="16"/>
      <c r="HHE28" s="16"/>
      <c r="HHF28" s="16"/>
      <c r="HHG28" s="16"/>
      <c r="HHH28" s="16"/>
      <c r="HHI28" s="16"/>
      <c r="HHJ28" s="16"/>
      <c r="HHK28" s="16"/>
      <c r="HHL28" s="16"/>
      <c r="HHM28" s="16"/>
      <c r="HHN28" s="16"/>
      <c r="HHO28" s="16"/>
      <c r="HHP28" s="16"/>
      <c r="HHQ28" s="16"/>
      <c r="HHR28" s="16"/>
      <c r="HHS28" s="16"/>
      <c r="HHT28" s="16"/>
      <c r="HHU28" s="16"/>
      <c r="HHV28" s="16"/>
      <c r="HHW28" s="16"/>
      <c r="HHX28" s="16"/>
      <c r="HHY28" s="16"/>
      <c r="HHZ28" s="16"/>
      <c r="HIA28" s="16"/>
      <c r="HIB28" s="16"/>
      <c r="HIC28" s="16"/>
      <c r="HID28" s="16"/>
      <c r="HIE28" s="16"/>
      <c r="HIF28" s="16"/>
      <c r="HIG28" s="16"/>
      <c r="HIH28" s="16"/>
      <c r="HII28" s="16"/>
      <c r="HIJ28" s="16"/>
      <c r="HIK28" s="16"/>
      <c r="HIL28" s="16"/>
      <c r="HIM28" s="16"/>
      <c r="HIN28" s="16"/>
      <c r="HIO28" s="16"/>
      <c r="HIP28" s="16"/>
      <c r="HIQ28" s="16"/>
      <c r="HIR28" s="16"/>
      <c r="HIS28" s="16"/>
      <c r="HIT28" s="16"/>
      <c r="HIU28" s="16"/>
      <c r="HIV28" s="16"/>
      <c r="HIW28" s="16"/>
      <c r="HIX28" s="16"/>
      <c r="HIY28" s="16"/>
      <c r="HIZ28" s="16"/>
      <c r="HJA28" s="16"/>
      <c r="HJB28" s="16"/>
      <c r="HJC28" s="16"/>
      <c r="HJD28" s="16"/>
      <c r="HJE28" s="16"/>
      <c r="HJF28" s="16"/>
      <c r="HJG28" s="16"/>
      <c r="HJH28" s="16"/>
      <c r="HJI28" s="16"/>
      <c r="HJJ28" s="16"/>
      <c r="HJK28" s="16"/>
      <c r="HJL28" s="16"/>
      <c r="HJM28" s="16"/>
      <c r="HJN28" s="16"/>
      <c r="HJO28" s="16"/>
      <c r="HJP28" s="16"/>
      <c r="HJQ28" s="16"/>
      <c r="HJR28" s="16"/>
      <c r="HJS28" s="16"/>
      <c r="HJT28" s="16"/>
      <c r="HJU28" s="16"/>
      <c r="HJV28" s="16"/>
      <c r="HJW28" s="16"/>
      <c r="HJX28" s="16"/>
      <c r="HJY28" s="16"/>
      <c r="HJZ28" s="16"/>
      <c r="HKA28" s="16"/>
      <c r="HKB28" s="16"/>
      <c r="HKC28" s="16"/>
      <c r="HKD28" s="16"/>
      <c r="HKE28" s="16"/>
      <c r="HKF28" s="16"/>
      <c r="HKG28" s="16"/>
      <c r="HKH28" s="16"/>
      <c r="HKI28" s="16"/>
      <c r="HKJ28" s="16"/>
      <c r="HKK28" s="16"/>
      <c r="HKL28" s="16"/>
      <c r="HKM28" s="16"/>
      <c r="HKN28" s="16"/>
      <c r="HKO28" s="16"/>
      <c r="HKP28" s="16"/>
      <c r="HKQ28" s="16"/>
      <c r="HKR28" s="16"/>
      <c r="HKS28" s="16"/>
      <c r="HKT28" s="16"/>
      <c r="HKU28" s="16"/>
      <c r="HKV28" s="16"/>
      <c r="HKW28" s="16"/>
      <c r="HKX28" s="16"/>
      <c r="HKY28" s="16"/>
      <c r="HKZ28" s="16"/>
      <c r="HLA28" s="16"/>
      <c r="HLB28" s="16"/>
      <c r="HLC28" s="16"/>
      <c r="HLD28" s="16"/>
      <c r="HLE28" s="16"/>
      <c r="HLF28" s="16"/>
      <c r="HLG28" s="16"/>
      <c r="HLH28" s="16"/>
      <c r="HLI28" s="16"/>
      <c r="HLJ28" s="16"/>
      <c r="HLK28" s="16"/>
      <c r="HLL28" s="16"/>
      <c r="HLM28" s="16"/>
      <c r="HLN28" s="16"/>
      <c r="HLO28" s="16"/>
      <c r="HLP28" s="16"/>
      <c r="HLQ28" s="16"/>
      <c r="HLR28" s="16"/>
      <c r="HLS28" s="16"/>
      <c r="HLT28" s="16"/>
      <c r="HLU28" s="16"/>
      <c r="HLV28" s="16"/>
      <c r="HLW28" s="16"/>
      <c r="HLX28" s="16"/>
      <c r="HLY28" s="16"/>
      <c r="HLZ28" s="16"/>
      <c r="HMA28" s="16"/>
      <c r="HMB28" s="16"/>
      <c r="HMC28" s="16"/>
      <c r="HMD28" s="16"/>
      <c r="HME28" s="16"/>
      <c r="HMF28" s="16"/>
      <c r="HMG28" s="16"/>
      <c r="HMH28" s="16"/>
      <c r="HMI28" s="16"/>
      <c r="HMJ28" s="16"/>
      <c r="HMK28" s="16"/>
      <c r="HML28" s="16"/>
      <c r="HMM28" s="16"/>
      <c r="HMN28" s="16"/>
      <c r="HMO28" s="16"/>
      <c r="HMP28" s="16"/>
      <c r="HMQ28" s="16"/>
      <c r="HMR28" s="16"/>
      <c r="HMS28" s="16"/>
      <c r="HMT28" s="16"/>
      <c r="HMU28" s="16"/>
      <c r="HMV28" s="16"/>
      <c r="HMW28" s="16"/>
      <c r="HMX28" s="16"/>
      <c r="HMY28" s="16"/>
      <c r="HMZ28" s="16"/>
      <c r="HNA28" s="16"/>
      <c r="HNB28" s="16"/>
      <c r="HNC28" s="16"/>
      <c r="HND28" s="16"/>
      <c r="HNE28" s="16"/>
      <c r="HNF28" s="16"/>
      <c r="HNG28" s="16"/>
      <c r="HNH28" s="16"/>
      <c r="HNI28" s="16"/>
      <c r="HNJ28" s="16"/>
      <c r="HNK28" s="16"/>
      <c r="HNL28" s="16"/>
      <c r="HNM28" s="16"/>
      <c r="HNN28" s="16"/>
      <c r="HNO28" s="16"/>
      <c r="HNP28" s="16"/>
      <c r="HNQ28" s="16"/>
      <c r="HNR28" s="16"/>
      <c r="HNS28" s="16"/>
      <c r="HNT28" s="16"/>
      <c r="HNU28" s="16"/>
      <c r="HNV28" s="16"/>
      <c r="HNW28" s="16"/>
      <c r="HNX28" s="16"/>
      <c r="HNY28" s="16"/>
      <c r="HNZ28" s="16"/>
      <c r="HOA28" s="16"/>
      <c r="HOB28" s="16"/>
      <c r="HOC28" s="16"/>
      <c r="HOD28" s="16"/>
      <c r="HOE28" s="16"/>
      <c r="HOF28" s="16"/>
      <c r="HOG28" s="16"/>
      <c r="HOH28" s="16"/>
      <c r="HOI28" s="16"/>
      <c r="HOJ28" s="16"/>
      <c r="HOK28" s="16"/>
      <c r="HOL28" s="16"/>
      <c r="HOM28" s="16"/>
      <c r="HON28" s="16"/>
      <c r="HOO28" s="16"/>
      <c r="HOP28" s="16"/>
      <c r="HOQ28" s="16"/>
      <c r="HOR28" s="16"/>
      <c r="HOS28" s="16"/>
      <c r="HOT28" s="16"/>
      <c r="HOU28" s="16"/>
      <c r="HOV28" s="16"/>
      <c r="HOW28" s="16"/>
      <c r="HOX28" s="16"/>
      <c r="HOY28" s="16"/>
      <c r="HOZ28" s="16"/>
      <c r="HPA28" s="16"/>
      <c r="HPB28" s="16"/>
      <c r="HPC28" s="16"/>
      <c r="HPD28" s="16"/>
      <c r="HPE28" s="16"/>
      <c r="HPF28" s="16"/>
      <c r="HPG28" s="16"/>
      <c r="HPH28" s="16"/>
      <c r="HPI28" s="16"/>
      <c r="HPJ28" s="16"/>
      <c r="HPK28" s="16"/>
      <c r="HPL28" s="16"/>
      <c r="HPM28" s="16"/>
      <c r="HPN28" s="16"/>
      <c r="HPO28" s="16"/>
      <c r="HPP28" s="16"/>
      <c r="HPQ28" s="16"/>
      <c r="HPR28" s="16"/>
      <c r="HPS28" s="16"/>
      <c r="HPT28" s="16"/>
      <c r="HPU28" s="16"/>
      <c r="HPV28" s="16"/>
      <c r="HPW28" s="16"/>
      <c r="HPX28" s="16"/>
      <c r="HPY28" s="16"/>
      <c r="HPZ28" s="16"/>
      <c r="HQA28" s="16"/>
      <c r="HQB28" s="16"/>
      <c r="HQC28" s="16"/>
      <c r="HQD28" s="16"/>
      <c r="HQE28" s="16"/>
      <c r="HQF28" s="16"/>
      <c r="HQG28" s="16"/>
      <c r="HQH28" s="16"/>
      <c r="HQI28" s="16"/>
      <c r="HQJ28" s="16"/>
      <c r="HQK28" s="16"/>
      <c r="HQL28" s="16"/>
      <c r="HQM28" s="16"/>
      <c r="HQN28" s="16"/>
      <c r="HQO28" s="16"/>
      <c r="HQP28" s="16"/>
      <c r="HQQ28" s="16"/>
      <c r="HQR28" s="16"/>
      <c r="HQS28" s="16"/>
      <c r="HQT28" s="16"/>
      <c r="HQU28" s="16"/>
      <c r="HQV28" s="16"/>
      <c r="HQW28" s="16"/>
      <c r="HQX28" s="16"/>
      <c r="HQY28" s="16"/>
      <c r="HQZ28" s="16"/>
      <c r="HRA28" s="16"/>
      <c r="HRB28" s="16"/>
      <c r="HRC28" s="16"/>
      <c r="HRD28" s="16"/>
      <c r="HRE28" s="16"/>
      <c r="HRF28" s="16"/>
      <c r="HRG28" s="16"/>
      <c r="HRH28" s="16"/>
      <c r="HRI28" s="16"/>
      <c r="HRJ28" s="16"/>
      <c r="HRK28" s="16"/>
      <c r="HRL28" s="16"/>
      <c r="HRM28" s="16"/>
      <c r="HRN28" s="16"/>
      <c r="HRO28" s="16"/>
      <c r="HRP28" s="16"/>
      <c r="HRQ28" s="16"/>
      <c r="HRR28" s="16"/>
      <c r="HRS28" s="16"/>
      <c r="HRT28" s="16"/>
      <c r="HRU28" s="16"/>
      <c r="HRV28" s="16"/>
      <c r="HRW28" s="16"/>
      <c r="HRX28" s="16"/>
      <c r="HRY28" s="16"/>
      <c r="HRZ28" s="16"/>
      <c r="HSA28" s="16"/>
      <c r="HSB28" s="16"/>
      <c r="HSC28" s="16"/>
      <c r="HSD28" s="16"/>
      <c r="HSE28" s="16"/>
      <c r="HSF28" s="16"/>
      <c r="HSG28" s="16"/>
      <c r="HSH28" s="16"/>
      <c r="HSI28" s="16"/>
      <c r="HSJ28" s="16"/>
      <c r="HSK28" s="16"/>
      <c r="HSL28" s="16"/>
      <c r="HSM28" s="16"/>
      <c r="HSN28" s="16"/>
      <c r="HSO28" s="16"/>
      <c r="HSP28" s="16"/>
      <c r="HSQ28" s="16"/>
      <c r="HSR28" s="16"/>
      <c r="HSS28" s="16"/>
      <c r="HST28" s="16"/>
      <c r="HSU28" s="16"/>
      <c r="HSV28" s="16"/>
      <c r="HSW28" s="16"/>
      <c r="HSX28" s="16"/>
      <c r="HSY28" s="16"/>
      <c r="HSZ28" s="16"/>
      <c r="HTA28" s="16"/>
      <c r="HTB28" s="16"/>
      <c r="HTC28" s="16"/>
      <c r="HTD28" s="16"/>
      <c r="HTE28" s="16"/>
      <c r="HTF28" s="16"/>
      <c r="HTG28" s="16"/>
      <c r="HTH28" s="16"/>
      <c r="HTI28" s="16"/>
      <c r="HTJ28" s="16"/>
      <c r="HTK28" s="16"/>
      <c r="HTL28" s="16"/>
      <c r="HTM28" s="16"/>
      <c r="HTN28" s="16"/>
      <c r="HTO28" s="16"/>
      <c r="HTP28" s="16"/>
      <c r="HTQ28" s="16"/>
      <c r="HTR28" s="16"/>
      <c r="HTS28" s="16"/>
      <c r="HTT28" s="16"/>
      <c r="HTU28" s="16"/>
      <c r="HTV28" s="16"/>
      <c r="HTW28" s="16"/>
      <c r="HTX28" s="16"/>
      <c r="HTY28" s="16"/>
      <c r="HTZ28" s="16"/>
      <c r="HUA28" s="16"/>
      <c r="HUB28" s="16"/>
      <c r="HUC28" s="16"/>
      <c r="HUD28" s="16"/>
      <c r="HUE28" s="16"/>
      <c r="HUF28" s="16"/>
      <c r="HUG28" s="16"/>
      <c r="HUH28" s="16"/>
      <c r="HUI28" s="16"/>
      <c r="HUJ28" s="16"/>
      <c r="HUK28" s="16"/>
      <c r="HUL28" s="16"/>
      <c r="HUM28" s="16"/>
      <c r="HUN28" s="16"/>
      <c r="HUO28" s="16"/>
      <c r="HUP28" s="16"/>
      <c r="HUQ28" s="16"/>
      <c r="HUR28" s="16"/>
      <c r="HUS28" s="16"/>
      <c r="HUT28" s="16"/>
      <c r="HUU28" s="16"/>
      <c r="HUV28" s="16"/>
      <c r="HUW28" s="16"/>
      <c r="HUX28" s="16"/>
      <c r="HUY28" s="16"/>
      <c r="HUZ28" s="16"/>
      <c r="HVA28" s="16"/>
      <c r="HVB28" s="16"/>
      <c r="HVC28" s="16"/>
      <c r="HVD28" s="16"/>
      <c r="HVE28" s="16"/>
      <c r="HVF28" s="16"/>
      <c r="HVG28" s="16"/>
      <c r="HVH28" s="16"/>
      <c r="HVI28" s="16"/>
      <c r="HVJ28" s="16"/>
      <c r="HVK28" s="16"/>
      <c r="HVL28" s="16"/>
      <c r="HVM28" s="16"/>
      <c r="HVN28" s="16"/>
      <c r="HVO28" s="16"/>
      <c r="HVP28" s="16"/>
      <c r="HVQ28" s="16"/>
      <c r="HVR28" s="16"/>
      <c r="HVS28" s="16"/>
      <c r="HVT28" s="16"/>
      <c r="HVU28" s="16"/>
      <c r="HVV28" s="16"/>
      <c r="HVW28" s="16"/>
      <c r="HVX28" s="16"/>
      <c r="HVY28" s="16"/>
      <c r="HVZ28" s="16"/>
      <c r="HWA28" s="16"/>
      <c r="HWB28" s="16"/>
      <c r="HWC28" s="16"/>
      <c r="HWD28" s="16"/>
      <c r="HWE28" s="16"/>
      <c r="HWF28" s="16"/>
      <c r="HWG28" s="16"/>
      <c r="HWH28" s="16"/>
      <c r="HWI28" s="16"/>
      <c r="HWJ28" s="16"/>
      <c r="HWK28" s="16"/>
      <c r="HWL28" s="16"/>
      <c r="HWM28" s="16"/>
      <c r="HWN28" s="16"/>
      <c r="HWO28" s="16"/>
      <c r="HWP28" s="16"/>
      <c r="HWQ28" s="16"/>
      <c r="HWR28" s="16"/>
      <c r="HWS28" s="16"/>
      <c r="HWT28" s="16"/>
      <c r="HWU28" s="16"/>
      <c r="HWV28" s="16"/>
      <c r="HWW28" s="16"/>
      <c r="HWX28" s="16"/>
      <c r="HWY28" s="16"/>
      <c r="HWZ28" s="16"/>
      <c r="HXA28" s="16"/>
      <c r="HXB28" s="16"/>
      <c r="HXC28" s="16"/>
      <c r="HXD28" s="16"/>
      <c r="HXE28" s="16"/>
      <c r="HXF28" s="16"/>
      <c r="HXG28" s="16"/>
      <c r="HXH28" s="16"/>
      <c r="HXI28" s="16"/>
      <c r="HXJ28" s="16"/>
      <c r="HXK28" s="16"/>
      <c r="HXL28" s="16"/>
      <c r="HXM28" s="16"/>
      <c r="HXN28" s="16"/>
      <c r="HXO28" s="16"/>
      <c r="HXP28" s="16"/>
      <c r="HXQ28" s="16"/>
      <c r="HXR28" s="16"/>
      <c r="HXS28" s="16"/>
      <c r="HXT28" s="16"/>
      <c r="HXU28" s="16"/>
      <c r="HXV28" s="16"/>
      <c r="HXW28" s="16"/>
      <c r="HXX28" s="16"/>
      <c r="HXY28" s="16"/>
      <c r="HXZ28" s="16"/>
      <c r="HYA28" s="16"/>
      <c r="HYB28" s="16"/>
      <c r="HYC28" s="16"/>
      <c r="HYD28" s="16"/>
      <c r="HYE28" s="16"/>
      <c r="HYF28" s="16"/>
      <c r="HYG28" s="16"/>
      <c r="HYH28" s="16"/>
      <c r="HYI28" s="16"/>
      <c r="HYJ28" s="16"/>
      <c r="HYK28" s="16"/>
      <c r="HYL28" s="16"/>
      <c r="HYM28" s="16"/>
      <c r="HYN28" s="16"/>
      <c r="HYO28" s="16"/>
      <c r="HYP28" s="16"/>
      <c r="HYQ28" s="16"/>
      <c r="HYR28" s="16"/>
      <c r="HYS28" s="16"/>
      <c r="HYT28" s="16"/>
      <c r="HYU28" s="16"/>
      <c r="HYV28" s="16"/>
      <c r="HYW28" s="16"/>
      <c r="HYX28" s="16"/>
      <c r="HYY28" s="16"/>
      <c r="HYZ28" s="16"/>
      <c r="HZA28" s="16"/>
      <c r="HZB28" s="16"/>
      <c r="HZC28" s="16"/>
      <c r="HZD28" s="16"/>
      <c r="HZE28" s="16"/>
      <c r="HZF28" s="16"/>
      <c r="HZG28" s="16"/>
      <c r="HZH28" s="16"/>
      <c r="HZI28" s="16"/>
      <c r="HZJ28" s="16"/>
      <c r="HZK28" s="16"/>
      <c r="HZL28" s="16"/>
      <c r="HZM28" s="16"/>
      <c r="HZN28" s="16"/>
      <c r="HZO28" s="16"/>
      <c r="HZP28" s="16"/>
      <c r="HZQ28" s="16"/>
      <c r="HZR28" s="16"/>
      <c r="HZS28" s="16"/>
      <c r="HZT28" s="16"/>
      <c r="HZU28" s="16"/>
      <c r="HZV28" s="16"/>
      <c r="HZW28" s="16"/>
      <c r="HZX28" s="16"/>
      <c r="HZY28" s="16"/>
      <c r="HZZ28" s="16"/>
      <c r="IAA28" s="16"/>
      <c r="IAB28" s="16"/>
      <c r="IAC28" s="16"/>
      <c r="IAD28" s="16"/>
      <c r="IAE28" s="16"/>
      <c r="IAF28" s="16"/>
      <c r="IAG28" s="16"/>
      <c r="IAH28" s="16"/>
      <c r="IAI28" s="16"/>
      <c r="IAJ28" s="16"/>
      <c r="IAK28" s="16"/>
      <c r="IAL28" s="16"/>
      <c r="IAM28" s="16"/>
      <c r="IAN28" s="16"/>
      <c r="IAO28" s="16"/>
      <c r="IAP28" s="16"/>
      <c r="IAQ28" s="16"/>
      <c r="IAR28" s="16"/>
      <c r="IAS28" s="16"/>
      <c r="IAT28" s="16"/>
      <c r="IAU28" s="16"/>
      <c r="IAV28" s="16"/>
      <c r="IAW28" s="16"/>
      <c r="IAX28" s="16"/>
      <c r="IAY28" s="16"/>
      <c r="IAZ28" s="16"/>
      <c r="IBA28" s="16"/>
      <c r="IBB28" s="16"/>
      <c r="IBC28" s="16"/>
      <c r="IBD28" s="16"/>
      <c r="IBE28" s="16"/>
      <c r="IBF28" s="16"/>
      <c r="IBG28" s="16"/>
      <c r="IBH28" s="16"/>
      <c r="IBI28" s="16"/>
      <c r="IBJ28" s="16"/>
      <c r="IBK28" s="16"/>
      <c r="IBL28" s="16"/>
      <c r="IBM28" s="16"/>
      <c r="IBN28" s="16"/>
      <c r="IBO28" s="16"/>
      <c r="IBP28" s="16"/>
      <c r="IBQ28" s="16"/>
      <c r="IBR28" s="16"/>
      <c r="IBS28" s="16"/>
      <c r="IBT28" s="16"/>
      <c r="IBU28" s="16"/>
      <c r="IBV28" s="16"/>
      <c r="IBW28" s="16"/>
      <c r="IBX28" s="16"/>
      <c r="IBY28" s="16"/>
      <c r="IBZ28" s="16"/>
      <c r="ICA28" s="16"/>
      <c r="ICB28" s="16"/>
      <c r="ICC28" s="16"/>
      <c r="ICD28" s="16"/>
      <c r="ICE28" s="16"/>
      <c r="ICF28" s="16"/>
      <c r="ICG28" s="16"/>
      <c r="ICH28" s="16"/>
      <c r="ICI28" s="16"/>
      <c r="ICJ28" s="16"/>
      <c r="ICK28" s="16"/>
      <c r="ICL28" s="16"/>
      <c r="ICM28" s="16"/>
      <c r="ICN28" s="16"/>
      <c r="ICO28" s="16"/>
      <c r="ICP28" s="16"/>
      <c r="ICQ28" s="16"/>
      <c r="ICR28" s="16"/>
      <c r="ICS28" s="16"/>
      <c r="ICT28" s="16"/>
      <c r="ICU28" s="16"/>
      <c r="ICV28" s="16"/>
      <c r="ICW28" s="16"/>
      <c r="ICX28" s="16"/>
      <c r="ICY28" s="16"/>
      <c r="ICZ28" s="16"/>
      <c r="IDA28" s="16"/>
      <c r="IDB28" s="16"/>
      <c r="IDC28" s="16"/>
      <c r="IDD28" s="16"/>
      <c r="IDE28" s="16"/>
      <c r="IDF28" s="16"/>
      <c r="IDG28" s="16"/>
      <c r="IDH28" s="16"/>
      <c r="IDI28" s="16"/>
      <c r="IDJ28" s="16"/>
      <c r="IDK28" s="16"/>
      <c r="IDL28" s="16"/>
      <c r="IDM28" s="16"/>
      <c r="IDN28" s="16"/>
      <c r="IDO28" s="16"/>
      <c r="IDP28" s="16"/>
      <c r="IDQ28" s="16"/>
      <c r="IDR28" s="16"/>
      <c r="IDS28" s="16"/>
      <c r="IDT28" s="16"/>
      <c r="IDU28" s="16"/>
      <c r="IDV28" s="16"/>
      <c r="IDW28" s="16"/>
      <c r="IDX28" s="16"/>
      <c r="IDY28" s="16"/>
      <c r="IDZ28" s="16"/>
      <c r="IEA28" s="16"/>
      <c r="IEB28" s="16"/>
      <c r="IEC28" s="16"/>
      <c r="IED28" s="16"/>
      <c r="IEE28" s="16"/>
      <c r="IEF28" s="16"/>
      <c r="IEG28" s="16"/>
      <c r="IEH28" s="16"/>
      <c r="IEI28" s="16"/>
      <c r="IEJ28" s="16"/>
      <c r="IEK28" s="16"/>
      <c r="IEL28" s="16"/>
      <c r="IEM28" s="16"/>
      <c r="IEN28" s="16"/>
      <c r="IEO28" s="16"/>
      <c r="IEP28" s="16"/>
      <c r="IEQ28" s="16"/>
      <c r="IER28" s="16"/>
      <c r="IES28" s="16"/>
      <c r="IET28" s="16"/>
      <c r="IEU28" s="16"/>
      <c r="IEV28" s="16"/>
      <c r="IEW28" s="16"/>
      <c r="IEX28" s="16"/>
      <c r="IEY28" s="16"/>
      <c r="IEZ28" s="16"/>
      <c r="IFA28" s="16"/>
      <c r="IFB28" s="16"/>
      <c r="IFC28" s="16"/>
      <c r="IFD28" s="16"/>
      <c r="IFE28" s="16"/>
      <c r="IFF28" s="16"/>
      <c r="IFG28" s="16"/>
      <c r="IFH28" s="16"/>
      <c r="IFI28" s="16"/>
      <c r="IFJ28" s="16"/>
      <c r="IFK28" s="16"/>
      <c r="IFL28" s="16"/>
      <c r="IFM28" s="16"/>
      <c r="IFN28" s="16"/>
      <c r="IFO28" s="16"/>
      <c r="IFP28" s="16"/>
      <c r="IFQ28" s="16"/>
      <c r="IFR28" s="16"/>
      <c r="IFS28" s="16"/>
      <c r="IFT28" s="16"/>
      <c r="IFU28" s="16"/>
      <c r="IFV28" s="16"/>
      <c r="IFW28" s="16"/>
      <c r="IFX28" s="16"/>
      <c r="IFY28" s="16"/>
      <c r="IFZ28" s="16"/>
      <c r="IGA28" s="16"/>
      <c r="IGB28" s="16"/>
      <c r="IGC28" s="16"/>
      <c r="IGD28" s="16"/>
      <c r="IGE28" s="16"/>
      <c r="IGF28" s="16"/>
      <c r="IGG28" s="16"/>
      <c r="IGH28" s="16"/>
      <c r="IGI28" s="16"/>
      <c r="IGJ28" s="16"/>
      <c r="IGK28" s="16"/>
      <c r="IGL28" s="16"/>
      <c r="IGM28" s="16"/>
      <c r="IGN28" s="16"/>
      <c r="IGO28" s="16"/>
      <c r="IGP28" s="16"/>
      <c r="IGQ28" s="16"/>
      <c r="IGR28" s="16"/>
      <c r="IGS28" s="16"/>
      <c r="IGT28" s="16"/>
      <c r="IGU28" s="16"/>
      <c r="IGV28" s="16"/>
      <c r="IGW28" s="16"/>
      <c r="IGX28" s="16"/>
      <c r="IGY28" s="16"/>
      <c r="IGZ28" s="16"/>
      <c r="IHA28" s="16"/>
      <c r="IHB28" s="16"/>
      <c r="IHC28" s="16"/>
      <c r="IHD28" s="16"/>
      <c r="IHE28" s="16"/>
      <c r="IHF28" s="16"/>
      <c r="IHG28" s="16"/>
      <c r="IHH28" s="16"/>
      <c r="IHI28" s="16"/>
      <c r="IHJ28" s="16"/>
      <c r="IHK28" s="16"/>
      <c r="IHL28" s="16"/>
      <c r="IHM28" s="16"/>
      <c r="IHN28" s="16"/>
      <c r="IHO28" s="16"/>
      <c r="IHP28" s="16"/>
      <c r="IHQ28" s="16"/>
      <c r="IHR28" s="16"/>
      <c r="IHS28" s="16"/>
      <c r="IHT28" s="16"/>
      <c r="IHU28" s="16"/>
      <c r="IHV28" s="16"/>
      <c r="IHW28" s="16"/>
      <c r="IHX28" s="16"/>
      <c r="IHY28" s="16"/>
      <c r="IHZ28" s="16"/>
      <c r="IIA28" s="16"/>
      <c r="IIB28" s="16"/>
      <c r="IIC28" s="16"/>
      <c r="IID28" s="16"/>
      <c r="IIE28" s="16"/>
      <c r="IIF28" s="16"/>
      <c r="IIG28" s="16"/>
      <c r="IIH28" s="16"/>
      <c r="III28" s="16"/>
      <c r="IIJ28" s="16"/>
      <c r="IIK28" s="16"/>
      <c r="IIL28" s="16"/>
      <c r="IIM28" s="16"/>
      <c r="IIN28" s="16"/>
      <c r="IIO28" s="16"/>
      <c r="IIP28" s="16"/>
      <c r="IIQ28" s="16"/>
      <c r="IIR28" s="16"/>
      <c r="IIS28" s="16"/>
      <c r="IIT28" s="16"/>
      <c r="IIU28" s="16"/>
      <c r="IIV28" s="16"/>
      <c r="IIW28" s="16"/>
      <c r="IIX28" s="16"/>
      <c r="IIY28" s="16"/>
      <c r="IIZ28" s="16"/>
      <c r="IJA28" s="16"/>
      <c r="IJB28" s="16"/>
      <c r="IJC28" s="16"/>
      <c r="IJD28" s="16"/>
      <c r="IJE28" s="16"/>
      <c r="IJF28" s="16"/>
      <c r="IJG28" s="16"/>
      <c r="IJH28" s="16"/>
      <c r="IJI28" s="16"/>
      <c r="IJJ28" s="16"/>
      <c r="IJK28" s="16"/>
      <c r="IJL28" s="16"/>
      <c r="IJM28" s="16"/>
      <c r="IJN28" s="16"/>
      <c r="IJO28" s="16"/>
      <c r="IJP28" s="16"/>
      <c r="IJQ28" s="16"/>
      <c r="IJR28" s="16"/>
      <c r="IJS28" s="16"/>
      <c r="IJT28" s="16"/>
      <c r="IJU28" s="16"/>
      <c r="IJV28" s="16"/>
      <c r="IJW28" s="16"/>
      <c r="IJX28" s="16"/>
      <c r="IJY28" s="16"/>
      <c r="IJZ28" s="16"/>
      <c r="IKA28" s="16"/>
      <c r="IKB28" s="16"/>
      <c r="IKC28" s="16"/>
      <c r="IKD28" s="16"/>
      <c r="IKE28" s="16"/>
      <c r="IKF28" s="16"/>
      <c r="IKG28" s="16"/>
      <c r="IKH28" s="16"/>
      <c r="IKI28" s="16"/>
      <c r="IKJ28" s="16"/>
      <c r="IKK28" s="16"/>
      <c r="IKL28" s="16"/>
      <c r="IKM28" s="16"/>
      <c r="IKN28" s="16"/>
      <c r="IKO28" s="16"/>
      <c r="IKP28" s="16"/>
      <c r="IKQ28" s="16"/>
      <c r="IKR28" s="16"/>
      <c r="IKS28" s="16"/>
      <c r="IKT28" s="16"/>
      <c r="IKU28" s="16"/>
      <c r="IKV28" s="16"/>
      <c r="IKW28" s="16"/>
      <c r="IKX28" s="16"/>
      <c r="IKY28" s="16"/>
      <c r="IKZ28" s="16"/>
      <c r="ILA28" s="16"/>
      <c r="ILB28" s="16"/>
      <c r="ILC28" s="16"/>
      <c r="ILD28" s="16"/>
      <c r="ILE28" s="16"/>
      <c r="ILF28" s="16"/>
      <c r="ILG28" s="16"/>
      <c r="ILH28" s="16"/>
      <c r="ILI28" s="16"/>
      <c r="ILJ28" s="16"/>
      <c r="ILK28" s="16"/>
      <c r="ILL28" s="16"/>
      <c r="ILM28" s="16"/>
      <c r="ILN28" s="16"/>
      <c r="ILO28" s="16"/>
      <c r="ILP28" s="16"/>
      <c r="ILQ28" s="16"/>
      <c r="ILR28" s="16"/>
      <c r="ILS28" s="16"/>
      <c r="ILT28" s="16"/>
      <c r="ILU28" s="16"/>
      <c r="ILV28" s="16"/>
      <c r="ILW28" s="16"/>
      <c r="ILX28" s="16"/>
      <c r="ILY28" s="16"/>
      <c r="ILZ28" s="16"/>
      <c r="IMA28" s="16"/>
      <c r="IMB28" s="16"/>
      <c r="IMC28" s="16"/>
      <c r="IMD28" s="16"/>
      <c r="IME28" s="16"/>
      <c r="IMF28" s="16"/>
      <c r="IMG28" s="16"/>
      <c r="IMH28" s="16"/>
      <c r="IMI28" s="16"/>
      <c r="IMJ28" s="16"/>
      <c r="IMK28" s="16"/>
      <c r="IML28" s="16"/>
      <c r="IMM28" s="16"/>
      <c r="IMN28" s="16"/>
      <c r="IMO28" s="16"/>
      <c r="IMP28" s="16"/>
      <c r="IMQ28" s="16"/>
      <c r="IMR28" s="16"/>
      <c r="IMS28" s="16"/>
      <c r="IMT28" s="16"/>
      <c r="IMU28" s="16"/>
      <c r="IMV28" s="16"/>
      <c r="IMW28" s="16"/>
      <c r="IMX28" s="16"/>
      <c r="IMY28" s="16"/>
      <c r="IMZ28" s="16"/>
      <c r="INA28" s="16"/>
      <c r="INB28" s="16"/>
      <c r="INC28" s="16"/>
      <c r="IND28" s="16"/>
      <c r="INE28" s="16"/>
      <c r="INF28" s="16"/>
      <c r="ING28" s="16"/>
      <c r="INH28" s="16"/>
      <c r="INI28" s="16"/>
      <c r="INJ28" s="16"/>
      <c r="INK28" s="16"/>
      <c r="INL28" s="16"/>
      <c r="INM28" s="16"/>
      <c r="INN28" s="16"/>
      <c r="INO28" s="16"/>
      <c r="INP28" s="16"/>
      <c r="INQ28" s="16"/>
      <c r="INR28" s="16"/>
      <c r="INS28" s="16"/>
      <c r="INT28" s="16"/>
      <c r="INU28" s="16"/>
      <c r="INV28" s="16"/>
      <c r="INW28" s="16"/>
      <c r="INX28" s="16"/>
      <c r="INY28" s="16"/>
      <c r="INZ28" s="16"/>
      <c r="IOA28" s="16"/>
      <c r="IOB28" s="16"/>
      <c r="IOC28" s="16"/>
      <c r="IOD28" s="16"/>
      <c r="IOE28" s="16"/>
      <c r="IOF28" s="16"/>
      <c r="IOG28" s="16"/>
      <c r="IOH28" s="16"/>
      <c r="IOI28" s="16"/>
      <c r="IOJ28" s="16"/>
      <c r="IOK28" s="16"/>
      <c r="IOL28" s="16"/>
      <c r="IOM28" s="16"/>
      <c r="ION28" s="16"/>
      <c r="IOO28" s="16"/>
      <c r="IOP28" s="16"/>
      <c r="IOQ28" s="16"/>
      <c r="IOR28" s="16"/>
      <c r="IOS28" s="16"/>
      <c r="IOT28" s="16"/>
      <c r="IOU28" s="16"/>
      <c r="IOV28" s="16"/>
      <c r="IOW28" s="16"/>
      <c r="IOX28" s="16"/>
      <c r="IOY28" s="16"/>
      <c r="IOZ28" s="16"/>
      <c r="IPA28" s="16"/>
      <c r="IPB28" s="16"/>
      <c r="IPC28" s="16"/>
      <c r="IPD28" s="16"/>
      <c r="IPE28" s="16"/>
      <c r="IPF28" s="16"/>
      <c r="IPG28" s="16"/>
      <c r="IPH28" s="16"/>
      <c r="IPI28" s="16"/>
      <c r="IPJ28" s="16"/>
      <c r="IPK28" s="16"/>
      <c r="IPL28" s="16"/>
      <c r="IPM28" s="16"/>
      <c r="IPN28" s="16"/>
      <c r="IPO28" s="16"/>
      <c r="IPP28" s="16"/>
      <c r="IPQ28" s="16"/>
      <c r="IPR28" s="16"/>
      <c r="IPS28" s="16"/>
      <c r="IPT28" s="16"/>
      <c r="IPU28" s="16"/>
      <c r="IPV28" s="16"/>
      <c r="IPW28" s="16"/>
      <c r="IPX28" s="16"/>
      <c r="IPY28" s="16"/>
      <c r="IPZ28" s="16"/>
      <c r="IQA28" s="16"/>
      <c r="IQB28" s="16"/>
      <c r="IQC28" s="16"/>
      <c r="IQD28" s="16"/>
      <c r="IQE28" s="16"/>
      <c r="IQF28" s="16"/>
      <c r="IQG28" s="16"/>
      <c r="IQH28" s="16"/>
      <c r="IQI28" s="16"/>
      <c r="IQJ28" s="16"/>
      <c r="IQK28" s="16"/>
      <c r="IQL28" s="16"/>
      <c r="IQM28" s="16"/>
      <c r="IQN28" s="16"/>
      <c r="IQO28" s="16"/>
      <c r="IQP28" s="16"/>
      <c r="IQQ28" s="16"/>
      <c r="IQR28" s="16"/>
      <c r="IQS28" s="16"/>
      <c r="IQT28" s="16"/>
      <c r="IQU28" s="16"/>
      <c r="IQV28" s="16"/>
      <c r="IQW28" s="16"/>
      <c r="IQX28" s="16"/>
      <c r="IQY28" s="16"/>
      <c r="IQZ28" s="16"/>
      <c r="IRA28" s="16"/>
      <c r="IRB28" s="16"/>
      <c r="IRC28" s="16"/>
      <c r="IRD28" s="16"/>
      <c r="IRE28" s="16"/>
      <c r="IRF28" s="16"/>
      <c r="IRG28" s="16"/>
      <c r="IRH28" s="16"/>
      <c r="IRI28" s="16"/>
      <c r="IRJ28" s="16"/>
      <c r="IRK28" s="16"/>
      <c r="IRL28" s="16"/>
      <c r="IRM28" s="16"/>
      <c r="IRN28" s="16"/>
      <c r="IRO28" s="16"/>
      <c r="IRP28" s="16"/>
      <c r="IRQ28" s="16"/>
      <c r="IRR28" s="16"/>
      <c r="IRS28" s="16"/>
      <c r="IRT28" s="16"/>
      <c r="IRU28" s="16"/>
      <c r="IRV28" s="16"/>
      <c r="IRW28" s="16"/>
      <c r="IRX28" s="16"/>
      <c r="IRY28" s="16"/>
      <c r="IRZ28" s="16"/>
      <c r="ISA28" s="16"/>
      <c r="ISB28" s="16"/>
      <c r="ISC28" s="16"/>
      <c r="ISD28" s="16"/>
      <c r="ISE28" s="16"/>
      <c r="ISF28" s="16"/>
      <c r="ISG28" s="16"/>
      <c r="ISH28" s="16"/>
      <c r="ISI28" s="16"/>
      <c r="ISJ28" s="16"/>
      <c r="ISK28" s="16"/>
      <c r="ISL28" s="16"/>
      <c r="ISM28" s="16"/>
      <c r="ISN28" s="16"/>
      <c r="ISO28" s="16"/>
      <c r="ISP28" s="16"/>
      <c r="ISQ28" s="16"/>
      <c r="ISR28" s="16"/>
      <c r="ISS28" s="16"/>
      <c r="IST28" s="16"/>
      <c r="ISU28" s="16"/>
      <c r="ISV28" s="16"/>
      <c r="ISW28" s="16"/>
      <c r="ISX28" s="16"/>
      <c r="ISY28" s="16"/>
      <c r="ISZ28" s="16"/>
      <c r="ITA28" s="16"/>
      <c r="ITB28" s="16"/>
      <c r="ITC28" s="16"/>
      <c r="ITD28" s="16"/>
      <c r="ITE28" s="16"/>
      <c r="ITF28" s="16"/>
      <c r="ITG28" s="16"/>
      <c r="ITH28" s="16"/>
      <c r="ITI28" s="16"/>
      <c r="ITJ28" s="16"/>
      <c r="ITK28" s="16"/>
      <c r="ITL28" s="16"/>
      <c r="ITM28" s="16"/>
      <c r="ITN28" s="16"/>
      <c r="ITO28" s="16"/>
      <c r="ITP28" s="16"/>
      <c r="ITQ28" s="16"/>
      <c r="ITR28" s="16"/>
      <c r="ITS28" s="16"/>
      <c r="ITT28" s="16"/>
      <c r="ITU28" s="16"/>
      <c r="ITV28" s="16"/>
      <c r="ITW28" s="16"/>
      <c r="ITX28" s="16"/>
      <c r="ITY28" s="16"/>
      <c r="ITZ28" s="16"/>
      <c r="IUA28" s="16"/>
      <c r="IUB28" s="16"/>
      <c r="IUC28" s="16"/>
      <c r="IUD28" s="16"/>
      <c r="IUE28" s="16"/>
      <c r="IUF28" s="16"/>
      <c r="IUG28" s="16"/>
      <c r="IUH28" s="16"/>
      <c r="IUI28" s="16"/>
      <c r="IUJ28" s="16"/>
      <c r="IUK28" s="16"/>
      <c r="IUL28" s="16"/>
      <c r="IUM28" s="16"/>
      <c r="IUN28" s="16"/>
      <c r="IUO28" s="16"/>
      <c r="IUP28" s="16"/>
      <c r="IUQ28" s="16"/>
      <c r="IUR28" s="16"/>
      <c r="IUS28" s="16"/>
      <c r="IUT28" s="16"/>
      <c r="IUU28" s="16"/>
      <c r="IUV28" s="16"/>
      <c r="IUW28" s="16"/>
      <c r="IUX28" s="16"/>
      <c r="IUY28" s="16"/>
      <c r="IUZ28" s="16"/>
      <c r="IVA28" s="16"/>
      <c r="IVB28" s="16"/>
      <c r="IVC28" s="16"/>
      <c r="IVD28" s="16"/>
      <c r="IVE28" s="16"/>
      <c r="IVF28" s="16"/>
      <c r="IVG28" s="16"/>
      <c r="IVH28" s="16"/>
      <c r="IVI28" s="16"/>
      <c r="IVJ28" s="16"/>
      <c r="IVK28" s="16"/>
      <c r="IVL28" s="16"/>
      <c r="IVM28" s="16"/>
      <c r="IVN28" s="16"/>
      <c r="IVO28" s="16"/>
      <c r="IVP28" s="16"/>
      <c r="IVQ28" s="16"/>
      <c r="IVR28" s="16"/>
      <c r="IVS28" s="16"/>
      <c r="IVT28" s="16"/>
      <c r="IVU28" s="16"/>
      <c r="IVV28" s="16"/>
      <c r="IVW28" s="16"/>
      <c r="IVX28" s="16"/>
      <c r="IVY28" s="16"/>
      <c r="IVZ28" s="16"/>
      <c r="IWA28" s="16"/>
      <c r="IWB28" s="16"/>
      <c r="IWC28" s="16"/>
      <c r="IWD28" s="16"/>
      <c r="IWE28" s="16"/>
      <c r="IWF28" s="16"/>
      <c r="IWG28" s="16"/>
      <c r="IWH28" s="16"/>
      <c r="IWI28" s="16"/>
      <c r="IWJ28" s="16"/>
      <c r="IWK28" s="16"/>
      <c r="IWL28" s="16"/>
      <c r="IWM28" s="16"/>
      <c r="IWN28" s="16"/>
      <c r="IWO28" s="16"/>
      <c r="IWP28" s="16"/>
      <c r="IWQ28" s="16"/>
      <c r="IWR28" s="16"/>
      <c r="IWS28" s="16"/>
      <c r="IWT28" s="16"/>
      <c r="IWU28" s="16"/>
      <c r="IWV28" s="16"/>
      <c r="IWW28" s="16"/>
      <c r="IWX28" s="16"/>
      <c r="IWY28" s="16"/>
      <c r="IWZ28" s="16"/>
      <c r="IXA28" s="16"/>
      <c r="IXB28" s="16"/>
      <c r="IXC28" s="16"/>
      <c r="IXD28" s="16"/>
      <c r="IXE28" s="16"/>
      <c r="IXF28" s="16"/>
      <c r="IXG28" s="16"/>
      <c r="IXH28" s="16"/>
      <c r="IXI28" s="16"/>
      <c r="IXJ28" s="16"/>
      <c r="IXK28" s="16"/>
      <c r="IXL28" s="16"/>
      <c r="IXM28" s="16"/>
      <c r="IXN28" s="16"/>
      <c r="IXO28" s="16"/>
      <c r="IXP28" s="16"/>
      <c r="IXQ28" s="16"/>
      <c r="IXR28" s="16"/>
      <c r="IXS28" s="16"/>
      <c r="IXT28" s="16"/>
      <c r="IXU28" s="16"/>
      <c r="IXV28" s="16"/>
      <c r="IXW28" s="16"/>
      <c r="IXX28" s="16"/>
      <c r="IXY28" s="16"/>
      <c r="IXZ28" s="16"/>
      <c r="IYA28" s="16"/>
      <c r="IYB28" s="16"/>
      <c r="IYC28" s="16"/>
      <c r="IYD28" s="16"/>
      <c r="IYE28" s="16"/>
      <c r="IYF28" s="16"/>
      <c r="IYG28" s="16"/>
      <c r="IYH28" s="16"/>
      <c r="IYI28" s="16"/>
      <c r="IYJ28" s="16"/>
      <c r="IYK28" s="16"/>
      <c r="IYL28" s="16"/>
      <c r="IYM28" s="16"/>
      <c r="IYN28" s="16"/>
      <c r="IYO28" s="16"/>
      <c r="IYP28" s="16"/>
      <c r="IYQ28" s="16"/>
      <c r="IYR28" s="16"/>
      <c r="IYS28" s="16"/>
      <c r="IYT28" s="16"/>
      <c r="IYU28" s="16"/>
      <c r="IYV28" s="16"/>
      <c r="IYW28" s="16"/>
      <c r="IYX28" s="16"/>
      <c r="IYY28" s="16"/>
      <c r="IYZ28" s="16"/>
      <c r="IZA28" s="16"/>
      <c r="IZB28" s="16"/>
      <c r="IZC28" s="16"/>
      <c r="IZD28" s="16"/>
      <c r="IZE28" s="16"/>
      <c r="IZF28" s="16"/>
      <c r="IZG28" s="16"/>
      <c r="IZH28" s="16"/>
      <c r="IZI28" s="16"/>
      <c r="IZJ28" s="16"/>
      <c r="IZK28" s="16"/>
      <c r="IZL28" s="16"/>
      <c r="IZM28" s="16"/>
      <c r="IZN28" s="16"/>
      <c r="IZO28" s="16"/>
      <c r="IZP28" s="16"/>
      <c r="IZQ28" s="16"/>
      <c r="IZR28" s="16"/>
      <c r="IZS28" s="16"/>
      <c r="IZT28" s="16"/>
      <c r="IZU28" s="16"/>
      <c r="IZV28" s="16"/>
      <c r="IZW28" s="16"/>
      <c r="IZX28" s="16"/>
      <c r="IZY28" s="16"/>
      <c r="IZZ28" s="16"/>
      <c r="JAA28" s="16"/>
      <c r="JAB28" s="16"/>
      <c r="JAC28" s="16"/>
      <c r="JAD28" s="16"/>
      <c r="JAE28" s="16"/>
      <c r="JAF28" s="16"/>
      <c r="JAG28" s="16"/>
      <c r="JAH28" s="16"/>
      <c r="JAI28" s="16"/>
      <c r="JAJ28" s="16"/>
      <c r="JAK28" s="16"/>
      <c r="JAL28" s="16"/>
      <c r="JAM28" s="16"/>
      <c r="JAN28" s="16"/>
      <c r="JAO28" s="16"/>
      <c r="JAP28" s="16"/>
      <c r="JAQ28" s="16"/>
      <c r="JAR28" s="16"/>
      <c r="JAS28" s="16"/>
      <c r="JAT28" s="16"/>
      <c r="JAU28" s="16"/>
      <c r="JAV28" s="16"/>
      <c r="JAW28" s="16"/>
      <c r="JAX28" s="16"/>
      <c r="JAY28" s="16"/>
      <c r="JAZ28" s="16"/>
      <c r="JBA28" s="16"/>
      <c r="JBB28" s="16"/>
      <c r="JBC28" s="16"/>
      <c r="JBD28" s="16"/>
      <c r="JBE28" s="16"/>
      <c r="JBF28" s="16"/>
      <c r="JBG28" s="16"/>
      <c r="JBH28" s="16"/>
      <c r="JBI28" s="16"/>
      <c r="JBJ28" s="16"/>
      <c r="JBK28" s="16"/>
      <c r="JBL28" s="16"/>
      <c r="JBM28" s="16"/>
      <c r="JBN28" s="16"/>
      <c r="JBO28" s="16"/>
      <c r="JBP28" s="16"/>
      <c r="JBQ28" s="16"/>
      <c r="JBR28" s="16"/>
      <c r="JBS28" s="16"/>
      <c r="JBT28" s="16"/>
      <c r="JBU28" s="16"/>
      <c r="JBV28" s="16"/>
      <c r="JBW28" s="16"/>
      <c r="JBX28" s="16"/>
      <c r="JBY28" s="16"/>
      <c r="JBZ28" s="16"/>
      <c r="JCA28" s="16"/>
      <c r="JCB28" s="16"/>
      <c r="JCC28" s="16"/>
      <c r="JCD28" s="16"/>
      <c r="JCE28" s="16"/>
      <c r="JCF28" s="16"/>
      <c r="JCG28" s="16"/>
      <c r="JCH28" s="16"/>
      <c r="JCI28" s="16"/>
      <c r="JCJ28" s="16"/>
      <c r="JCK28" s="16"/>
      <c r="JCL28" s="16"/>
      <c r="JCM28" s="16"/>
      <c r="JCN28" s="16"/>
      <c r="JCO28" s="16"/>
      <c r="JCP28" s="16"/>
      <c r="JCQ28" s="16"/>
      <c r="JCR28" s="16"/>
      <c r="JCS28" s="16"/>
      <c r="JCT28" s="16"/>
      <c r="JCU28" s="16"/>
      <c r="JCV28" s="16"/>
      <c r="JCW28" s="16"/>
      <c r="JCX28" s="16"/>
      <c r="JCY28" s="16"/>
      <c r="JCZ28" s="16"/>
      <c r="JDA28" s="16"/>
      <c r="JDB28" s="16"/>
      <c r="JDC28" s="16"/>
      <c r="JDD28" s="16"/>
      <c r="JDE28" s="16"/>
      <c r="JDF28" s="16"/>
      <c r="JDG28" s="16"/>
      <c r="JDH28" s="16"/>
      <c r="JDI28" s="16"/>
      <c r="JDJ28" s="16"/>
      <c r="JDK28" s="16"/>
      <c r="JDL28" s="16"/>
      <c r="JDM28" s="16"/>
      <c r="JDN28" s="16"/>
      <c r="JDO28" s="16"/>
      <c r="JDP28" s="16"/>
      <c r="JDQ28" s="16"/>
      <c r="JDR28" s="16"/>
      <c r="JDS28" s="16"/>
      <c r="JDT28" s="16"/>
      <c r="JDU28" s="16"/>
      <c r="JDV28" s="16"/>
      <c r="JDW28" s="16"/>
      <c r="JDX28" s="16"/>
      <c r="JDY28" s="16"/>
      <c r="JDZ28" s="16"/>
      <c r="JEA28" s="16"/>
      <c r="JEB28" s="16"/>
      <c r="JEC28" s="16"/>
      <c r="JED28" s="16"/>
      <c r="JEE28" s="16"/>
      <c r="JEF28" s="16"/>
      <c r="JEG28" s="16"/>
      <c r="JEH28" s="16"/>
      <c r="JEI28" s="16"/>
      <c r="JEJ28" s="16"/>
      <c r="JEK28" s="16"/>
      <c r="JEL28" s="16"/>
      <c r="JEM28" s="16"/>
      <c r="JEN28" s="16"/>
      <c r="JEO28" s="16"/>
      <c r="JEP28" s="16"/>
      <c r="JEQ28" s="16"/>
      <c r="JER28" s="16"/>
      <c r="JES28" s="16"/>
      <c r="JET28" s="16"/>
      <c r="JEU28" s="16"/>
      <c r="JEV28" s="16"/>
      <c r="JEW28" s="16"/>
      <c r="JEX28" s="16"/>
      <c r="JEY28" s="16"/>
      <c r="JEZ28" s="16"/>
      <c r="JFA28" s="16"/>
      <c r="JFB28" s="16"/>
      <c r="JFC28" s="16"/>
      <c r="JFD28" s="16"/>
      <c r="JFE28" s="16"/>
      <c r="JFF28" s="16"/>
      <c r="JFG28" s="16"/>
      <c r="JFH28" s="16"/>
      <c r="JFI28" s="16"/>
      <c r="JFJ28" s="16"/>
      <c r="JFK28" s="16"/>
      <c r="JFL28" s="16"/>
      <c r="JFM28" s="16"/>
      <c r="JFN28" s="16"/>
      <c r="JFO28" s="16"/>
      <c r="JFP28" s="16"/>
      <c r="JFQ28" s="16"/>
      <c r="JFR28" s="16"/>
      <c r="JFS28" s="16"/>
      <c r="JFT28" s="16"/>
      <c r="JFU28" s="16"/>
      <c r="JFV28" s="16"/>
      <c r="JFW28" s="16"/>
      <c r="JFX28" s="16"/>
      <c r="JFY28" s="16"/>
      <c r="JFZ28" s="16"/>
      <c r="JGA28" s="16"/>
      <c r="JGB28" s="16"/>
      <c r="JGC28" s="16"/>
      <c r="JGD28" s="16"/>
      <c r="JGE28" s="16"/>
      <c r="JGF28" s="16"/>
      <c r="JGG28" s="16"/>
      <c r="JGH28" s="16"/>
      <c r="JGI28" s="16"/>
      <c r="JGJ28" s="16"/>
      <c r="JGK28" s="16"/>
      <c r="JGL28" s="16"/>
      <c r="JGM28" s="16"/>
      <c r="JGN28" s="16"/>
      <c r="JGO28" s="16"/>
      <c r="JGP28" s="16"/>
      <c r="JGQ28" s="16"/>
      <c r="JGR28" s="16"/>
      <c r="JGS28" s="16"/>
      <c r="JGT28" s="16"/>
      <c r="JGU28" s="16"/>
      <c r="JGV28" s="16"/>
      <c r="JGW28" s="16"/>
      <c r="JGX28" s="16"/>
      <c r="JGY28" s="16"/>
      <c r="JGZ28" s="16"/>
      <c r="JHA28" s="16"/>
      <c r="JHB28" s="16"/>
      <c r="JHC28" s="16"/>
      <c r="JHD28" s="16"/>
      <c r="JHE28" s="16"/>
      <c r="JHF28" s="16"/>
      <c r="JHG28" s="16"/>
      <c r="JHH28" s="16"/>
      <c r="JHI28" s="16"/>
      <c r="JHJ28" s="16"/>
      <c r="JHK28" s="16"/>
      <c r="JHL28" s="16"/>
      <c r="JHM28" s="16"/>
      <c r="JHN28" s="16"/>
      <c r="JHO28" s="16"/>
      <c r="JHP28" s="16"/>
      <c r="JHQ28" s="16"/>
      <c r="JHR28" s="16"/>
      <c r="JHS28" s="16"/>
      <c r="JHT28" s="16"/>
      <c r="JHU28" s="16"/>
      <c r="JHV28" s="16"/>
      <c r="JHW28" s="16"/>
      <c r="JHX28" s="16"/>
      <c r="JHY28" s="16"/>
      <c r="JHZ28" s="16"/>
      <c r="JIA28" s="16"/>
      <c r="JIB28" s="16"/>
      <c r="JIC28" s="16"/>
      <c r="JID28" s="16"/>
      <c r="JIE28" s="16"/>
      <c r="JIF28" s="16"/>
      <c r="JIG28" s="16"/>
      <c r="JIH28" s="16"/>
      <c r="JII28" s="16"/>
      <c r="JIJ28" s="16"/>
      <c r="JIK28" s="16"/>
      <c r="JIL28" s="16"/>
      <c r="JIM28" s="16"/>
      <c r="JIN28" s="16"/>
      <c r="JIO28" s="16"/>
      <c r="JIP28" s="16"/>
      <c r="JIQ28" s="16"/>
      <c r="JIR28" s="16"/>
      <c r="JIS28" s="16"/>
      <c r="JIT28" s="16"/>
      <c r="JIU28" s="16"/>
      <c r="JIV28" s="16"/>
      <c r="JIW28" s="16"/>
      <c r="JIX28" s="16"/>
      <c r="JIY28" s="16"/>
      <c r="JIZ28" s="16"/>
      <c r="JJA28" s="16"/>
      <c r="JJB28" s="16"/>
      <c r="JJC28" s="16"/>
      <c r="JJD28" s="16"/>
      <c r="JJE28" s="16"/>
      <c r="JJF28" s="16"/>
      <c r="JJG28" s="16"/>
      <c r="JJH28" s="16"/>
      <c r="JJI28" s="16"/>
      <c r="JJJ28" s="16"/>
      <c r="JJK28" s="16"/>
      <c r="JJL28" s="16"/>
      <c r="JJM28" s="16"/>
      <c r="JJN28" s="16"/>
      <c r="JJO28" s="16"/>
      <c r="JJP28" s="16"/>
      <c r="JJQ28" s="16"/>
      <c r="JJR28" s="16"/>
      <c r="JJS28" s="16"/>
      <c r="JJT28" s="16"/>
      <c r="JJU28" s="16"/>
      <c r="JJV28" s="16"/>
      <c r="JJW28" s="16"/>
      <c r="JJX28" s="16"/>
      <c r="JJY28" s="16"/>
      <c r="JJZ28" s="16"/>
      <c r="JKA28" s="16"/>
      <c r="JKB28" s="16"/>
      <c r="JKC28" s="16"/>
      <c r="JKD28" s="16"/>
      <c r="JKE28" s="16"/>
      <c r="JKF28" s="16"/>
      <c r="JKG28" s="16"/>
      <c r="JKH28" s="16"/>
      <c r="JKI28" s="16"/>
      <c r="JKJ28" s="16"/>
      <c r="JKK28" s="16"/>
      <c r="JKL28" s="16"/>
      <c r="JKM28" s="16"/>
      <c r="JKN28" s="16"/>
      <c r="JKO28" s="16"/>
      <c r="JKP28" s="16"/>
      <c r="JKQ28" s="16"/>
      <c r="JKR28" s="16"/>
      <c r="JKS28" s="16"/>
      <c r="JKT28" s="16"/>
      <c r="JKU28" s="16"/>
      <c r="JKV28" s="16"/>
      <c r="JKW28" s="16"/>
      <c r="JKX28" s="16"/>
      <c r="JKY28" s="16"/>
      <c r="JKZ28" s="16"/>
      <c r="JLA28" s="16"/>
      <c r="JLB28" s="16"/>
      <c r="JLC28" s="16"/>
      <c r="JLD28" s="16"/>
      <c r="JLE28" s="16"/>
      <c r="JLF28" s="16"/>
      <c r="JLG28" s="16"/>
      <c r="JLH28" s="16"/>
      <c r="JLI28" s="16"/>
      <c r="JLJ28" s="16"/>
      <c r="JLK28" s="16"/>
      <c r="JLL28" s="16"/>
      <c r="JLM28" s="16"/>
      <c r="JLN28" s="16"/>
      <c r="JLO28" s="16"/>
      <c r="JLP28" s="16"/>
      <c r="JLQ28" s="16"/>
      <c r="JLR28" s="16"/>
      <c r="JLS28" s="16"/>
      <c r="JLT28" s="16"/>
      <c r="JLU28" s="16"/>
      <c r="JLV28" s="16"/>
      <c r="JLW28" s="16"/>
      <c r="JLX28" s="16"/>
      <c r="JLY28" s="16"/>
      <c r="JLZ28" s="16"/>
      <c r="JMA28" s="16"/>
      <c r="JMB28" s="16"/>
      <c r="JMC28" s="16"/>
      <c r="JMD28" s="16"/>
      <c r="JME28" s="16"/>
      <c r="JMF28" s="16"/>
      <c r="JMG28" s="16"/>
      <c r="JMH28" s="16"/>
      <c r="JMI28" s="16"/>
      <c r="JMJ28" s="16"/>
      <c r="JMK28" s="16"/>
      <c r="JML28" s="16"/>
      <c r="JMM28" s="16"/>
      <c r="JMN28" s="16"/>
      <c r="JMO28" s="16"/>
      <c r="JMP28" s="16"/>
      <c r="JMQ28" s="16"/>
      <c r="JMR28" s="16"/>
      <c r="JMS28" s="16"/>
      <c r="JMT28" s="16"/>
      <c r="JMU28" s="16"/>
      <c r="JMV28" s="16"/>
      <c r="JMW28" s="16"/>
      <c r="JMX28" s="16"/>
      <c r="JMY28" s="16"/>
      <c r="JMZ28" s="16"/>
      <c r="JNA28" s="16"/>
      <c r="JNB28" s="16"/>
      <c r="JNC28" s="16"/>
      <c r="JND28" s="16"/>
      <c r="JNE28" s="16"/>
      <c r="JNF28" s="16"/>
      <c r="JNG28" s="16"/>
      <c r="JNH28" s="16"/>
      <c r="JNI28" s="16"/>
      <c r="JNJ28" s="16"/>
      <c r="JNK28" s="16"/>
      <c r="JNL28" s="16"/>
      <c r="JNM28" s="16"/>
      <c r="JNN28" s="16"/>
      <c r="JNO28" s="16"/>
      <c r="JNP28" s="16"/>
      <c r="JNQ28" s="16"/>
      <c r="JNR28" s="16"/>
      <c r="JNS28" s="16"/>
      <c r="JNT28" s="16"/>
      <c r="JNU28" s="16"/>
      <c r="JNV28" s="16"/>
      <c r="JNW28" s="16"/>
      <c r="JNX28" s="16"/>
      <c r="JNY28" s="16"/>
      <c r="JNZ28" s="16"/>
      <c r="JOA28" s="16"/>
      <c r="JOB28" s="16"/>
      <c r="JOC28" s="16"/>
      <c r="JOD28" s="16"/>
      <c r="JOE28" s="16"/>
      <c r="JOF28" s="16"/>
      <c r="JOG28" s="16"/>
      <c r="JOH28" s="16"/>
      <c r="JOI28" s="16"/>
      <c r="JOJ28" s="16"/>
      <c r="JOK28" s="16"/>
      <c r="JOL28" s="16"/>
      <c r="JOM28" s="16"/>
      <c r="JON28" s="16"/>
      <c r="JOO28" s="16"/>
      <c r="JOP28" s="16"/>
      <c r="JOQ28" s="16"/>
      <c r="JOR28" s="16"/>
      <c r="JOS28" s="16"/>
      <c r="JOT28" s="16"/>
      <c r="JOU28" s="16"/>
      <c r="JOV28" s="16"/>
      <c r="JOW28" s="16"/>
      <c r="JOX28" s="16"/>
      <c r="JOY28" s="16"/>
      <c r="JOZ28" s="16"/>
      <c r="JPA28" s="16"/>
      <c r="JPB28" s="16"/>
      <c r="JPC28" s="16"/>
      <c r="JPD28" s="16"/>
      <c r="JPE28" s="16"/>
      <c r="JPF28" s="16"/>
      <c r="JPG28" s="16"/>
      <c r="JPH28" s="16"/>
      <c r="JPI28" s="16"/>
      <c r="JPJ28" s="16"/>
      <c r="JPK28" s="16"/>
      <c r="JPL28" s="16"/>
      <c r="JPM28" s="16"/>
      <c r="JPN28" s="16"/>
      <c r="JPO28" s="16"/>
      <c r="JPP28" s="16"/>
      <c r="JPQ28" s="16"/>
      <c r="JPR28" s="16"/>
      <c r="JPS28" s="16"/>
      <c r="JPT28" s="16"/>
      <c r="JPU28" s="16"/>
      <c r="JPV28" s="16"/>
      <c r="JPW28" s="16"/>
      <c r="JPX28" s="16"/>
      <c r="JPY28" s="16"/>
      <c r="JPZ28" s="16"/>
      <c r="JQA28" s="16"/>
      <c r="JQB28" s="16"/>
      <c r="JQC28" s="16"/>
      <c r="JQD28" s="16"/>
      <c r="JQE28" s="16"/>
      <c r="JQF28" s="16"/>
      <c r="JQG28" s="16"/>
      <c r="JQH28" s="16"/>
      <c r="JQI28" s="16"/>
      <c r="JQJ28" s="16"/>
      <c r="JQK28" s="16"/>
      <c r="JQL28" s="16"/>
      <c r="JQM28" s="16"/>
      <c r="JQN28" s="16"/>
      <c r="JQO28" s="16"/>
      <c r="JQP28" s="16"/>
      <c r="JQQ28" s="16"/>
      <c r="JQR28" s="16"/>
      <c r="JQS28" s="16"/>
      <c r="JQT28" s="16"/>
      <c r="JQU28" s="16"/>
      <c r="JQV28" s="16"/>
      <c r="JQW28" s="16"/>
      <c r="JQX28" s="16"/>
      <c r="JQY28" s="16"/>
      <c r="JQZ28" s="16"/>
      <c r="JRA28" s="16"/>
      <c r="JRB28" s="16"/>
      <c r="JRC28" s="16"/>
      <c r="JRD28" s="16"/>
      <c r="JRE28" s="16"/>
      <c r="JRF28" s="16"/>
      <c r="JRG28" s="16"/>
      <c r="JRH28" s="16"/>
      <c r="JRI28" s="16"/>
      <c r="JRJ28" s="16"/>
      <c r="JRK28" s="16"/>
      <c r="JRL28" s="16"/>
      <c r="JRM28" s="16"/>
      <c r="JRN28" s="16"/>
      <c r="JRO28" s="16"/>
      <c r="JRP28" s="16"/>
      <c r="JRQ28" s="16"/>
      <c r="JRR28" s="16"/>
      <c r="JRS28" s="16"/>
      <c r="JRT28" s="16"/>
      <c r="JRU28" s="16"/>
      <c r="JRV28" s="16"/>
      <c r="JRW28" s="16"/>
      <c r="JRX28" s="16"/>
      <c r="JRY28" s="16"/>
      <c r="JRZ28" s="16"/>
      <c r="JSA28" s="16"/>
      <c r="JSB28" s="16"/>
      <c r="JSC28" s="16"/>
      <c r="JSD28" s="16"/>
      <c r="JSE28" s="16"/>
      <c r="JSF28" s="16"/>
      <c r="JSG28" s="16"/>
      <c r="JSH28" s="16"/>
      <c r="JSI28" s="16"/>
      <c r="JSJ28" s="16"/>
      <c r="JSK28" s="16"/>
      <c r="JSL28" s="16"/>
      <c r="JSM28" s="16"/>
      <c r="JSN28" s="16"/>
      <c r="JSO28" s="16"/>
      <c r="JSP28" s="16"/>
      <c r="JSQ28" s="16"/>
      <c r="JSR28" s="16"/>
      <c r="JSS28" s="16"/>
      <c r="JST28" s="16"/>
      <c r="JSU28" s="16"/>
      <c r="JSV28" s="16"/>
      <c r="JSW28" s="16"/>
      <c r="JSX28" s="16"/>
      <c r="JSY28" s="16"/>
      <c r="JSZ28" s="16"/>
      <c r="JTA28" s="16"/>
      <c r="JTB28" s="16"/>
      <c r="JTC28" s="16"/>
      <c r="JTD28" s="16"/>
      <c r="JTE28" s="16"/>
      <c r="JTF28" s="16"/>
      <c r="JTG28" s="16"/>
      <c r="JTH28" s="16"/>
      <c r="JTI28" s="16"/>
      <c r="JTJ28" s="16"/>
      <c r="JTK28" s="16"/>
      <c r="JTL28" s="16"/>
      <c r="JTM28" s="16"/>
      <c r="JTN28" s="16"/>
      <c r="JTO28" s="16"/>
      <c r="JTP28" s="16"/>
      <c r="JTQ28" s="16"/>
      <c r="JTR28" s="16"/>
      <c r="JTS28" s="16"/>
      <c r="JTT28" s="16"/>
      <c r="JTU28" s="16"/>
      <c r="JTV28" s="16"/>
      <c r="JTW28" s="16"/>
      <c r="JTX28" s="16"/>
      <c r="JTY28" s="16"/>
      <c r="JTZ28" s="16"/>
      <c r="JUA28" s="16"/>
      <c r="JUB28" s="16"/>
      <c r="JUC28" s="16"/>
      <c r="JUD28" s="16"/>
      <c r="JUE28" s="16"/>
      <c r="JUF28" s="16"/>
      <c r="JUG28" s="16"/>
      <c r="JUH28" s="16"/>
      <c r="JUI28" s="16"/>
      <c r="JUJ28" s="16"/>
      <c r="JUK28" s="16"/>
      <c r="JUL28" s="16"/>
      <c r="JUM28" s="16"/>
      <c r="JUN28" s="16"/>
      <c r="JUO28" s="16"/>
      <c r="JUP28" s="16"/>
      <c r="JUQ28" s="16"/>
      <c r="JUR28" s="16"/>
      <c r="JUS28" s="16"/>
      <c r="JUT28" s="16"/>
      <c r="JUU28" s="16"/>
      <c r="JUV28" s="16"/>
      <c r="JUW28" s="16"/>
      <c r="JUX28" s="16"/>
      <c r="JUY28" s="16"/>
      <c r="JUZ28" s="16"/>
      <c r="JVA28" s="16"/>
      <c r="JVB28" s="16"/>
      <c r="JVC28" s="16"/>
      <c r="JVD28" s="16"/>
      <c r="JVE28" s="16"/>
      <c r="JVF28" s="16"/>
      <c r="JVG28" s="16"/>
      <c r="JVH28" s="16"/>
      <c r="JVI28" s="16"/>
      <c r="JVJ28" s="16"/>
      <c r="JVK28" s="16"/>
      <c r="JVL28" s="16"/>
      <c r="JVM28" s="16"/>
      <c r="JVN28" s="16"/>
      <c r="JVO28" s="16"/>
      <c r="JVP28" s="16"/>
      <c r="JVQ28" s="16"/>
      <c r="JVR28" s="16"/>
      <c r="JVS28" s="16"/>
      <c r="JVT28" s="16"/>
      <c r="JVU28" s="16"/>
      <c r="JVV28" s="16"/>
      <c r="JVW28" s="16"/>
      <c r="JVX28" s="16"/>
      <c r="JVY28" s="16"/>
      <c r="JVZ28" s="16"/>
      <c r="JWA28" s="16"/>
      <c r="JWB28" s="16"/>
      <c r="JWC28" s="16"/>
      <c r="JWD28" s="16"/>
      <c r="JWE28" s="16"/>
      <c r="JWF28" s="16"/>
      <c r="JWG28" s="16"/>
      <c r="JWH28" s="16"/>
      <c r="JWI28" s="16"/>
      <c r="JWJ28" s="16"/>
      <c r="JWK28" s="16"/>
      <c r="JWL28" s="16"/>
      <c r="JWM28" s="16"/>
      <c r="JWN28" s="16"/>
      <c r="JWO28" s="16"/>
      <c r="JWP28" s="16"/>
      <c r="JWQ28" s="16"/>
      <c r="JWR28" s="16"/>
      <c r="JWS28" s="16"/>
      <c r="JWT28" s="16"/>
      <c r="JWU28" s="16"/>
      <c r="JWV28" s="16"/>
      <c r="JWW28" s="16"/>
      <c r="JWX28" s="16"/>
      <c r="JWY28" s="16"/>
      <c r="JWZ28" s="16"/>
      <c r="JXA28" s="16"/>
      <c r="JXB28" s="16"/>
      <c r="JXC28" s="16"/>
      <c r="JXD28" s="16"/>
      <c r="JXE28" s="16"/>
      <c r="JXF28" s="16"/>
      <c r="JXG28" s="16"/>
      <c r="JXH28" s="16"/>
      <c r="JXI28" s="16"/>
      <c r="JXJ28" s="16"/>
      <c r="JXK28" s="16"/>
      <c r="JXL28" s="16"/>
      <c r="JXM28" s="16"/>
      <c r="JXN28" s="16"/>
      <c r="JXO28" s="16"/>
      <c r="JXP28" s="16"/>
      <c r="JXQ28" s="16"/>
      <c r="JXR28" s="16"/>
      <c r="JXS28" s="16"/>
      <c r="JXT28" s="16"/>
      <c r="JXU28" s="16"/>
      <c r="JXV28" s="16"/>
      <c r="JXW28" s="16"/>
      <c r="JXX28" s="16"/>
      <c r="JXY28" s="16"/>
      <c r="JXZ28" s="16"/>
      <c r="JYA28" s="16"/>
      <c r="JYB28" s="16"/>
      <c r="JYC28" s="16"/>
      <c r="JYD28" s="16"/>
      <c r="JYE28" s="16"/>
      <c r="JYF28" s="16"/>
      <c r="JYG28" s="16"/>
      <c r="JYH28" s="16"/>
      <c r="JYI28" s="16"/>
      <c r="JYJ28" s="16"/>
      <c r="JYK28" s="16"/>
      <c r="JYL28" s="16"/>
      <c r="JYM28" s="16"/>
      <c r="JYN28" s="16"/>
      <c r="JYO28" s="16"/>
      <c r="JYP28" s="16"/>
      <c r="JYQ28" s="16"/>
      <c r="JYR28" s="16"/>
      <c r="JYS28" s="16"/>
      <c r="JYT28" s="16"/>
      <c r="JYU28" s="16"/>
      <c r="JYV28" s="16"/>
      <c r="JYW28" s="16"/>
      <c r="JYX28" s="16"/>
      <c r="JYY28" s="16"/>
      <c r="JYZ28" s="16"/>
      <c r="JZA28" s="16"/>
      <c r="JZB28" s="16"/>
      <c r="JZC28" s="16"/>
      <c r="JZD28" s="16"/>
      <c r="JZE28" s="16"/>
      <c r="JZF28" s="16"/>
      <c r="JZG28" s="16"/>
      <c r="JZH28" s="16"/>
      <c r="JZI28" s="16"/>
      <c r="JZJ28" s="16"/>
      <c r="JZK28" s="16"/>
      <c r="JZL28" s="16"/>
      <c r="JZM28" s="16"/>
      <c r="JZN28" s="16"/>
      <c r="JZO28" s="16"/>
      <c r="JZP28" s="16"/>
      <c r="JZQ28" s="16"/>
      <c r="JZR28" s="16"/>
      <c r="JZS28" s="16"/>
      <c r="JZT28" s="16"/>
      <c r="JZU28" s="16"/>
      <c r="JZV28" s="16"/>
      <c r="JZW28" s="16"/>
      <c r="JZX28" s="16"/>
      <c r="JZY28" s="16"/>
      <c r="JZZ28" s="16"/>
      <c r="KAA28" s="16"/>
      <c r="KAB28" s="16"/>
      <c r="KAC28" s="16"/>
      <c r="KAD28" s="16"/>
      <c r="KAE28" s="16"/>
      <c r="KAF28" s="16"/>
      <c r="KAG28" s="16"/>
      <c r="KAH28" s="16"/>
      <c r="KAI28" s="16"/>
      <c r="KAJ28" s="16"/>
      <c r="KAK28" s="16"/>
      <c r="KAL28" s="16"/>
      <c r="KAM28" s="16"/>
      <c r="KAN28" s="16"/>
      <c r="KAO28" s="16"/>
      <c r="KAP28" s="16"/>
      <c r="KAQ28" s="16"/>
      <c r="KAR28" s="16"/>
      <c r="KAS28" s="16"/>
      <c r="KAT28" s="16"/>
      <c r="KAU28" s="16"/>
      <c r="KAV28" s="16"/>
      <c r="KAW28" s="16"/>
      <c r="KAX28" s="16"/>
      <c r="KAY28" s="16"/>
      <c r="KAZ28" s="16"/>
      <c r="KBA28" s="16"/>
      <c r="KBB28" s="16"/>
      <c r="KBC28" s="16"/>
      <c r="KBD28" s="16"/>
      <c r="KBE28" s="16"/>
      <c r="KBF28" s="16"/>
      <c r="KBG28" s="16"/>
      <c r="KBH28" s="16"/>
      <c r="KBI28" s="16"/>
      <c r="KBJ28" s="16"/>
      <c r="KBK28" s="16"/>
      <c r="KBL28" s="16"/>
      <c r="KBM28" s="16"/>
      <c r="KBN28" s="16"/>
      <c r="KBO28" s="16"/>
      <c r="KBP28" s="16"/>
      <c r="KBQ28" s="16"/>
      <c r="KBR28" s="16"/>
      <c r="KBS28" s="16"/>
      <c r="KBT28" s="16"/>
      <c r="KBU28" s="16"/>
      <c r="KBV28" s="16"/>
      <c r="KBW28" s="16"/>
      <c r="KBX28" s="16"/>
      <c r="KBY28" s="16"/>
      <c r="KBZ28" s="16"/>
      <c r="KCA28" s="16"/>
      <c r="KCB28" s="16"/>
      <c r="KCC28" s="16"/>
      <c r="KCD28" s="16"/>
      <c r="KCE28" s="16"/>
      <c r="KCF28" s="16"/>
      <c r="KCG28" s="16"/>
      <c r="KCH28" s="16"/>
      <c r="KCI28" s="16"/>
      <c r="KCJ28" s="16"/>
      <c r="KCK28" s="16"/>
      <c r="KCL28" s="16"/>
      <c r="KCM28" s="16"/>
      <c r="KCN28" s="16"/>
      <c r="KCO28" s="16"/>
      <c r="KCP28" s="16"/>
      <c r="KCQ28" s="16"/>
      <c r="KCR28" s="16"/>
      <c r="KCS28" s="16"/>
      <c r="KCT28" s="16"/>
      <c r="KCU28" s="16"/>
      <c r="KCV28" s="16"/>
      <c r="KCW28" s="16"/>
      <c r="KCX28" s="16"/>
      <c r="KCY28" s="16"/>
      <c r="KCZ28" s="16"/>
      <c r="KDA28" s="16"/>
      <c r="KDB28" s="16"/>
      <c r="KDC28" s="16"/>
      <c r="KDD28" s="16"/>
      <c r="KDE28" s="16"/>
      <c r="KDF28" s="16"/>
      <c r="KDG28" s="16"/>
      <c r="KDH28" s="16"/>
      <c r="KDI28" s="16"/>
      <c r="KDJ28" s="16"/>
      <c r="KDK28" s="16"/>
      <c r="KDL28" s="16"/>
      <c r="KDM28" s="16"/>
      <c r="KDN28" s="16"/>
      <c r="KDO28" s="16"/>
      <c r="KDP28" s="16"/>
      <c r="KDQ28" s="16"/>
      <c r="KDR28" s="16"/>
      <c r="KDS28" s="16"/>
      <c r="KDT28" s="16"/>
      <c r="KDU28" s="16"/>
      <c r="KDV28" s="16"/>
      <c r="KDW28" s="16"/>
      <c r="KDX28" s="16"/>
      <c r="KDY28" s="16"/>
      <c r="KDZ28" s="16"/>
      <c r="KEA28" s="16"/>
      <c r="KEB28" s="16"/>
      <c r="KEC28" s="16"/>
      <c r="KED28" s="16"/>
      <c r="KEE28" s="16"/>
      <c r="KEF28" s="16"/>
      <c r="KEG28" s="16"/>
      <c r="KEH28" s="16"/>
      <c r="KEI28" s="16"/>
      <c r="KEJ28" s="16"/>
      <c r="KEK28" s="16"/>
      <c r="KEL28" s="16"/>
      <c r="KEM28" s="16"/>
      <c r="KEN28" s="16"/>
      <c r="KEO28" s="16"/>
      <c r="KEP28" s="16"/>
      <c r="KEQ28" s="16"/>
      <c r="KER28" s="16"/>
      <c r="KES28" s="16"/>
      <c r="KET28" s="16"/>
      <c r="KEU28" s="16"/>
      <c r="KEV28" s="16"/>
      <c r="KEW28" s="16"/>
      <c r="KEX28" s="16"/>
      <c r="KEY28" s="16"/>
      <c r="KEZ28" s="16"/>
      <c r="KFA28" s="16"/>
      <c r="KFB28" s="16"/>
      <c r="KFC28" s="16"/>
      <c r="KFD28" s="16"/>
      <c r="KFE28" s="16"/>
      <c r="KFF28" s="16"/>
      <c r="KFG28" s="16"/>
      <c r="KFH28" s="16"/>
      <c r="KFI28" s="16"/>
      <c r="KFJ28" s="16"/>
      <c r="KFK28" s="16"/>
      <c r="KFL28" s="16"/>
      <c r="KFM28" s="16"/>
      <c r="KFN28" s="16"/>
      <c r="KFO28" s="16"/>
      <c r="KFP28" s="16"/>
      <c r="KFQ28" s="16"/>
      <c r="KFR28" s="16"/>
      <c r="KFS28" s="16"/>
      <c r="KFT28" s="16"/>
      <c r="KFU28" s="16"/>
      <c r="KFV28" s="16"/>
      <c r="KFW28" s="16"/>
      <c r="KFX28" s="16"/>
      <c r="KFY28" s="16"/>
      <c r="KFZ28" s="16"/>
      <c r="KGA28" s="16"/>
      <c r="KGB28" s="16"/>
      <c r="KGC28" s="16"/>
      <c r="KGD28" s="16"/>
      <c r="KGE28" s="16"/>
      <c r="KGF28" s="16"/>
      <c r="KGG28" s="16"/>
      <c r="KGH28" s="16"/>
      <c r="KGI28" s="16"/>
      <c r="KGJ28" s="16"/>
      <c r="KGK28" s="16"/>
      <c r="KGL28" s="16"/>
      <c r="KGM28" s="16"/>
      <c r="KGN28" s="16"/>
      <c r="KGO28" s="16"/>
      <c r="KGP28" s="16"/>
      <c r="KGQ28" s="16"/>
      <c r="KGR28" s="16"/>
      <c r="KGS28" s="16"/>
      <c r="KGT28" s="16"/>
      <c r="KGU28" s="16"/>
      <c r="KGV28" s="16"/>
      <c r="KGW28" s="16"/>
      <c r="KGX28" s="16"/>
      <c r="KGY28" s="16"/>
      <c r="KGZ28" s="16"/>
      <c r="KHA28" s="16"/>
      <c r="KHB28" s="16"/>
      <c r="KHC28" s="16"/>
      <c r="KHD28" s="16"/>
      <c r="KHE28" s="16"/>
      <c r="KHF28" s="16"/>
      <c r="KHG28" s="16"/>
      <c r="KHH28" s="16"/>
      <c r="KHI28" s="16"/>
      <c r="KHJ28" s="16"/>
      <c r="KHK28" s="16"/>
      <c r="KHL28" s="16"/>
      <c r="KHM28" s="16"/>
      <c r="KHN28" s="16"/>
      <c r="KHO28" s="16"/>
      <c r="KHP28" s="16"/>
      <c r="KHQ28" s="16"/>
      <c r="KHR28" s="16"/>
      <c r="KHS28" s="16"/>
      <c r="KHT28" s="16"/>
      <c r="KHU28" s="16"/>
      <c r="KHV28" s="16"/>
      <c r="KHW28" s="16"/>
      <c r="KHX28" s="16"/>
      <c r="KHY28" s="16"/>
      <c r="KHZ28" s="16"/>
      <c r="KIA28" s="16"/>
      <c r="KIB28" s="16"/>
      <c r="KIC28" s="16"/>
      <c r="KID28" s="16"/>
      <c r="KIE28" s="16"/>
      <c r="KIF28" s="16"/>
      <c r="KIG28" s="16"/>
      <c r="KIH28" s="16"/>
      <c r="KII28" s="16"/>
      <c r="KIJ28" s="16"/>
      <c r="KIK28" s="16"/>
      <c r="KIL28" s="16"/>
      <c r="KIM28" s="16"/>
      <c r="KIN28" s="16"/>
      <c r="KIO28" s="16"/>
      <c r="KIP28" s="16"/>
      <c r="KIQ28" s="16"/>
      <c r="KIR28" s="16"/>
      <c r="KIS28" s="16"/>
      <c r="KIT28" s="16"/>
      <c r="KIU28" s="16"/>
      <c r="KIV28" s="16"/>
      <c r="KIW28" s="16"/>
      <c r="KIX28" s="16"/>
      <c r="KIY28" s="16"/>
      <c r="KIZ28" s="16"/>
      <c r="KJA28" s="16"/>
      <c r="KJB28" s="16"/>
      <c r="KJC28" s="16"/>
      <c r="KJD28" s="16"/>
      <c r="KJE28" s="16"/>
      <c r="KJF28" s="16"/>
      <c r="KJG28" s="16"/>
      <c r="KJH28" s="16"/>
      <c r="KJI28" s="16"/>
      <c r="KJJ28" s="16"/>
      <c r="KJK28" s="16"/>
      <c r="KJL28" s="16"/>
      <c r="KJM28" s="16"/>
      <c r="KJN28" s="16"/>
      <c r="KJO28" s="16"/>
      <c r="KJP28" s="16"/>
      <c r="KJQ28" s="16"/>
      <c r="KJR28" s="16"/>
      <c r="KJS28" s="16"/>
      <c r="KJT28" s="16"/>
      <c r="KJU28" s="16"/>
      <c r="KJV28" s="16"/>
      <c r="KJW28" s="16"/>
      <c r="KJX28" s="16"/>
      <c r="KJY28" s="16"/>
      <c r="KJZ28" s="16"/>
      <c r="KKA28" s="16"/>
      <c r="KKB28" s="16"/>
      <c r="KKC28" s="16"/>
      <c r="KKD28" s="16"/>
      <c r="KKE28" s="16"/>
      <c r="KKF28" s="16"/>
      <c r="KKG28" s="16"/>
      <c r="KKH28" s="16"/>
      <c r="KKI28" s="16"/>
      <c r="KKJ28" s="16"/>
      <c r="KKK28" s="16"/>
      <c r="KKL28" s="16"/>
      <c r="KKM28" s="16"/>
      <c r="KKN28" s="16"/>
      <c r="KKO28" s="16"/>
      <c r="KKP28" s="16"/>
      <c r="KKQ28" s="16"/>
      <c r="KKR28" s="16"/>
      <c r="KKS28" s="16"/>
      <c r="KKT28" s="16"/>
      <c r="KKU28" s="16"/>
      <c r="KKV28" s="16"/>
      <c r="KKW28" s="16"/>
      <c r="KKX28" s="16"/>
      <c r="KKY28" s="16"/>
      <c r="KKZ28" s="16"/>
      <c r="KLA28" s="16"/>
      <c r="KLB28" s="16"/>
      <c r="KLC28" s="16"/>
      <c r="KLD28" s="16"/>
      <c r="KLE28" s="16"/>
      <c r="KLF28" s="16"/>
      <c r="KLG28" s="16"/>
      <c r="KLH28" s="16"/>
      <c r="KLI28" s="16"/>
      <c r="KLJ28" s="16"/>
      <c r="KLK28" s="16"/>
      <c r="KLL28" s="16"/>
      <c r="KLM28" s="16"/>
      <c r="KLN28" s="16"/>
      <c r="KLO28" s="16"/>
      <c r="KLP28" s="16"/>
      <c r="KLQ28" s="16"/>
      <c r="KLR28" s="16"/>
      <c r="KLS28" s="16"/>
      <c r="KLT28" s="16"/>
      <c r="KLU28" s="16"/>
      <c r="KLV28" s="16"/>
      <c r="KLW28" s="16"/>
      <c r="KLX28" s="16"/>
      <c r="KLY28" s="16"/>
      <c r="KLZ28" s="16"/>
      <c r="KMA28" s="16"/>
      <c r="KMB28" s="16"/>
      <c r="KMC28" s="16"/>
      <c r="KMD28" s="16"/>
      <c r="KME28" s="16"/>
      <c r="KMF28" s="16"/>
      <c r="KMG28" s="16"/>
      <c r="KMH28" s="16"/>
      <c r="KMI28" s="16"/>
      <c r="KMJ28" s="16"/>
      <c r="KMK28" s="16"/>
      <c r="KML28" s="16"/>
      <c r="KMM28" s="16"/>
      <c r="KMN28" s="16"/>
      <c r="KMO28" s="16"/>
      <c r="KMP28" s="16"/>
      <c r="KMQ28" s="16"/>
      <c r="KMR28" s="16"/>
      <c r="KMS28" s="16"/>
      <c r="KMT28" s="16"/>
      <c r="KMU28" s="16"/>
      <c r="KMV28" s="16"/>
      <c r="KMW28" s="16"/>
      <c r="KMX28" s="16"/>
      <c r="KMY28" s="16"/>
      <c r="KMZ28" s="16"/>
      <c r="KNA28" s="16"/>
      <c r="KNB28" s="16"/>
      <c r="KNC28" s="16"/>
      <c r="KND28" s="16"/>
      <c r="KNE28" s="16"/>
      <c r="KNF28" s="16"/>
      <c r="KNG28" s="16"/>
      <c r="KNH28" s="16"/>
      <c r="KNI28" s="16"/>
      <c r="KNJ28" s="16"/>
      <c r="KNK28" s="16"/>
      <c r="KNL28" s="16"/>
      <c r="KNM28" s="16"/>
      <c r="KNN28" s="16"/>
      <c r="KNO28" s="16"/>
      <c r="KNP28" s="16"/>
      <c r="KNQ28" s="16"/>
      <c r="KNR28" s="16"/>
      <c r="KNS28" s="16"/>
      <c r="KNT28" s="16"/>
      <c r="KNU28" s="16"/>
      <c r="KNV28" s="16"/>
      <c r="KNW28" s="16"/>
      <c r="KNX28" s="16"/>
      <c r="KNY28" s="16"/>
      <c r="KNZ28" s="16"/>
      <c r="KOA28" s="16"/>
      <c r="KOB28" s="16"/>
      <c r="KOC28" s="16"/>
      <c r="KOD28" s="16"/>
      <c r="KOE28" s="16"/>
      <c r="KOF28" s="16"/>
      <c r="KOG28" s="16"/>
      <c r="KOH28" s="16"/>
      <c r="KOI28" s="16"/>
      <c r="KOJ28" s="16"/>
      <c r="KOK28" s="16"/>
      <c r="KOL28" s="16"/>
      <c r="KOM28" s="16"/>
      <c r="KON28" s="16"/>
      <c r="KOO28" s="16"/>
      <c r="KOP28" s="16"/>
      <c r="KOQ28" s="16"/>
      <c r="KOR28" s="16"/>
      <c r="KOS28" s="16"/>
      <c r="KOT28" s="16"/>
      <c r="KOU28" s="16"/>
      <c r="KOV28" s="16"/>
      <c r="KOW28" s="16"/>
      <c r="KOX28" s="16"/>
      <c r="KOY28" s="16"/>
      <c r="KOZ28" s="16"/>
      <c r="KPA28" s="16"/>
      <c r="KPB28" s="16"/>
      <c r="KPC28" s="16"/>
      <c r="KPD28" s="16"/>
      <c r="KPE28" s="16"/>
      <c r="KPF28" s="16"/>
      <c r="KPG28" s="16"/>
      <c r="KPH28" s="16"/>
      <c r="KPI28" s="16"/>
      <c r="KPJ28" s="16"/>
      <c r="KPK28" s="16"/>
      <c r="KPL28" s="16"/>
      <c r="KPM28" s="16"/>
      <c r="KPN28" s="16"/>
      <c r="KPO28" s="16"/>
      <c r="KPP28" s="16"/>
      <c r="KPQ28" s="16"/>
      <c r="KPR28" s="16"/>
      <c r="KPS28" s="16"/>
      <c r="KPT28" s="16"/>
      <c r="KPU28" s="16"/>
      <c r="KPV28" s="16"/>
      <c r="KPW28" s="16"/>
      <c r="KPX28" s="16"/>
      <c r="KPY28" s="16"/>
      <c r="KPZ28" s="16"/>
      <c r="KQA28" s="16"/>
      <c r="KQB28" s="16"/>
      <c r="KQC28" s="16"/>
      <c r="KQD28" s="16"/>
      <c r="KQE28" s="16"/>
      <c r="KQF28" s="16"/>
      <c r="KQG28" s="16"/>
      <c r="KQH28" s="16"/>
      <c r="KQI28" s="16"/>
      <c r="KQJ28" s="16"/>
      <c r="KQK28" s="16"/>
      <c r="KQL28" s="16"/>
      <c r="KQM28" s="16"/>
      <c r="KQN28" s="16"/>
      <c r="KQO28" s="16"/>
      <c r="KQP28" s="16"/>
      <c r="KQQ28" s="16"/>
      <c r="KQR28" s="16"/>
      <c r="KQS28" s="16"/>
      <c r="KQT28" s="16"/>
      <c r="KQU28" s="16"/>
      <c r="KQV28" s="16"/>
      <c r="KQW28" s="16"/>
      <c r="KQX28" s="16"/>
      <c r="KQY28" s="16"/>
      <c r="KQZ28" s="16"/>
      <c r="KRA28" s="16"/>
      <c r="KRB28" s="16"/>
      <c r="KRC28" s="16"/>
      <c r="KRD28" s="16"/>
      <c r="KRE28" s="16"/>
      <c r="KRF28" s="16"/>
      <c r="KRG28" s="16"/>
      <c r="KRH28" s="16"/>
      <c r="KRI28" s="16"/>
      <c r="KRJ28" s="16"/>
      <c r="KRK28" s="16"/>
      <c r="KRL28" s="16"/>
      <c r="KRM28" s="16"/>
      <c r="KRN28" s="16"/>
      <c r="KRO28" s="16"/>
      <c r="KRP28" s="16"/>
      <c r="KRQ28" s="16"/>
      <c r="KRR28" s="16"/>
      <c r="KRS28" s="16"/>
      <c r="KRT28" s="16"/>
      <c r="KRU28" s="16"/>
      <c r="KRV28" s="16"/>
      <c r="KRW28" s="16"/>
      <c r="KRX28" s="16"/>
      <c r="KRY28" s="16"/>
      <c r="KRZ28" s="16"/>
      <c r="KSA28" s="16"/>
      <c r="KSB28" s="16"/>
      <c r="KSC28" s="16"/>
      <c r="KSD28" s="16"/>
      <c r="KSE28" s="16"/>
      <c r="KSF28" s="16"/>
      <c r="KSG28" s="16"/>
      <c r="KSH28" s="16"/>
      <c r="KSI28" s="16"/>
      <c r="KSJ28" s="16"/>
      <c r="KSK28" s="16"/>
      <c r="KSL28" s="16"/>
      <c r="KSM28" s="16"/>
      <c r="KSN28" s="16"/>
      <c r="KSO28" s="16"/>
      <c r="KSP28" s="16"/>
      <c r="KSQ28" s="16"/>
      <c r="KSR28" s="16"/>
      <c r="KSS28" s="16"/>
      <c r="KST28" s="16"/>
      <c r="KSU28" s="16"/>
      <c r="KSV28" s="16"/>
      <c r="KSW28" s="16"/>
      <c r="KSX28" s="16"/>
      <c r="KSY28" s="16"/>
      <c r="KSZ28" s="16"/>
      <c r="KTA28" s="16"/>
      <c r="KTB28" s="16"/>
      <c r="KTC28" s="16"/>
      <c r="KTD28" s="16"/>
      <c r="KTE28" s="16"/>
      <c r="KTF28" s="16"/>
      <c r="KTG28" s="16"/>
      <c r="KTH28" s="16"/>
      <c r="KTI28" s="16"/>
      <c r="KTJ28" s="16"/>
      <c r="KTK28" s="16"/>
      <c r="KTL28" s="16"/>
      <c r="KTM28" s="16"/>
      <c r="KTN28" s="16"/>
      <c r="KTO28" s="16"/>
      <c r="KTP28" s="16"/>
      <c r="KTQ28" s="16"/>
      <c r="KTR28" s="16"/>
      <c r="KTS28" s="16"/>
      <c r="KTT28" s="16"/>
      <c r="KTU28" s="16"/>
      <c r="KTV28" s="16"/>
      <c r="KTW28" s="16"/>
      <c r="KTX28" s="16"/>
      <c r="KTY28" s="16"/>
      <c r="KTZ28" s="16"/>
      <c r="KUA28" s="16"/>
      <c r="KUB28" s="16"/>
      <c r="KUC28" s="16"/>
      <c r="KUD28" s="16"/>
      <c r="KUE28" s="16"/>
      <c r="KUF28" s="16"/>
      <c r="KUG28" s="16"/>
      <c r="KUH28" s="16"/>
      <c r="KUI28" s="16"/>
      <c r="KUJ28" s="16"/>
      <c r="KUK28" s="16"/>
      <c r="KUL28" s="16"/>
      <c r="KUM28" s="16"/>
      <c r="KUN28" s="16"/>
      <c r="KUO28" s="16"/>
      <c r="KUP28" s="16"/>
      <c r="KUQ28" s="16"/>
      <c r="KUR28" s="16"/>
      <c r="KUS28" s="16"/>
      <c r="KUT28" s="16"/>
      <c r="KUU28" s="16"/>
      <c r="KUV28" s="16"/>
      <c r="KUW28" s="16"/>
      <c r="KUX28" s="16"/>
      <c r="KUY28" s="16"/>
      <c r="KUZ28" s="16"/>
      <c r="KVA28" s="16"/>
      <c r="KVB28" s="16"/>
      <c r="KVC28" s="16"/>
      <c r="KVD28" s="16"/>
      <c r="KVE28" s="16"/>
      <c r="KVF28" s="16"/>
      <c r="KVG28" s="16"/>
      <c r="KVH28" s="16"/>
      <c r="KVI28" s="16"/>
      <c r="KVJ28" s="16"/>
      <c r="KVK28" s="16"/>
      <c r="KVL28" s="16"/>
      <c r="KVM28" s="16"/>
      <c r="KVN28" s="16"/>
      <c r="KVO28" s="16"/>
      <c r="KVP28" s="16"/>
      <c r="KVQ28" s="16"/>
      <c r="KVR28" s="16"/>
      <c r="KVS28" s="16"/>
      <c r="KVT28" s="16"/>
      <c r="KVU28" s="16"/>
      <c r="KVV28" s="16"/>
      <c r="KVW28" s="16"/>
      <c r="KVX28" s="16"/>
      <c r="KVY28" s="16"/>
      <c r="KVZ28" s="16"/>
      <c r="KWA28" s="16"/>
      <c r="KWB28" s="16"/>
      <c r="KWC28" s="16"/>
      <c r="KWD28" s="16"/>
      <c r="KWE28" s="16"/>
      <c r="KWF28" s="16"/>
      <c r="KWG28" s="16"/>
      <c r="KWH28" s="16"/>
      <c r="KWI28" s="16"/>
      <c r="KWJ28" s="16"/>
      <c r="KWK28" s="16"/>
      <c r="KWL28" s="16"/>
      <c r="KWM28" s="16"/>
      <c r="KWN28" s="16"/>
      <c r="KWO28" s="16"/>
      <c r="KWP28" s="16"/>
      <c r="KWQ28" s="16"/>
      <c r="KWR28" s="16"/>
      <c r="KWS28" s="16"/>
      <c r="KWT28" s="16"/>
      <c r="KWU28" s="16"/>
      <c r="KWV28" s="16"/>
      <c r="KWW28" s="16"/>
      <c r="KWX28" s="16"/>
      <c r="KWY28" s="16"/>
      <c r="KWZ28" s="16"/>
      <c r="KXA28" s="16"/>
      <c r="KXB28" s="16"/>
      <c r="KXC28" s="16"/>
      <c r="KXD28" s="16"/>
      <c r="KXE28" s="16"/>
      <c r="KXF28" s="16"/>
      <c r="KXG28" s="16"/>
      <c r="KXH28" s="16"/>
      <c r="KXI28" s="16"/>
      <c r="KXJ28" s="16"/>
      <c r="KXK28" s="16"/>
      <c r="KXL28" s="16"/>
      <c r="KXM28" s="16"/>
      <c r="KXN28" s="16"/>
      <c r="KXO28" s="16"/>
      <c r="KXP28" s="16"/>
      <c r="KXQ28" s="16"/>
      <c r="KXR28" s="16"/>
      <c r="KXS28" s="16"/>
      <c r="KXT28" s="16"/>
      <c r="KXU28" s="16"/>
      <c r="KXV28" s="16"/>
      <c r="KXW28" s="16"/>
      <c r="KXX28" s="16"/>
      <c r="KXY28" s="16"/>
      <c r="KXZ28" s="16"/>
      <c r="KYA28" s="16"/>
      <c r="KYB28" s="16"/>
      <c r="KYC28" s="16"/>
      <c r="KYD28" s="16"/>
      <c r="KYE28" s="16"/>
      <c r="KYF28" s="16"/>
      <c r="KYG28" s="16"/>
      <c r="KYH28" s="16"/>
      <c r="KYI28" s="16"/>
      <c r="KYJ28" s="16"/>
      <c r="KYK28" s="16"/>
      <c r="KYL28" s="16"/>
      <c r="KYM28" s="16"/>
      <c r="KYN28" s="16"/>
      <c r="KYO28" s="16"/>
      <c r="KYP28" s="16"/>
      <c r="KYQ28" s="16"/>
      <c r="KYR28" s="16"/>
      <c r="KYS28" s="16"/>
      <c r="KYT28" s="16"/>
      <c r="KYU28" s="16"/>
      <c r="KYV28" s="16"/>
      <c r="KYW28" s="16"/>
      <c r="KYX28" s="16"/>
      <c r="KYY28" s="16"/>
      <c r="KYZ28" s="16"/>
      <c r="KZA28" s="16"/>
      <c r="KZB28" s="16"/>
      <c r="KZC28" s="16"/>
      <c r="KZD28" s="16"/>
      <c r="KZE28" s="16"/>
      <c r="KZF28" s="16"/>
      <c r="KZG28" s="16"/>
      <c r="KZH28" s="16"/>
      <c r="KZI28" s="16"/>
      <c r="KZJ28" s="16"/>
      <c r="KZK28" s="16"/>
      <c r="KZL28" s="16"/>
      <c r="KZM28" s="16"/>
      <c r="KZN28" s="16"/>
      <c r="KZO28" s="16"/>
      <c r="KZP28" s="16"/>
      <c r="KZQ28" s="16"/>
      <c r="KZR28" s="16"/>
      <c r="KZS28" s="16"/>
      <c r="KZT28" s="16"/>
      <c r="KZU28" s="16"/>
      <c r="KZV28" s="16"/>
      <c r="KZW28" s="16"/>
      <c r="KZX28" s="16"/>
      <c r="KZY28" s="16"/>
      <c r="KZZ28" s="16"/>
      <c r="LAA28" s="16"/>
      <c r="LAB28" s="16"/>
      <c r="LAC28" s="16"/>
      <c r="LAD28" s="16"/>
      <c r="LAE28" s="16"/>
      <c r="LAF28" s="16"/>
      <c r="LAG28" s="16"/>
      <c r="LAH28" s="16"/>
      <c r="LAI28" s="16"/>
      <c r="LAJ28" s="16"/>
      <c r="LAK28" s="16"/>
      <c r="LAL28" s="16"/>
      <c r="LAM28" s="16"/>
      <c r="LAN28" s="16"/>
      <c r="LAO28" s="16"/>
      <c r="LAP28" s="16"/>
      <c r="LAQ28" s="16"/>
      <c r="LAR28" s="16"/>
      <c r="LAS28" s="16"/>
      <c r="LAT28" s="16"/>
      <c r="LAU28" s="16"/>
      <c r="LAV28" s="16"/>
      <c r="LAW28" s="16"/>
      <c r="LAX28" s="16"/>
      <c r="LAY28" s="16"/>
      <c r="LAZ28" s="16"/>
      <c r="LBA28" s="16"/>
      <c r="LBB28" s="16"/>
      <c r="LBC28" s="16"/>
      <c r="LBD28" s="16"/>
      <c r="LBE28" s="16"/>
      <c r="LBF28" s="16"/>
      <c r="LBG28" s="16"/>
      <c r="LBH28" s="16"/>
      <c r="LBI28" s="16"/>
      <c r="LBJ28" s="16"/>
      <c r="LBK28" s="16"/>
      <c r="LBL28" s="16"/>
      <c r="LBM28" s="16"/>
      <c r="LBN28" s="16"/>
      <c r="LBO28" s="16"/>
      <c r="LBP28" s="16"/>
      <c r="LBQ28" s="16"/>
      <c r="LBR28" s="16"/>
      <c r="LBS28" s="16"/>
      <c r="LBT28" s="16"/>
      <c r="LBU28" s="16"/>
      <c r="LBV28" s="16"/>
      <c r="LBW28" s="16"/>
      <c r="LBX28" s="16"/>
      <c r="LBY28" s="16"/>
      <c r="LBZ28" s="16"/>
      <c r="LCA28" s="16"/>
      <c r="LCB28" s="16"/>
      <c r="LCC28" s="16"/>
      <c r="LCD28" s="16"/>
      <c r="LCE28" s="16"/>
      <c r="LCF28" s="16"/>
      <c r="LCG28" s="16"/>
      <c r="LCH28" s="16"/>
      <c r="LCI28" s="16"/>
      <c r="LCJ28" s="16"/>
      <c r="LCK28" s="16"/>
      <c r="LCL28" s="16"/>
      <c r="LCM28" s="16"/>
      <c r="LCN28" s="16"/>
      <c r="LCO28" s="16"/>
      <c r="LCP28" s="16"/>
      <c r="LCQ28" s="16"/>
      <c r="LCR28" s="16"/>
      <c r="LCS28" s="16"/>
      <c r="LCT28" s="16"/>
      <c r="LCU28" s="16"/>
      <c r="LCV28" s="16"/>
      <c r="LCW28" s="16"/>
      <c r="LCX28" s="16"/>
      <c r="LCY28" s="16"/>
      <c r="LCZ28" s="16"/>
      <c r="LDA28" s="16"/>
      <c r="LDB28" s="16"/>
      <c r="LDC28" s="16"/>
      <c r="LDD28" s="16"/>
      <c r="LDE28" s="16"/>
      <c r="LDF28" s="16"/>
      <c r="LDG28" s="16"/>
      <c r="LDH28" s="16"/>
      <c r="LDI28" s="16"/>
      <c r="LDJ28" s="16"/>
      <c r="LDK28" s="16"/>
      <c r="LDL28" s="16"/>
      <c r="LDM28" s="16"/>
      <c r="LDN28" s="16"/>
      <c r="LDO28" s="16"/>
      <c r="LDP28" s="16"/>
      <c r="LDQ28" s="16"/>
      <c r="LDR28" s="16"/>
      <c r="LDS28" s="16"/>
      <c r="LDT28" s="16"/>
      <c r="LDU28" s="16"/>
      <c r="LDV28" s="16"/>
      <c r="LDW28" s="16"/>
      <c r="LDX28" s="16"/>
      <c r="LDY28" s="16"/>
      <c r="LDZ28" s="16"/>
      <c r="LEA28" s="16"/>
      <c r="LEB28" s="16"/>
      <c r="LEC28" s="16"/>
      <c r="LED28" s="16"/>
      <c r="LEE28" s="16"/>
      <c r="LEF28" s="16"/>
      <c r="LEG28" s="16"/>
      <c r="LEH28" s="16"/>
      <c r="LEI28" s="16"/>
      <c r="LEJ28" s="16"/>
      <c r="LEK28" s="16"/>
      <c r="LEL28" s="16"/>
      <c r="LEM28" s="16"/>
      <c r="LEN28" s="16"/>
      <c r="LEO28" s="16"/>
      <c r="LEP28" s="16"/>
      <c r="LEQ28" s="16"/>
      <c r="LER28" s="16"/>
      <c r="LES28" s="16"/>
      <c r="LET28" s="16"/>
      <c r="LEU28" s="16"/>
      <c r="LEV28" s="16"/>
      <c r="LEW28" s="16"/>
      <c r="LEX28" s="16"/>
      <c r="LEY28" s="16"/>
      <c r="LEZ28" s="16"/>
      <c r="LFA28" s="16"/>
      <c r="LFB28" s="16"/>
      <c r="LFC28" s="16"/>
      <c r="LFD28" s="16"/>
      <c r="LFE28" s="16"/>
      <c r="LFF28" s="16"/>
      <c r="LFG28" s="16"/>
      <c r="LFH28" s="16"/>
      <c r="LFI28" s="16"/>
      <c r="LFJ28" s="16"/>
      <c r="LFK28" s="16"/>
      <c r="LFL28" s="16"/>
      <c r="LFM28" s="16"/>
      <c r="LFN28" s="16"/>
      <c r="LFO28" s="16"/>
      <c r="LFP28" s="16"/>
      <c r="LFQ28" s="16"/>
      <c r="LFR28" s="16"/>
      <c r="LFS28" s="16"/>
      <c r="LFT28" s="16"/>
      <c r="LFU28" s="16"/>
      <c r="LFV28" s="16"/>
      <c r="LFW28" s="16"/>
      <c r="LFX28" s="16"/>
      <c r="LFY28" s="16"/>
      <c r="LFZ28" s="16"/>
      <c r="LGA28" s="16"/>
      <c r="LGB28" s="16"/>
      <c r="LGC28" s="16"/>
      <c r="LGD28" s="16"/>
      <c r="LGE28" s="16"/>
      <c r="LGF28" s="16"/>
      <c r="LGG28" s="16"/>
      <c r="LGH28" s="16"/>
      <c r="LGI28" s="16"/>
      <c r="LGJ28" s="16"/>
      <c r="LGK28" s="16"/>
      <c r="LGL28" s="16"/>
      <c r="LGM28" s="16"/>
      <c r="LGN28" s="16"/>
      <c r="LGO28" s="16"/>
      <c r="LGP28" s="16"/>
      <c r="LGQ28" s="16"/>
      <c r="LGR28" s="16"/>
      <c r="LGS28" s="16"/>
      <c r="LGT28" s="16"/>
      <c r="LGU28" s="16"/>
      <c r="LGV28" s="16"/>
      <c r="LGW28" s="16"/>
      <c r="LGX28" s="16"/>
      <c r="LGY28" s="16"/>
      <c r="LGZ28" s="16"/>
      <c r="LHA28" s="16"/>
      <c r="LHB28" s="16"/>
      <c r="LHC28" s="16"/>
      <c r="LHD28" s="16"/>
      <c r="LHE28" s="16"/>
      <c r="LHF28" s="16"/>
      <c r="LHG28" s="16"/>
      <c r="LHH28" s="16"/>
      <c r="LHI28" s="16"/>
      <c r="LHJ28" s="16"/>
      <c r="LHK28" s="16"/>
      <c r="LHL28" s="16"/>
      <c r="LHM28" s="16"/>
      <c r="LHN28" s="16"/>
      <c r="LHO28" s="16"/>
      <c r="LHP28" s="16"/>
      <c r="LHQ28" s="16"/>
      <c r="LHR28" s="16"/>
      <c r="LHS28" s="16"/>
      <c r="LHT28" s="16"/>
      <c r="LHU28" s="16"/>
      <c r="LHV28" s="16"/>
      <c r="LHW28" s="16"/>
      <c r="LHX28" s="16"/>
      <c r="LHY28" s="16"/>
      <c r="LHZ28" s="16"/>
      <c r="LIA28" s="16"/>
      <c r="LIB28" s="16"/>
      <c r="LIC28" s="16"/>
      <c r="LID28" s="16"/>
      <c r="LIE28" s="16"/>
      <c r="LIF28" s="16"/>
      <c r="LIG28" s="16"/>
      <c r="LIH28" s="16"/>
      <c r="LII28" s="16"/>
      <c r="LIJ28" s="16"/>
      <c r="LIK28" s="16"/>
      <c r="LIL28" s="16"/>
      <c r="LIM28" s="16"/>
      <c r="LIN28" s="16"/>
      <c r="LIO28" s="16"/>
      <c r="LIP28" s="16"/>
      <c r="LIQ28" s="16"/>
      <c r="LIR28" s="16"/>
      <c r="LIS28" s="16"/>
      <c r="LIT28" s="16"/>
      <c r="LIU28" s="16"/>
      <c r="LIV28" s="16"/>
      <c r="LIW28" s="16"/>
      <c r="LIX28" s="16"/>
      <c r="LIY28" s="16"/>
      <c r="LIZ28" s="16"/>
      <c r="LJA28" s="16"/>
      <c r="LJB28" s="16"/>
      <c r="LJC28" s="16"/>
      <c r="LJD28" s="16"/>
      <c r="LJE28" s="16"/>
      <c r="LJF28" s="16"/>
      <c r="LJG28" s="16"/>
      <c r="LJH28" s="16"/>
      <c r="LJI28" s="16"/>
      <c r="LJJ28" s="16"/>
      <c r="LJK28" s="16"/>
      <c r="LJL28" s="16"/>
      <c r="LJM28" s="16"/>
      <c r="LJN28" s="16"/>
      <c r="LJO28" s="16"/>
      <c r="LJP28" s="16"/>
      <c r="LJQ28" s="16"/>
      <c r="LJR28" s="16"/>
      <c r="LJS28" s="16"/>
      <c r="LJT28" s="16"/>
      <c r="LJU28" s="16"/>
      <c r="LJV28" s="16"/>
      <c r="LJW28" s="16"/>
      <c r="LJX28" s="16"/>
      <c r="LJY28" s="16"/>
      <c r="LJZ28" s="16"/>
      <c r="LKA28" s="16"/>
      <c r="LKB28" s="16"/>
      <c r="LKC28" s="16"/>
      <c r="LKD28" s="16"/>
      <c r="LKE28" s="16"/>
      <c r="LKF28" s="16"/>
      <c r="LKG28" s="16"/>
      <c r="LKH28" s="16"/>
      <c r="LKI28" s="16"/>
      <c r="LKJ28" s="16"/>
      <c r="LKK28" s="16"/>
      <c r="LKL28" s="16"/>
      <c r="LKM28" s="16"/>
      <c r="LKN28" s="16"/>
      <c r="LKO28" s="16"/>
      <c r="LKP28" s="16"/>
      <c r="LKQ28" s="16"/>
      <c r="LKR28" s="16"/>
      <c r="LKS28" s="16"/>
      <c r="LKT28" s="16"/>
      <c r="LKU28" s="16"/>
      <c r="LKV28" s="16"/>
      <c r="LKW28" s="16"/>
      <c r="LKX28" s="16"/>
      <c r="LKY28" s="16"/>
      <c r="LKZ28" s="16"/>
      <c r="LLA28" s="16"/>
      <c r="LLB28" s="16"/>
      <c r="LLC28" s="16"/>
      <c r="LLD28" s="16"/>
      <c r="LLE28" s="16"/>
      <c r="LLF28" s="16"/>
      <c r="LLG28" s="16"/>
      <c r="LLH28" s="16"/>
      <c r="LLI28" s="16"/>
      <c r="LLJ28" s="16"/>
      <c r="LLK28" s="16"/>
      <c r="LLL28" s="16"/>
      <c r="LLM28" s="16"/>
      <c r="LLN28" s="16"/>
      <c r="LLO28" s="16"/>
      <c r="LLP28" s="16"/>
      <c r="LLQ28" s="16"/>
      <c r="LLR28" s="16"/>
      <c r="LLS28" s="16"/>
      <c r="LLT28" s="16"/>
      <c r="LLU28" s="16"/>
      <c r="LLV28" s="16"/>
      <c r="LLW28" s="16"/>
      <c r="LLX28" s="16"/>
      <c r="LLY28" s="16"/>
      <c r="LLZ28" s="16"/>
      <c r="LMA28" s="16"/>
      <c r="LMB28" s="16"/>
      <c r="LMC28" s="16"/>
      <c r="LMD28" s="16"/>
      <c r="LME28" s="16"/>
      <c r="LMF28" s="16"/>
      <c r="LMG28" s="16"/>
      <c r="LMH28" s="16"/>
      <c r="LMI28" s="16"/>
      <c r="LMJ28" s="16"/>
      <c r="LMK28" s="16"/>
      <c r="LML28" s="16"/>
      <c r="LMM28" s="16"/>
      <c r="LMN28" s="16"/>
      <c r="LMO28" s="16"/>
      <c r="LMP28" s="16"/>
      <c r="LMQ28" s="16"/>
      <c r="LMR28" s="16"/>
      <c r="LMS28" s="16"/>
      <c r="LMT28" s="16"/>
      <c r="LMU28" s="16"/>
      <c r="LMV28" s="16"/>
      <c r="LMW28" s="16"/>
      <c r="LMX28" s="16"/>
      <c r="LMY28" s="16"/>
      <c r="LMZ28" s="16"/>
      <c r="LNA28" s="16"/>
      <c r="LNB28" s="16"/>
      <c r="LNC28" s="16"/>
      <c r="LND28" s="16"/>
      <c r="LNE28" s="16"/>
      <c r="LNF28" s="16"/>
      <c r="LNG28" s="16"/>
      <c r="LNH28" s="16"/>
      <c r="LNI28" s="16"/>
      <c r="LNJ28" s="16"/>
      <c r="LNK28" s="16"/>
      <c r="LNL28" s="16"/>
      <c r="LNM28" s="16"/>
      <c r="LNN28" s="16"/>
      <c r="LNO28" s="16"/>
      <c r="LNP28" s="16"/>
      <c r="LNQ28" s="16"/>
      <c r="LNR28" s="16"/>
      <c r="LNS28" s="16"/>
      <c r="LNT28" s="16"/>
      <c r="LNU28" s="16"/>
      <c r="LNV28" s="16"/>
      <c r="LNW28" s="16"/>
      <c r="LNX28" s="16"/>
      <c r="LNY28" s="16"/>
      <c r="LNZ28" s="16"/>
      <c r="LOA28" s="16"/>
      <c r="LOB28" s="16"/>
      <c r="LOC28" s="16"/>
      <c r="LOD28" s="16"/>
      <c r="LOE28" s="16"/>
      <c r="LOF28" s="16"/>
      <c r="LOG28" s="16"/>
      <c r="LOH28" s="16"/>
      <c r="LOI28" s="16"/>
      <c r="LOJ28" s="16"/>
      <c r="LOK28" s="16"/>
      <c r="LOL28" s="16"/>
      <c r="LOM28" s="16"/>
      <c r="LON28" s="16"/>
      <c r="LOO28" s="16"/>
      <c r="LOP28" s="16"/>
      <c r="LOQ28" s="16"/>
      <c r="LOR28" s="16"/>
      <c r="LOS28" s="16"/>
      <c r="LOT28" s="16"/>
      <c r="LOU28" s="16"/>
      <c r="LOV28" s="16"/>
      <c r="LOW28" s="16"/>
      <c r="LOX28" s="16"/>
      <c r="LOY28" s="16"/>
      <c r="LOZ28" s="16"/>
      <c r="LPA28" s="16"/>
      <c r="LPB28" s="16"/>
      <c r="LPC28" s="16"/>
      <c r="LPD28" s="16"/>
      <c r="LPE28" s="16"/>
      <c r="LPF28" s="16"/>
      <c r="LPG28" s="16"/>
      <c r="LPH28" s="16"/>
      <c r="LPI28" s="16"/>
      <c r="LPJ28" s="16"/>
      <c r="LPK28" s="16"/>
      <c r="LPL28" s="16"/>
      <c r="LPM28" s="16"/>
      <c r="LPN28" s="16"/>
      <c r="LPO28" s="16"/>
      <c r="LPP28" s="16"/>
      <c r="LPQ28" s="16"/>
      <c r="LPR28" s="16"/>
      <c r="LPS28" s="16"/>
      <c r="LPT28" s="16"/>
      <c r="LPU28" s="16"/>
      <c r="LPV28" s="16"/>
      <c r="LPW28" s="16"/>
      <c r="LPX28" s="16"/>
      <c r="LPY28" s="16"/>
      <c r="LPZ28" s="16"/>
      <c r="LQA28" s="16"/>
      <c r="LQB28" s="16"/>
      <c r="LQC28" s="16"/>
      <c r="LQD28" s="16"/>
      <c r="LQE28" s="16"/>
      <c r="LQF28" s="16"/>
      <c r="LQG28" s="16"/>
      <c r="LQH28" s="16"/>
      <c r="LQI28" s="16"/>
      <c r="LQJ28" s="16"/>
      <c r="LQK28" s="16"/>
      <c r="LQL28" s="16"/>
      <c r="LQM28" s="16"/>
      <c r="LQN28" s="16"/>
      <c r="LQO28" s="16"/>
      <c r="LQP28" s="16"/>
      <c r="LQQ28" s="16"/>
      <c r="LQR28" s="16"/>
      <c r="LQS28" s="16"/>
      <c r="LQT28" s="16"/>
      <c r="LQU28" s="16"/>
      <c r="LQV28" s="16"/>
      <c r="LQW28" s="16"/>
      <c r="LQX28" s="16"/>
      <c r="LQY28" s="16"/>
      <c r="LQZ28" s="16"/>
      <c r="LRA28" s="16"/>
      <c r="LRB28" s="16"/>
      <c r="LRC28" s="16"/>
      <c r="LRD28" s="16"/>
      <c r="LRE28" s="16"/>
      <c r="LRF28" s="16"/>
      <c r="LRG28" s="16"/>
      <c r="LRH28" s="16"/>
      <c r="LRI28" s="16"/>
      <c r="LRJ28" s="16"/>
      <c r="LRK28" s="16"/>
      <c r="LRL28" s="16"/>
      <c r="LRM28" s="16"/>
      <c r="LRN28" s="16"/>
      <c r="LRO28" s="16"/>
      <c r="LRP28" s="16"/>
      <c r="LRQ28" s="16"/>
      <c r="LRR28" s="16"/>
      <c r="LRS28" s="16"/>
      <c r="LRT28" s="16"/>
      <c r="LRU28" s="16"/>
      <c r="LRV28" s="16"/>
      <c r="LRW28" s="16"/>
      <c r="LRX28" s="16"/>
      <c r="LRY28" s="16"/>
      <c r="LRZ28" s="16"/>
      <c r="LSA28" s="16"/>
      <c r="LSB28" s="16"/>
      <c r="LSC28" s="16"/>
      <c r="LSD28" s="16"/>
      <c r="LSE28" s="16"/>
      <c r="LSF28" s="16"/>
      <c r="LSG28" s="16"/>
      <c r="LSH28" s="16"/>
      <c r="LSI28" s="16"/>
      <c r="LSJ28" s="16"/>
      <c r="LSK28" s="16"/>
      <c r="LSL28" s="16"/>
      <c r="LSM28" s="16"/>
      <c r="LSN28" s="16"/>
      <c r="LSO28" s="16"/>
      <c r="LSP28" s="16"/>
      <c r="LSQ28" s="16"/>
      <c r="LSR28" s="16"/>
      <c r="LSS28" s="16"/>
      <c r="LST28" s="16"/>
      <c r="LSU28" s="16"/>
      <c r="LSV28" s="16"/>
      <c r="LSW28" s="16"/>
      <c r="LSX28" s="16"/>
      <c r="LSY28" s="16"/>
      <c r="LSZ28" s="16"/>
      <c r="LTA28" s="16"/>
      <c r="LTB28" s="16"/>
      <c r="LTC28" s="16"/>
      <c r="LTD28" s="16"/>
      <c r="LTE28" s="16"/>
      <c r="LTF28" s="16"/>
      <c r="LTG28" s="16"/>
      <c r="LTH28" s="16"/>
      <c r="LTI28" s="16"/>
      <c r="LTJ28" s="16"/>
      <c r="LTK28" s="16"/>
      <c r="LTL28" s="16"/>
      <c r="LTM28" s="16"/>
      <c r="LTN28" s="16"/>
      <c r="LTO28" s="16"/>
      <c r="LTP28" s="16"/>
      <c r="LTQ28" s="16"/>
      <c r="LTR28" s="16"/>
      <c r="LTS28" s="16"/>
      <c r="LTT28" s="16"/>
      <c r="LTU28" s="16"/>
      <c r="LTV28" s="16"/>
      <c r="LTW28" s="16"/>
      <c r="LTX28" s="16"/>
      <c r="LTY28" s="16"/>
      <c r="LTZ28" s="16"/>
      <c r="LUA28" s="16"/>
      <c r="LUB28" s="16"/>
      <c r="LUC28" s="16"/>
      <c r="LUD28" s="16"/>
      <c r="LUE28" s="16"/>
      <c r="LUF28" s="16"/>
      <c r="LUG28" s="16"/>
      <c r="LUH28" s="16"/>
      <c r="LUI28" s="16"/>
      <c r="LUJ28" s="16"/>
      <c r="LUK28" s="16"/>
      <c r="LUL28" s="16"/>
      <c r="LUM28" s="16"/>
      <c r="LUN28" s="16"/>
      <c r="LUO28" s="16"/>
      <c r="LUP28" s="16"/>
      <c r="LUQ28" s="16"/>
      <c r="LUR28" s="16"/>
      <c r="LUS28" s="16"/>
      <c r="LUT28" s="16"/>
      <c r="LUU28" s="16"/>
      <c r="LUV28" s="16"/>
      <c r="LUW28" s="16"/>
      <c r="LUX28" s="16"/>
      <c r="LUY28" s="16"/>
      <c r="LUZ28" s="16"/>
      <c r="LVA28" s="16"/>
      <c r="LVB28" s="16"/>
      <c r="LVC28" s="16"/>
      <c r="LVD28" s="16"/>
      <c r="LVE28" s="16"/>
      <c r="LVF28" s="16"/>
      <c r="LVG28" s="16"/>
      <c r="LVH28" s="16"/>
      <c r="LVI28" s="16"/>
      <c r="LVJ28" s="16"/>
      <c r="LVK28" s="16"/>
      <c r="LVL28" s="16"/>
      <c r="LVM28" s="16"/>
      <c r="LVN28" s="16"/>
      <c r="LVO28" s="16"/>
      <c r="LVP28" s="16"/>
      <c r="LVQ28" s="16"/>
      <c r="LVR28" s="16"/>
      <c r="LVS28" s="16"/>
      <c r="LVT28" s="16"/>
      <c r="LVU28" s="16"/>
      <c r="LVV28" s="16"/>
      <c r="LVW28" s="16"/>
      <c r="LVX28" s="16"/>
      <c r="LVY28" s="16"/>
      <c r="LVZ28" s="16"/>
      <c r="LWA28" s="16"/>
      <c r="LWB28" s="16"/>
      <c r="LWC28" s="16"/>
      <c r="LWD28" s="16"/>
      <c r="LWE28" s="16"/>
      <c r="LWF28" s="16"/>
      <c r="LWG28" s="16"/>
      <c r="LWH28" s="16"/>
      <c r="LWI28" s="16"/>
      <c r="LWJ28" s="16"/>
      <c r="LWK28" s="16"/>
      <c r="LWL28" s="16"/>
      <c r="LWM28" s="16"/>
      <c r="LWN28" s="16"/>
      <c r="LWO28" s="16"/>
      <c r="LWP28" s="16"/>
      <c r="LWQ28" s="16"/>
      <c r="LWR28" s="16"/>
      <c r="LWS28" s="16"/>
      <c r="LWT28" s="16"/>
      <c r="LWU28" s="16"/>
      <c r="LWV28" s="16"/>
      <c r="LWW28" s="16"/>
      <c r="LWX28" s="16"/>
      <c r="LWY28" s="16"/>
      <c r="LWZ28" s="16"/>
      <c r="LXA28" s="16"/>
      <c r="LXB28" s="16"/>
      <c r="LXC28" s="16"/>
      <c r="LXD28" s="16"/>
      <c r="LXE28" s="16"/>
      <c r="LXF28" s="16"/>
      <c r="LXG28" s="16"/>
      <c r="LXH28" s="16"/>
      <c r="LXI28" s="16"/>
      <c r="LXJ28" s="16"/>
      <c r="LXK28" s="16"/>
      <c r="LXL28" s="16"/>
      <c r="LXM28" s="16"/>
      <c r="LXN28" s="16"/>
      <c r="LXO28" s="16"/>
      <c r="LXP28" s="16"/>
      <c r="LXQ28" s="16"/>
      <c r="LXR28" s="16"/>
      <c r="LXS28" s="16"/>
      <c r="LXT28" s="16"/>
      <c r="LXU28" s="16"/>
      <c r="LXV28" s="16"/>
      <c r="LXW28" s="16"/>
      <c r="LXX28" s="16"/>
      <c r="LXY28" s="16"/>
      <c r="LXZ28" s="16"/>
      <c r="LYA28" s="16"/>
      <c r="LYB28" s="16"/>
      <c r="LYC28" s="16"/>
      <c r="LYD28" s="16"/>
      <c r="LYE28" s="16"/>
      <c r="LYF28" s="16"/>
      <c r="LYG28" s="16"/>
      <c r="LYH28" s="16"/>
      <c r="LYI28" s="16"/>
      <c r="LYJ28" s="16"/>
      <c r="LYK28" s="16"/>
      <c r="LYL28" s="16"/>
      <c r="LYM28" s="16"/>
      <c r="LYN28" s="16"/>
      <c r="LYO28" s="16"/>
      <c r="LYP28" s="16"/>
      <c r="LYQ28" s="16"/>
      <c r="LYR28" s="16"/>
      <c r="LYS28" s="16"/>
      <c r="LYT28" s="16"/>
      <c r="LYU28" s="16"/>
      <c r="LYV28" s="16"/>
      <c r="LYW28" s="16"/>
      <c r="LYX28" s="16"/>
      <c r="LYY28" s="16"/>
      <c r="LYZ28" s="16"/>
      <c r="LZA28" s="16"/>
      <c r="LZB28" s="16"/>
      <c r="LZC28" s="16"/>
      <c r="LZD28" s="16"/>
      <c r="LZE28" s="16"/>
      <c r="LZF28" s="16"/>
      <c r="LZG28" s="16"/>
      <c r="LZH28" s="16"/>
      <c r="LZI28" s="16"/>
      <c r="LZJ28" s="16"/>
      <c r="LZK28" s="16"/>
      <c r="LZL28" s="16"/>
      <c r="LZM28" s="16"/>
      <c r="LZN28" s="16"/>
      <c r="LZO28" s="16"/>
      <c r="LZP28" s="16"/>
      <c r="LZQ28" s="16"/>
      <c r="LZR28" s="16"/>
      <c r="LZS28" s="16"/>
      <c r="LZT28" s="16"/>
      <c r="LZU28" s="16"/>
      <c r="LZV28" s="16"/>
      <c r="LZW28" s="16"/>
      <c r="LZX28" s="16"/>
      <c r="LZY28" s="16"/>
      <c r="LZZ28" s="16"/>
      <c r="MAA28" s="16"/>
      <c r="MAB28" s="16"/>
      <c r="MAC28" s="16"/>
      <c r="MAD28" s="16"/>
      <c r="MAE28" s="16"/>
      <c r="MAF28" s="16"/>
      <c r="MAG28" s="16"/>
      <c r="MAH28" s="16"/>
      <c r="MAI28" s="16"/>
      <c r="MAJ28" s="16"/>
      <c r="MAK28" s="16"/>
      <c r="MAL28" s="16"/>
      <c r="MAM28" s="16"/>
      <c r="MAN28" s="16"/>
      <c r="MAO28" s="16"/>
      <c r="MAP28" s="16"/>
      <c r="MAQ28" s="16"/>
      <c r="MAR28" s="16"/>
      <c r="MAS28" s="16"/>
      <c r="MAT28" s="16"/>
      <c r="MAU28" s="16"/>
      <c r="MAV28" s="16"/>
      <c r="MAW28" s="16"/>
      <c r="MAX28" s="16"/>
      <c r="MAY28" s="16"/>
      <c r="MAZ28" s="16"/>
      <c r="MBA28" s="16"/>
      <c r="MBB28" s="16"/>
      <c r="MBC28" s="16"/>
      <c r="MBD28" s="16"/>
      <c r="MBE28" s="16"/>
      <c r="MBF28" s="16"/>
      <c r="MBG28" s="16"/>
      <c r="MBH28" s="16"/>
      <c r="MBI28" s="16"/>
      <c r="MBJ28" s="16"/>
      <c r="MBK28" s="16"/>
      <c r="MBL28" s="16"/>
      <c r="MBM28" s="16"/>
      <c r="MBN28" s="16"/>
      <c r="MBO28" s="16"/>
      <c r="MBP28" s="16"/>
      <c r="MBQ28" s="16"/>
      <c r="MBR28" s="16"/>
      <c r="MBS28" s="16"/>
      <c r="MBT28" s="16"/>
      <c r="MBU28" s="16"/>
      <c r="MBV28" s="16"/>
      <c r="MBW28" s="16"/>
      <c r="MBX28" s="16"/>
      <c r="MBY28" s="16"/>
      <c r="MBZ28" s="16"/>
      <c r="MCA28" s="16"/>
      <c r="MCB28" s="16"/>
      <c r="MCC28" s="16"/>
      <c r="MCD28" s="16"/>
      <c r="MCE28" s="16"/>
      <c r="MCF28" s="16"/>
      <c r="MCG28" s="16"/>
      <c r="MCH28" s="16"/>
      <c r="MCI28" s="16"/>
      <c r="MCJ28" s="16"/>
      <c r="MCK28" s="16"/>
      <c r="MCL28" s="16"/>
      <c r="MCM28" s="16"/>
      <c r="MCN28" s="16"/>
      <c r="MCO28" s="16"/>
      <c r="MCP28" s="16"/>
      <c r="MCQ28" s="16"/>
      <c r="MCR28" s="16"/>
      <c r="MCS28" s="16"/>
      <c r="MCT28" s="16"/>
      <c r="MCU28" s="16"/>
      <c r="MCV28" s="16"/>
      <c r="MCW28" s="16"/>
      <c r="MCX28" s="16"/>
      <c r="MCY28" s="16"/>
      <c r="MCZ28" s="16"/>
      <c r="MDA28" s="16"/>
      <c r="MDB28" s="16"/>
      <c r="MDC28" s="16"/>
      <c r="MDD28" s="16"/>
      <c r="MDE28" s="16"/>
      <c r="MDF28" s="16"/>
      <c r="MDG28" s="16"/>
      <c r="MDH28" s="16"/>
      <c r="MDI28" s="16"/>
      <c r="MDJ28" s="16"/>
      <c r="MDK28" s="16"/>
      <c r="MDL28" s="16"/>
      <c r="MDM28" s="16"/>
      <c r="MDN28" s="16"/>
      <c r="MDO28" s="16"/>
      <c r="MDP28" s="16"/>
      <c r="MDQ28" s="16"/>
      <c r="MDR28" s="16"/>
      <c r="MDS28" s="16"/>
      <c r="MDT28" s="16"/>
      <c r="MDU28" s="16"/>
      <c r="MDV28" s="16"/>
      <c r="MDW28" s="16"/>
      <c r="MDX28" s="16"/>
      <c r="MDY28" s="16"/>
      <c r="MDZ28" s="16"/>
      <c r="MEA28" s="16"/>
      <c r="MEB28" s="16"/>
      <c r="MEC28" s="16"/>
      <c r="MED28" s="16"/>
      <c r="MEE28" s="16"/>
      <c r="MEF28" s="16"/>
      <c r="MEG28" s="16"/>
      <c r="MEH28" s="16"/>
      <c r="MEI28" s="16"/>
      <c r="MEJ28" s="16"/>
      <c r="MEK28" s="16"/>
      <c r="MEL28" s="16"/>
      <c r="MEM28" s="16"/>
      <c r="MEN28" s="16"/>
      <c r="MEO28" s="16"/>
      <c r="MEP28" s="16"/>
      <c r="MEQ28" s="16"/>
      <c r="MER28" s="16"/>
      <c r="MES28" s="16"/>
      <c r="MET28" s="16"/>
      <c r="MEU28" s="16"/>
      <c r="MEV28" s="16"/>
      <c r="MEW28" s="16"/>
      <c r="MEX28" s="16"/>
      <c r="MEY28" s="16"/>
      <c r="MEZ28" s="16"/>
      <c r="MFA28" s="16"/>
      <c r="MFB28" s="16"/>
      <c r="MFC28" s="16"/>
      <c r="MFD28" s="16"/>
      <c r="MFE28" s="16"/>
      <c r="MFF28" s="16"/>
      <c r="MFG28" s="16"/>
      <c r="MFH28" s="16"/>
      <c r="MFI28" s="16"/>
      <c r="MFJ28" s="16"/>
      <c r="MFK28" s="16"/>
      <c r="MFL28" s="16"/>
      <c r="MFM28" s="16"/>
      <c r="MFN28" s="16"/>
      <c r="MFO28" s="16"/>
      <c r="MFP28" s="16"/>
      <c r="MFQ28" s="16"/>
      <c r="MFR28" s="16"/>
      <c r="MFS28" s="16"/>
      <c r="MFT28" s="16"/>
      <c r="MFU28" s="16"/>
      <c r="MFV28" s="16"/>
      <c r="MFW28" s="16"/>
      <c r="MFX28" s="16"/>
      <c r="MFY28" s="16"/>
      <c r="MFZ28" s="16"/>
      <c r="MGA28" s="16"/>
      <c r="MGB28" s="16"/>
      <c r="MGC28" s="16"/>
      <c r="MGD28" s="16"/>
      <c r="MGE28" s="16"/>
      <c r="MGF28" s="16"/>
      <c r="MGG28" s="16"/>
      <c r="MGH28" s="16"/>
      <c r="MGI28" s="16"/>
      <c r="MGJ28" s="16"/>
      <c r="MGK28" s="16"/>
      <c r="MGL28" s="16"/>
      <c r="MGM28" s="16"/>
      <c r="MGN28" s="16"/>
      <c r="MGO28" s="16"/>
      <c r="MGP28" s="16"/>
      <c r="MGQ28" s="16"/>
      <c r="MGR28" s="16"/>
      <c r="MGS28" s="16"/>
      <c r="MGT28" s="16"/>
      <c r="MGU28" s="16"/>
      <c r="MGV28" s="16"/>
      <c r="MGW28" s="16"/>
      <c r="MGX28" s="16"/>
      <c r="MGY28" s="16"/>
      <c r="MGZ28" s="16"/>
      <c r="MHA28" s="16"/>
      <c r="MHB28" s="16"/>
      <c r="MHC28" s="16"/>
      <c r="MHD28" s="16"/>
      <c r="MHE28" s="16"/>
      <c r="MHF28" s="16"/>
      <c r="MHG28" s="16"/>
      <c r="MHH28" s="16"/>
      <c r="MHI28" s="16"/>
      <c r="MHJ28" s="16"/>
      <c r="MHK28" s="16"/>
      <c r="MHL28" s="16"/>
      <c r="MHM28" s="16"/>
      <c r="MHN28" s="16"/>
      <c r="MHO28" s="16"/>
      <c r="MHP28" s="16"/>
      <c r="MHQ28" s="16"/>
      <c r="MHR28" s="16"/>
      <c r="MHS28" s="16"/>
      <c r="MHT28" s="16"/>
      <c r="MHU28" s="16"/>
      <c r="MHV28" s="16"/>
      <c r="MHW28" s="16"/>
      <c r="MHX28" s="16"/>
      <c r="MHY28" s="16"/>
      <c r="MHZ28" s="16"/>
      <c r="MIA28" s="16"/>
      <c r="MIB28" s="16"/>
      <c r="MIC28" s="16"/>
      <c r="MID28" s="16"/>
      <c r="MIE28" s="16"/>
      <c r="MIF28" s="16"/>
      <c r="MIG28" s="16"/>
      <c r="MIH28" s="16"/>
      <c r="MII28" s="16"/>
      <c r="MIJ28" s="16"/>
      <c r="MIK28" s="16"/>
      <c r="MIL28" s="16"/>
      <c r="MIM28" s="16"/>
      <c r="MIN28" s="16"/>
      <c r="MIO28" s="16"/>
      <c r="MIP28" s="16"/>
      <c r="MIQ28" s="16"/>
      <c r="MIR28" s="16"/>
      <c r="MIS28" s="16"/>
      <c r="MIT28" s="16"/>
      <c r="MIU28" s="16"/>
      <c r="MIV28" s="16"/>
      <c r="MIW28" s="16"/>
      <c r="MIX28" s="16"/>
      <c r="MIY28" s="16"/>
      <c r="MIZ28" s="16"/>
      <c r="MJA28" s="16"/>
      <c r="MJB28" s="16"/>
      <c r="MJC28" s="16"/>
      <c r="MJD28" s="16"/>
      <c r="MJE28" s="16"/>
      <c r="MJF28" s="16"/>
      <c r="MJG28" s="16"/>
      <c r="MJH28" s="16"/>
      <c r="MJI28" s="16"/>
      <c r="MJJ28" s="16"/>
      <c r="MJK28" s="16"/>
      <c r="MJL28" s="16"/>
      <c r="MJM28" s="16"/>
      <c r="MJN28" s="16"/>
      <c r="MJO28" s="16"/>
      <c r="MJP28" s="16"/>
      <c r="MJQ28" s="16"/>
      <c r="MJR28" s="16"/>
      <c r="MJS28" s="16"/>
      <c r="MJT28" s="16"/>
      <c r="MJU28" s="16"/>
      <c r="MJV28" s="16"/>
      <c r="MJW28" s="16"/>
      <c r="MJX28" s="16"/>
      <c r="MJY28" s="16"/>
      <c r="MJZ28" s="16"/>
      <c r="MKA28" s="16"/>
      <c r="MKB28" s="16"/>
      <c r="MKC28" s="16"/>
      <c r="MKD28" s="16"/>
      <c r="MKE28" s="16"/>
      <c r="MKF28" s="16"/>
      <c r="MKG28" s="16"/>
      <c r="MKH28" s="16"/>
      <c r="MKI28" s="16"/>
      <c r="MKJ28" s="16"/>
      <c r="MKK28" s="16"/>
      <c r="MKL28" s="16"/>
      <c r="MKM28" s="16"/>
      <c r="MKN28" s="16"/>
      <c r="MKO28" s="16"/>
      <c r="MKP28" s="16"/>
      <c r="MKQ28" s="16"/>
      <c r="MKR28" s="16"/>
      <c r="MKS28" s="16"/>
      <c r="MKT28" s="16"/>
      <c r="MKU28" s="16"/>
      <c r="MKV28" s="16"/>
      <c r="MKW28" s="16"/>
      <c r="MKX28" s="16"/>
      <c r="MKY28" s="16"/>
      <c r="MKZ28" s="16"/>
      <c r="MLA28" s="16"/>
      <c r="MLB28" s="16"/>
      <c r="MLC28" s="16"/>
      <c r="MLD28" s="16"/>
      <c r="MLE28" s="16"/>
      <c r="MLF28" s="16"/>
      <c r="MLG28" s="16"/>
      <c r="MLH28" s="16"/>
      <c r="MLI28" s="16"/>
      <c r="MLJ28" s="16"/>
      <c r="MLK28" s="16"/>
      <c r="MLL28" s="16"/>
      <c r="MLM28" s="16"/>
      <c r="MLN28" s="16"/>
      <c r="MLO28" s="16"/>
      <c r="MLP28" s="16"/>
      <c r="MLQ28" s="16"/>
      <c r="MLR28" s="16"/>
      <c r="MLS28" s="16"/>
      <c r="MLT28" s="16"/>
      <c r="MLU28" s="16"/>
      <c r="MLV28" s="16"/>
      <c r="MLW28" s="16"/>
      <c r="MLX28" s="16"/>
      <c r="MLY28" s="16"/>
      <c r="MLZ28" s="16"/>
      <c r="MMA28" s="16"/>
      <c r="MMB28" s="16"/>
      <c r="MMC28" s="16"/>
      <c r="MMD28" s="16"/>
      <c r="MME28" s="16"/>
      <c r="MMF28" s="16"/>
      <c r="MMG28" s="16"/>
      <c r="MMH28" s="16"/>
      <c r="MMI28" s="16"/>
      <c r="MMJ28" s="16"/>
      <c r="MMK28" s="16"/>
      <c r="MML28" s="16"/>
      <c r="MMM28" s="16"/>
      <c r="MMN28" s="16"/>
      <c r="MMO28" s="16"/>
      <c r="MMP28" s="16"/>
      <c r="MMQ28" s="16"/>
      <c r="MMR28" s="16"/>
      <c r="MMS28" s="16"/>
      <c r="MMT28" s="16"/>
      <c r="MMU28" s="16"/>
      <c r="MMV28" s="16"/>
      <c r="MMW28" s="16"/>
      <c r="MMX28" s="16"/>
      <c r="MMY28" s="16"/>
      <c r="MMZ28" s="16"/>
      <c r="MNA28" s="16"/>
      <c r="MNB28" s="16"/>
      <c r="MNC28" s="16"/>
      <c r="MND28" s="16"/>
      <c r="MNE28" s="16"/>
      <c r="MNF28" s="16"/>
      <c r="MNG28" s="16"/>
      <c r="MNH28" s="16"/>
      <c r="MNI28" s="16"/>
      <c r="MNJ28" s="16"/>
      <c r="MNK28" s="16"/>
      <c r="MNL28" s="16"/>
      <c r="MNM28" s="16"/>
      <c r="MNN28" s="16"/>
      <c r="MNO28" s="16"/>
      <c r="MNP28" s="16"/>
      <c r="MNQ28" s="16"/>
      <c r="MNR28" s="16"/>
      <c r="MNS28" s="16"/>
      <c r="MNT28" s="16"/>
      <c r="MNU28" s="16"/>
      <c r="MNV28" s="16"/>
      <c r="MNW28" s="16"/>
      <c r="MNX28" s="16"/>
      <c r="MNY28" s="16"/>
      <c r="MNZ28" s="16"/>
      <c r="MOA28" s="16"/>
      <c r="MOB28" s="16"/>
      <c r="MOC28" s="16"/>
      <c r="MOD28" s="16"/>
      <c r="MOE28" s="16"/>
      <c r="MOF28" s="16"/>
      <c r="MOG28" s="16"/>
      <c r="MOH28" s="16"/>
      <c r="MOI28" s="16"/>
      <c r="MOJ28" s="16"/>
      <c r="MOK28" s="16"/>
      <c r="MOL28" s="16"/>
      <c r="MOM28" s="16"/>
      <c r="MON28" s="16"/>
      <c r="MOO28" s="16"/>
      <c r="MOP28" s="16"/>
      <c r="MOQ28" s="16"/>
      <c r="MOR28" s="16"/>
      <c r="MOS28" s="16"/>
      <c r="MOT28" s="16"/>
      <c r="MOU28" s="16"/>
      <c r="MOV28" s="16"/>
      <c r="MOW28" s="16"/>
      <c r="MOX28" s="16"/>
      <c r="MOY28" s="16"/>
      <c r="MOZ28" s="16"/>
      <c r="MPA28" s="16"/>
      <c r="MPB28" s="16"/>
      <c r="MPC28" s="16"/>
      <c r="MPD28" s="16"/>
      <c r="MPE28" s="16"/>
      <c r="MPF28" s="16"/>
      <c r="MPG28" s="16"/>
      <c r="MPH28" s="16"/>
      <c r="MPI28" s="16"/>
      <c r="MPJ28" s="16"/>
      <c r="MPK28" s="16"/>
      <c r="MPL28" s="16"/>
      <c r="MPM28" s="16"/>
      <c r="MPN28" s="16"/>
      <c r="MPO28" s="16"/>
      <c r="MPP28" s="16"/>
      <c r="MPQ28" s="16"/>
      <c r="MPR28" s="16"/>
      <c r="MPS28" s="16"/>
      <c r="MPT28" s="16"/>
      <c r="MPU28" s="16"/>
      <c r="MPV28" s="16"/>
      <c r="MPW28" s="16"/>
      <c r="MPX28" s="16"/>
      <c r="MPY28" s="16"/>
      <c r="MPZ28" s="16"/>
      <c r="MQA28" s="16"/>
      <c r="MQB28" s="16"/>
      <c r="MQC28" s="16"/>
      <c r="MQD28" s="16"/>
      <c r="MQE28" s="16"/>
      <c r="MQF28" s="16"/>
      <c r="MQG28" s="16"/>
      <c r="MQH28" s="16"/>
      <c r="MQI28" s="16"/>
      <c r="MQJ28" s="16"/>
      <c r="MQK28" s="16"/>
      <c r="MQL28" s="16"/>
      <c r="MQM28" s="16"/>
      <c r="MQN28" s="16"/>
      <c r="MQO28" s="16"/>
      <c r="MQP28" s="16"/>
      <c r="MQQ28" s="16"/>
      <c r="MQR28" s="16"/>
      <c r="MQS28" s="16"/>
      <c r="MQT28" s="16"/>
      <c r="MQU28" s="16"/>
      <c r="MQV28" s="16"/>
      <c r="MQW28" s="16"/>
      <c r="MQX28" s="16"/>
      <c r="MQY28" s="16"/>
      <c r="MQZ28" s="16"/>
      <c r="MRA28" s="16"/>
      <c r="MRB28" s="16"/>
      <c r="MRC28" s="16"/>
      <c r="MRD28" s="16"/>
      <c r="MRE28" s="16"/>
      <c r="MRF28" s="16"/>
      <c r="MRG28" s="16"/>
      <c r="MRH28" s="16"/>
      <c r="MRI28" s="16"/>
      <c r="MRJ28" s="16"/>
      <c r="MRK28" s="16"/>
      <c r="MRL28" s="16"/>
      <c r="MRM28" s="16"/>
      <c r="MRN28" s="16"/>
      <c r="MRO28" s="16"/>
      <c r="MRP28" s="16"/>
      <c r="MRQ28" s="16"/>
      <c r="MRR28" s="16"/>
      <c r="MRS28" s="16"/>
      <c r="MRT28" s="16"/>
      <c r="MRU28" s="16"/>
      <c r="MRV28" s="16"/>
      <c r="MRW28" s="16"/>
      <c r="MRX28" s="16"/>
      <c r="MRY28" s="16"/>
      <c r="MRZ28" s="16"/>
      <c r="MSA28" s="16"/>
      <c r="MSB28" s="16"/>
      <c r="MSC28" s="16"/>
      <c r="MSD28" s="16"/>
      <c r="MSE28" s="16"/>
      <c r="MSF28" s="16"/>
      <c r="MSG28" s="16"/>
      <c r="MSH28" s="16"/>
      <c r="MSI28" s="16"/>
      <c r="MSJ28" s="16"/>
      <c r="MSK28" s="16"/>
      <c r="MSL28" s="16"/>
      <c r="MSM28" s="16"/>
      <c r="MSN28" s="16"/>
      <c r="MSO28" s="16"/>
      <c r="MSP28" s="16"/>
      <c r="MSQ28" s="16"/>
      <c r="MSR28" s="16"/>
      <c r="MSS28" s="16"/>
      <c r="MST28" s="16"/>
      <c r="MSU28" s="16"/>
      <c r="MSV28" s="16"/>
      <c r="MSW28" s="16"/>
      <c r="MSX28" s="16"/>
      <c r="MSY28" s="16"/>
      <c r="MSZ28" s="16"/>
      <c r="MTA28" s="16"/>
      <c r="MTB28" s="16"/>
      <c r="MTC28" s="16"/>
      <c r="MTD28" s="16"/>
      <c r="MTE28" s="16"/>
      <c r="MTF28" s="16"/>
      <c r="MTG28" s="16"/>
      <c r="MTH28" s="16"/>
      <c r="MTI28" s="16"/>
      <c r="MTJ28" s="16"/>
      <c r="MTK28" s="16"/>
      <c r="MTL28" s="16"/>
      <c r="MTM28" s="16"/>
      <c r="MTN28" s="16"/>
      <c r="MTO28" s="16"/>
      <c r="MTP28" s="16"/>
      <c r="MTQ28" s="16"/>
      <c r="MTR28" s="16"/>
      <c r="MTS28" s="16"/>
      <c r="MTT28" s="16"/>
      <c r="MTU28" s="16"/>
      <c r="MTV28" s="16"/>
      <c r="MTW28" s="16"/>
      <c r="MTX28" s="16"/>
      <c r="MTY28" s="16"/>
      <c r="MTZ28" s="16"/>
      <c r="MUA28" s="16"/>
      <c r="MUB28" s="16"/>
      <c r="MUC28" s="16"/>
      <c r="MUD28" s="16"/>
      <c r="MUE28" s="16"/>
      <c r="MUF28" s="16"/>
      <c r="MUG28" s="16"/>
      <c r="MUH28" s="16"/>
      <c r="MUI28" s="16"/>
      <c r="MUJ28" s="16"/>
      <c r="MUK28" s="16"/>
      <c r="MUL28" s="16"/>
      <c r="MUM28" s="16"/>
      <c r="MUN28" s="16"/>
      <c r="MUO28" s="16"/>
      <c r="MUP28" s="16"/>
      <c r="MUQ28" s="16"/>
      <c r="MUR28" s="16"/>
      <c r="MUS28" s="16"/>
      <c r="MUT28" s="16"/>
      <c r="MUU28" s="16"/>
      <c r="MUV28" s="16"/>
      <c r="MUW28" s="16"/>
      <c r="MUX28" s="16"/>
      <c r="MUY28" s="16"/>
      <c r="MUZ28" s="16"/>
      <c r="MVA28" s="16"/>
      <c r="MVB28" s="16"/>
      <c r="MVC28" s="16"/>
      <c r="MVD28" s="16"/>
      <c r="MVE28" s="16"/>
      <c r="MVF28" s="16"/>
      <c r="MVG28" s="16"/>
      <c r="MVH28" s="16"/>
      <c r="MVI28" s="16"/>
      <c r="MVJ28" s="16"/>
      <c r="MVK28" s="16"/>
      <c r="MVL28" s="16"/>
      <c r="MVM28" s="16"/>
      <c r="MVN28" s="16"/>
      <c r="MVO28" s="16"/>
      <c r="MVP28" s="16"/>
      <c r="MVQ28" s="16"/>
      <c r="MVR28" s="16"/>
      <c r="MVS28" s="16"/>
      <c r="MVT28" s="16"/>
      <c r="MVU28" s="16"/>
      <c r="MVV28" s="16"/>
      <c r="MVW28" s="16"/>
      <c r="MVX28" s="16"/>
      <c r="MVY28" s="16"/>
      <c r="MVZ28" s="16"/>
      <c r="MWA28" s="16"/>
      <c r="MWB28" s="16"/>
      <c r="MWC28" s="16"/>
      <c r="MWD28" s="16"/>
      <c r="MWE28" s="16"/>
      <c r="MWF28" s="16"/>
      <c r="MWG28" s="16"/>
      <c r="MWH28" s="16"/>
      <c r="MWI28" s="16"/>
      <c r="MWJ28" s="16"/>
      <c r="MWK28" s="16"/>
      <c r="MWL28" s="16"/>
      <c r="MWM28" s="16"/>
      <c r="MWN28" s="16"/>
      <c r="MWO28" s="16"/>
      <c r="MWP28" s="16"/>
      <c r="MWQ28" s="16"/>
      <c r="MWR28" s="16"/>
      <c r="MWS28" s="16"/>
      <c r="MWT28" s="16"/>
      <c r="MWU28" s="16"/>
      <c r="MWV28" s="16"/>
      <c r="MWW28" s="16"/>
      <c r="MWX28" s="16"/>
      <c r="MWY28" s="16"/>
      <c r="MWZ28" s="16"/>
      <c r="MXA28" s="16"/>
      <c r="MXB28" s="16"/>
      <c r="MXC28" s="16"/>
      <c r="MXD28" s="16"/>
      <c r="MXE28" s="16"/>
      <c r="MXF28" s="16"/>
      <c r="MXG28" s="16"/>
      <c r="MXH28" s="16"/>
      <c r="MXI28" s="16"/>
      <c r="MXJ28" s="16"/>
      <c r="MXK28" s="16"/>
      <c r="MXL28" s="16"/>
      <c r="MXM28" s="16"/>
      <c r="MXN28" s="16"/>
      <c r="MXO28" s="16"/>
      <c r="MXP28" s="16"/>
      <c r="MXQ28" s="16"/>
      <c r="MXR28" s="16"/>
      <c r="MXS28" s="16"/>
      <c r="MXT28" s="16"/>
      <c r="MXU28" s="16"/>
      <c r="MXV28" s="16"/>
      <c r="MXW28" s="16"/>
      <c r="MXX28" s="16"/>
      <c r="MXY28" s="16"/>
      <c r="MXZ28" s="16"/>
      <c r="MYA28" s="16"/>
      <c r="MYB28" s="16"/>
      <c r="MYC28" s="16"/>
      <c r="MYD28" s="16"/>
      <c r="MYE28" s="16"/>
      <c r="MYF28" s="16"/>
      <c r="MYG28" s="16"/>
      <c r="MYH28" s="16"/>
      <c r="MYI28" s="16"/>
      <c r="MYJ28" s="16"/>
      <c r="MYK28" s="16"/>
      <c r="MYL28" s="16"/>
      <c r="MYM28" s="16"/>
      <c r="MYN28" s="16"/>
      <c r="MYO28" s="16"/>
      <c r="MYP28" s="16"/>
      <c r="MYQ28" s="16"/>
      <c r="MYR28" s="16"/>
      <c r="MYS28" s="16"/>
      <c r="MYT28" s="16"/>
      <c r="MYU28" s="16"/>
      <c r="MYV28" s="16"/>
      <c r="MYW28" s="16"/>
      <c r="MYX28" s="16"/>
      <c r="MYY28" s="16"/>
      <c r="MYZ28" s="16"/>
      <c r="MZA28" s="16"/>
      <c r="MZB28" s="16"/>
      <c r="MZC28" s="16"/>
      <c r="MZD28" s="16"/>
      <c r="MZE28" s="16"/>
      <c r="MZF28" s="16"/>
      <c r="MZG28" s="16"/>
      <c r="MZH28" s="16"/>
      <c r="MZI28" s="16"/>
      <c r="MZJ28" s="16"/>
      <c r="MZK28" s="16"/>
      <c r="MZL28" s="16"/>
      <c r="MZM28" s="16"/>
      <c r="MZN28" s="16"/>
      <c r="MZO28" s="16"/>
      <c r="MZP28" s="16"/>
      <c r="MZQ28" s="16"/>
      <c r="MZR28" s="16"/>
      <c r="MZS28" s="16"/>
      <c r="MZT28" s="16"/>
      <c r="MZU28" s="16"/>
      <c r="MZV28" s="16"/>
      <c r="MZW28" s="16"/>
      <c r="MZX28" s="16"/>
      <c r="MZY28" s="16"/>
      <c r="MZZ28" s="16"/>
      <c r="NAA28" s="16"/>
      <c r="NAB28" s="16"/>
      <c r="NAC28" s="16"/>
      <c r="NAD28" s="16"/>
      <c r="NAE28" s="16"/>
      <c r="NAF28" s="16"/>
      <c r="NAG28" s="16"/>
      <c r="NAH28" s="16"/>
      <c r="NAI28" s="16"/>
      <c r="NAJ28" s="16"/>
      <c r="NAK28" s="16"/>
      <c r="NAL28" s="16"/>
      <c r="NAM28" s="16"/>
      <c r="NAN28" s="16"/>
      <c r="NAO28" s="16"/>
      <c r="NAP28" s="16"/>
      <c r="NAQ28" s="16"/>
      <c r="NAR28" s="16"/>
      <c r="NAS28" s="16"/>
      <c r="NAT28" s="16"/>
      <c r="NAU28" s="16"/>
      <c r="NAV28" s="16"/>
      <c r="NAW28" s="16"/>
      <c r="NAX28" s="16"/>
      <c r="NAY28" s="16"/>
      <c r="NAZ28" s="16"/>
      <c r="NBA28" s="16"/>
      <c r="NBB28" s="16"/>
      <c r="NBC28" s="16"/>
      <c r="NBD28" s="16"/>
      <c r="NBE28" s="16"/>
      <c r="NBF28" s="16"/>
      <c r="NBG28" s="16"/>
      <c r="NBH28" s="16"/>
      <c r="NBI28" s="16"/>
      <c r="NBJ28" s="16"/>
      <c r="NBK28" s="16"/>
      <c r="NBL28" s="16"/>
      <c r="NBM28" s="16"/>
      <c r="NBN28" s="16"/>
      <c r="NBO28" s="16"/>
      <c r="NBP28" s="16"/>
      <c r="NBQ28" s="16"/>
      <c r="NBR28" s="16"/>
      <c r="NBS28" s="16"/>
      <c r="NBT28" s="16"/>
      <c r="NBU28" s="16"/>
      <c r="NBV28" s="16"/>
      <c r="NBW28" s="16"/>
      <c r="NBX28" s="16"/>
      <c r="NBY28" s="16"/>
      <c r="NBZ28" s="16"/>
      <c r="NCA28" s="16"/>
      <c r="NCB28" s="16"/>
      <c r="NCC28" s="16"/>
      <c r="NCD28" s="16"/>
      <c r="NCE28" s="16"/>
      <c r="NCF28" s="16"/>
      <c r="NCG28" s="16"/>
      <c r="NCH28" s="16"/>
      <c r="NCI28" s="16"/>
      <c r="NCJ28" s="16"/>
      <c r="NCK28" s="16"/>
      <c r="NCL28" s="16"/>
      <c r="NCM28" s="16"/>
      <c r="NCN28" s="16"/>
      <c r="NCO28" s="16"/>
      <c r="NCP28" s="16"/>
      <c r="NCQ28" s="16"/>
      <c r="NCR28" s="16"/>
      <c r="NCS28" s="16"/>
      <c r="NCT28" s="16"/>
      <c r="NCU28" s="16"/>
      <c r="NCV28" s="16"/>
      <c r="NCW28" s="16"/>
      <c r="NCX28" s="16"/>
      <c r="NCY28" s="16"/>
      <c r="NCZ28" s="16"/>
      <c r="NDA28" s="16"/>
      <c r="NDB28" s="16"/>
      <c r="NDC28" s="16"/>
      <c r="NDD28" s="16"/>
      <c r="NDE28" s="16"/>
      <c r="NDF28" s="16"/>
      <c r="NDG28" s="16"/>
      <c r="NDH28" s="16"/>
      <c r="NDI28" s="16"/>
      <c r="NDJ28" s="16"/>
      <c r="NDK28" s="16"/>
      <c r="NDL28" s="16"/>
      <c r="NDM28" s="16"/>
      <c r="NDN28" s="16"/>
      <c r="NDO28" s="16"/>
      <c r="NDP28" s="16"/>
      <c r="NDQ28" s="16"/>
      <c r="NDR28" s="16"/>
      <c r="NDS28" s="16"/>
      <c r="NDT28" s="16"/>
      <c r="NDU28" s="16"/>
      <c r="NDV28" s="16"/>
      <c r="NDW28" s="16"/>
      <c r="NDX28" s="16"/>
      <c r="NDY28" s="16"/>
      <c r="NDZ28" s="16"/>
      <c r="NEA28" s="16"/>
      <c r="NEB28" s="16"/>
      <c r="NEC28" s="16"/>
      <c r="NED28" s="16"/>
      <c r="NEE28" s="16"/>
      <c r="NEF28" s="16"/>
      <c r="NEG28" s="16"/>
      <c r="NEH28" s="16"/>
      <c r="NEI28" s="16"/>
      <c r="NEJ28" s="16"/>
      <c r="NEK28" s="16"/>
      <c r="NEL28" s="16"/>
      <c r="NEM28" s="16"/>
      <c r="NEN28" s="16"/>
      <c r="NEO28" s="16"/>
      <c r="NEP28" s="16"/>
      <c r="NEQ28" s="16"/>
      <c r="NER28" s="16"/>
      <c r="NES28" s="16"/>
      <c r="NET28" s="16"/>
      <c r="NEU28" s="16"/>
      <c r="NEV28" s="16"/>
      <c r="NEW28" s="16"/>
      <c r="NEX28" s="16"/>
      <c r="NEY28" s="16"/>
      <c r="NEZ28" s="16"/>
      <c r="NFA28" s="16"/>
      <c r="NFB28" s="16"/>
      <c r="NFC28" s="16"/>
      <c r="NFD28" s="16"/>
      <c r="NFE28" s="16"/>
      <c r="NFF28" s="16"/>
      <c r="NFG28" s="16"/>
      <c r="NFH28" s="16"/>
      <c r="NFI28" s="16"/>
      <c r="NFJ28" s="16"/>
      <c r="NFK28" s="16"/>
      <c r="NFL28" s="16"/>
      <c r="NFM28" s="16"/>
      <c r="NFN28" s="16"/>
      <c r="NFO28" s="16"/>
      <c r="NFP28" s="16"/>
      <c r="NFQ28" s="16"/>
      <c r="NFR28" s="16"/>
      <c r="NFS28" s="16"/>
      <c r="NFT28" s="16"/>
      <c r="NFU28" s="16"/>
      <c r="NFV28" s="16"/>
      <c r="NFW28" s="16"/>
      <c r="NFX28" s="16"/>
      <c r="NFY28" s="16"/>
      <c r="NFZ28" s="16"/>
      <c r="NGA28" s="16"/>
      <c r="NGB28" s="16"/>
      <c r="NGC28" s="16"/>
      <c r="NGD28" s="16"/>
      <c r="NGE28" s="16"/>
      <c r="NGF28" s="16"/>
      <c r="NGG28" s="16"/>
      <c r="NGH28" s="16"/>
      <c r="NGI28" s="16"/>
      <c r="NGJ28" s="16"/>
      <c r="NGK28" s="16"/>
      <c r="NGL28" s="16"/>
      <c r="NGM28" s="16"/>
      <c r="NGN28" s="16"/>
      <c r="NGO28" s="16"/>
      <c r="NGP28" s="16"/>
      <c r="NGQ28" s="16"/>
      <c r="NGR28" s="16"/>
      <c r="NGS28" s="16"/>
      <c r="NGT28" s="16"/>
      <c r="NGU28" s="16"/>
      <c r="NGV28" s="16"/>
      <c r="NGW28" s="16"/>
      <c r="NGX28" s="16"/>
      <c r="NGY28" s="16"/>
      <c r="NGZ28" s="16"/>
      <c r="NHA28" s="16"/>
      <c r="NHB28" s="16"/>
      <c r="NHC28" s="16"/>
      <c r="NHD28" s="16"/>
      <c r="NHE28" s="16"/>
      <c r="NHF28" s="16"/>
      <c r="NHG28" s="16"/>
      <c r="NHH28" s="16"/>
      <c r="NHI28" s="16"/>
      <c r="NHJ28" s="16"/>
      <c r="NHK28" s="16"/>
      <c r="NHL28" s="16"/>
      <c r="NHM28" s="16"/>
      <c r="NHN28" s="16"/>
      <c r="NHO28" s="16"/>
      <c r="NHP28" s="16"/>
      <c r="NHQ28" s="16"/>
      <c r="NHR28" s="16"/>
      <c r="NHS28" s="16"/>
      <c r="NHT28" s="16"/>
      <c r="NHU28" s="16"/>
      <c r="NHV28" s="16"/>
      <c r="NHW28" s="16"/>
      <c r="NHX28" s="16"/>
      <c r="NHY28" s="16"/>
      <c r="NHZ28" s="16"/>
      <c r="NIA28" s="16"/>
      <c r="NIB28" s="16"/>
      <c r="NIC28" s="16"/>
      <c r="NID28" s="16"/>
      <c r="NIE28" s="16"/>
      <c r="NIF28" s="16"/>
      <c r="NIG28" s="16"/>
      <c r="NIH28" s="16"/>
      <c r="NII28" s="16"/>
      <c r="NIJ28" s="16"/>
      <c r="NIK28" s="16"/>
      <c r="NIL28" s="16"/>
      <c r="NIM28" s="16"/>
      <c r="NIN28" s="16"/>
      <c r="NIO28" s="16"/>
      <c r="NIP28" s="16"/>
      <c r="NIQ28" s="16"/>
      <c r="NIR28" s="16"/>
      <c r="NIS28" s="16"/>
      <c r="NIT28" s="16"/>
      <c r="NIU28" s="16"/>
      <c r="NIV28" s="16"/>
      <c r="NIW28" s="16"/>
      <c r="NIX28" s="16"/>
      <c r="NIY28" s="16"/>
      <c r="NIZ28" s="16"/>
      <c r="NJA28" s="16"/>
      <c r="NJB28" s="16"/>
      <c r="NJC28" s="16"/>
      <c r="NJD28" s="16"/>
      <c r="NJE28" s="16"/>
      <c r="NJF28" s="16"/>
      <c r="NJG28" s="16"/>
      <c r="NJH28" s="16"/>
      <c r="NJI28" s="16"/>
      <c r="NJJ28" s="16"/>
      <c r="NJK28" s="16"/>
      <c r="NJL28" s="16"/>
      <c r="NJM28" s="16"/>
      <c r="NJN28" s="16"/>
      <c r="NJO28" s="16"/>
      <c r="NJP28" s="16"/>
      <c r="NJQ28" s="16"/>
      <c r="NJR28" s="16"/>
      <c r="NJS28" s="16"/>
      <c r="NJT28" s="16"/>
      <c r="NJU28" s="16"/>
      <c r="NJV28" s="16"/>
      <c r="NJW28" s="16"/>
      <c r="NJX28" s="16"/>
      <c r="NJY28" s="16"/>
      <c r="NJZ28" s="16"/>
      <c r="NKA28" s="16"/>
      <c r="NKB28" s="16"/>
      <c r="NKC28" s="16"/>
      <c r="NKD28" s="16"/>
      <c r="NKE28" s="16"/>
      <c r="NKF28" s="16"/>
      <c r="NKG28" s="16"/>
      <c r="NKH28" s="16"/>
      <c r="NKI28" s="16"/>
      <c r="NKJ28" s="16"/>
      <c r="NKK28" s="16"/>
      <c r="NKL28" s="16"/>
      <c r="NKM28" s="16"/>
      <c r="NKN28" s="16"/>
      <c r="NKO28" s="16"/>
      <c r="NKP28" s="16"/>
      <c r="NKQ28" s="16"/>
      <c r="NKR28" s="16"/>
      <c r="NKS28" s="16"/>
      <c r="NKT28" s="16"/>
      <c r="NKU28" s="16"/>
      <c r="NKV28" s="16"/>
      <c r="NKW28" s="16"/>
      <c r="NKX28" s="16"/>
      <c r="NKY28" s="16"/>
      <c r="NKZ28" s="16"/>
      <c r="NLA28" s="16"/>
      <c r="NLB28" s="16"/>
      <c r="NLC28" s="16"/>
      <c r="NLD28" s="16"/>
      <c r="NLE28" s="16"/>
      <c r="NLF28" s="16"/>
      <c r="NLG28" s="16"/>
      <c r="NLH28" s="16"/>
      <c r="NLI28" s="16"/>
      <c r="NLJ28" s="16"/>
      <c r="NLK28" s="16"/>
      <c r="NLL28" s="16"/>
      <c r="NLM28" s="16"/>
      <c r="NLN28" s="16"/>
      <c r="NLO28" s="16"/>
      <c r="NLP28" s="16"/>
      <c r="NLQ28" s="16"/>
      <c r="NLR28" s="16"/>
      <c r="NLS28" s="16"/>
      <c r="NLT28" s="16"/>
      <c r="NLU28" s="16"/>
      <c r="NLV28" s="16"/>
      <c r="NLW28" s="16"/>
      <c r="NLX28" s="16"/>
      <c r="NLY28" s="16"/>
      <c r="NLZ28" s="16"/>
      <c r="NMA28" s="16"/>
      <c r="NMB28" s="16"/>
      <c r="NMC28" s="16"/>
      <c r="NMD28" s="16"/>
      <c r="NME28" s="16"/>
      <c r="NMF28" s="16"/>
      <c r="NMG28" s="16"/>
      <c r="NMH28" s="16"/>
      <c r="NMI28" s="16"/>
      <c r="NMJ28" s="16"/>
      <c r="NMK28" s="16"/>
      <c r="NML28" s="16"/>
      <c r="NMM28" s="16"/>
      <c r="NMN28" s="16"/>
      <c r="NMO28" s="16"/>
      <c r="NMP28" s="16"/>
      <c r="NMQ28" s="16"/>
      <c r="NMR28" s="16"/>
      <c r="NMS28" s="16"/>
      <c r="NMT28" s="16"/>
      <c r="NMU28" s="16"/>
      <c r="NMV28" s="16"/>
      <c r="NMW28" s="16"/>
      <c r="NMX28" s="16"/>
      <c r="NMY28" s="16"/>
      <c r="NMZ28" s="16"/>
      <c r="NNA28" s="16"/>
      <c r="NNB28" s="16"/>
      <c r="NNC28" s="16"/>
      <c r="NND28" s="16"/>
      <c r="NNE28" s="16"/>
      <c r="NNF28" s="16"/>
      <c r="NNG28" s="16"/>
      <c r="NNH28" s="16"/>
      <c r="NNI28" s="16"/>
      <c r="NNJ28" s="16"/>
      <c r="NNK28" s="16"/>
      <c r="NNL28" s="16"/>
      <c r="NNM28" s="16"/>
      <c r="NNN28" s="16"/>
      <c r="NNO28" s="16"/>
      <c r="NNP28" s="16"/>
      <c r="NNQ28" s="16"/>
      <c r="NNR28" s="16"/>
      <c r="NNS28" s="16"/>
      <c r="NNT28" s="16"/>
      <c r="NNU28" s="16"/>
      <c r="NNV28" s="16"/>
      <c r="NNW28" s="16"/>
      <c r="NNX28" s="16"/>
      <c r="NNY28" s="16"/>
      <c r="NNZ28" s="16"/>
      <c r="NOA28" s="16"/>
      <c r="NOB28" s="16"/>
      <c r="NOC28" s="16"/>
      <c r="NOD28" s="16"/>
      <c r="NOE28" s="16"/>
      <c r="NOF28" s="16"/>
      <c r="NOG28" s="16"/>
      <c r="NOH28" s="16"/>
      <c r="NOI28" s="16"/>
      <c r="NOJ28" s="16"/>
      <c r="NOK28" s="16"/>
      <c r="NOL28" s="16"/>
      <c r="NOM28" s="16"/>
      <c r="NON28" s="16"/>
      <c r="NOO28" s="16"/>
      <c r="NOP28" s="16"/>
      <c r="NOQ28" s="16"/>
      <c r="NOR28" s="16"/>
      <c r="NOS28" s="16"/>
      <c r="NOT28" s="16"/>
      <c r="NOU28" s="16"/>
      <c r="NOV28" s="16"/>
      <c r="NOW28" s="16"/>
      <c r="NOX28" s="16"/>
      <c r="NOY28" s="16"/>
      <c r="NOZ28" s="16"/>
      <c r="NPA28" s="16"/>
      <c r="NPB28" s="16"/>
      <c r="NPC28" s="16"/>
      <c r="NPD28" s="16"/>
      <c r="NPE28" s="16"/>
      <c r="NPF28" s="16"/>
      <c r="NPG28" s="16"/>
      <c r="NPH28" s="16"/>
      <c r="NPI28" s="16"/>
      <c r="NPJ28" s="16"/>
      <c r="NPK28" s="16"/>
      <c r="NPL28" s="16"/>
      <c r="NPM28" s="16"/>
      <c r="NPN28" s="16"/>
      <c r="NPO28" s="16"/>
      <c r="NPP28" s="16"/>
      <c r="NPQ28" s="16"/>
      <c r="NPR28" s="16"/>
      <c r="NPS28" s="16"/>
      <c r="NPT28" s="16"/>
      <c r="NPU28" s="16"/>
      <c r="NPV28" s="16"/>
      <c r="NPW28" s="16"/>
      <c r="NPX28" s="16"/>
      <c r="NPY28" s="16"/>
      <c r="NPZ28" s="16"/>
      <c r="NQA28" s="16"/>
      <c r="NQB28" s="16"/>
      <c r="NQC28" s="16"/>
      <c r="NQD28" s="16"/>
      <c r="NQE28" s="16"/>
      <c r="NQF28" s="16"/>
      <c r="NQG28" s="16"/>
      <c r="NQH28" s="16"/>
      <c r="NQI28" s="16"/>
      <c r="NQJ28" s="16"/>
      <c r="NQK28" s="16"/>
      <c r="NQL28" s="16"/>
      <c r="NQM28" s="16"/>
      <c r="NQN28" s="16"/>
      <c r="NQO28" s="16"/>
      <c r="NQP28" s="16"/>
      <c r="NQQ28" s="16"/>
      <c r="NQR28" s="16"/>
      <c r="NQS28" s="16"/>
      <c r="NQT28" s="16"/>
      <c r="NQU28" s="16"/>
      <c r="NQV28" s="16"/>
      <c r="NQW28" s="16"/>
      <c r="NQX28" s="16"/>
      <c r="NQY28" s="16"/>
      <c r="NQZ28" s="16"/>
      <c r="NRA28" s="16"/>
      <c r="NRB28" s="16"/>
      <c r="NRC28" s="16"/>
      <c r="NRD28" s="16"/>
      <c r="NRE28" s="16"/>
      <c r="NRF28" s="16"/>
      <c r="NRG28" s="16"/>
      <c r="NRH28" s="16"/>
      <c r="NRI28" s="16"/>
      <c r="NRJ28" s="16"/>
      <c r="NRK28" s="16"/>
      <c r="NRL28" s="16"/>
      <c r="NRM28" s="16"/>
      <c r="NRN28" s="16"/>
      <c r="NRO28" s="16"/>
      <c r="NRP28" s="16"/>
      <c r="NRQ28" s="16"/>
      <c r="NRR28" s="16"/>
      <c r="NRS28" s="16"/>
      <c r="NRT28" s="16"/>
      <c r="NRU28" s="16"/>
      <c r="NRV28" s="16"/>
      <c r="NRW28" s="16"/>
      <c r="NRX28" s="16"/>
      <c r="NRY28" s="16"/>
      <c r="NRZ28" s="16"/>
      <c r="NSA28" s="16"/>
      <c r="NSB28" s="16"/>
      <c r="NSC28" s="16"/>
      <c r="NSD28" s="16"/>
      <c r="NSE28" s="16"/>
      <c r="NSF28" s="16"/>
      <c r="NSG28" s="16"/>
      <c r="NSH28" s="16"/>
      <c r="NSI28" s="16"/>
      <c r="NSJ28" s="16"/>
      <c r="NSK28" s="16"/>
      <c r="NSL28" s="16"/>
      <c r="NSM28" s="16"/>
      <c r="NSN28" s="16"/>
      <c r="NSO28" s="16"/>
      <c r="NSP28" s="16"/>
      <c r="NSQ28" s="16"/>
      <c r="NSR28" s="16"/>
      <c r="NSS28" s="16"/>
      <c r="NST28" s="16"/>
      <c r="NSU28" s="16"/>
      <c r="NSV28" s="16"/>
      <c r="NSW28" s="16"/>
      <c r="NSX28" s="16"/>
      <c r="NSY28" s="16"/>
      <c r="NSZ28" s="16"/>
      <c r="NTA28" s="16"/>
      <c r="NTB28" s="16"/>
      <c r="NTC28" s="16"/>
      <c r="NTD28" s="16"/>
      <c r="NTE28" s="16"/>
      <c r="NTF28" s="16"/>
      <c r="NTG28" s="16"/>
      <c r="NTH28" s="16"/>
      <c r="NTI28" s="16"/>
      <c r="NTJ28" s="16"/>
      <c r="NTK28" s="16"/>
      <c r="NTL28" s="16"/>
      <c r="NTM28" s="16"/>
      <c r="NTN28" s="16"/>
      <c r="NTO28" s="16"/>
      <c r="NTP28" s="16"/>
      <c r="NTQ28" s="16"/>
      <c r="NTR28" s="16"/>
      <c r="NTS28" s="16"/>
      <c r="NTT28" s="16"/>
      <c r="NTU28" s="16"/>
      <c r="NTV28" s="16"/>
      <c r="NTW28" s="16"/>
      <c r="NTX28" s="16"/>
      <c r="NTY28" s="16"/>
      <c r="NTZ28" s="16"/>
      <c r="NUA28" s="16"/>
      <c r="NUB28" s="16"/>
      <c r="NUC28" s="16"/>
      <c r="NUD28" s="16"/>
      <c r="NUE28" s="16"/>
      <c r="NUF28" s="16"/>
      <c r="NUG28" s="16"/>
      <c r="NUH28" s="16"/>
      <c r="NUI28" s="16"/>
      <c r="NUJ28" s="16"/>
      <c r="NUK28" s="16"/>
      <c r="NUL28" s="16"/>
      <c r="NUM28" s="16"/>
      <c r="NUN28" s="16"/>
      <c r="NUO28" s="16"/>
      <c r="NUP28" s="16"/>
      <c r="NUQ28" s="16"/>
      <c r="NUR28" s="16"/>
      <c r="NUS28" s="16"/>
      <c r="NUT28" s="16"/>
      <c r="NUU28" s="16"/>
      <c r="NUV28" s="16"/>
      <c r="NUW28" s="16"/>
      <c r="NUX28" s="16"/>
      <c r="NUY28" s="16"/>
      <c r="NUZ28" s="16"/>
      <c r="NVA28" s="16"/>
      <c r="NVB28" s="16"/>
      <c r="NVC28" s="16"/>
      <c r="NVD28" s="16"/>
      <c r="NVE28" s="16"/>
      <c r="NVF28" s="16"/>
      <c r="NVG28" s="16"/>
      <c r="NVH28" s="16"/>
      <c r="NVI28" s="16"/>
      <c r="NVJ28" s="16"/>
      <c r="NVK28" s="16"/>
      <c r="NVL28" s="16"/>
      <c r="NVM28" s="16"/>
      <c r="NVN28" s="16"/>
      <c r="NVO28" s="16"/>
      <c r="NVP28" s="16"/>
      <c r="NVQ28" s="16"/>
      <c r="NVR28" s="16"/>
      <c r="NVS28" s="16"/>
      <c r="NVT28" s="16"/>
      <c r="NVU28" s="16"/>
      <c r="NVV28" s="16"/>
      <c r="NVW28" s="16"/>
      <c r="NVX28" s="16"/>
      <c r="NVY28" s="16"/>
      <c r="NVZ28" s="16"/>
      <c r="NWA28" s="16"/>
      <c r="NWB28" s="16"/>
      <c r="NWC28" s="16"/>
      <c r="NWD28" s="16"/>
      <c r="NWE28" s="16"/>
      <c r="NWF28" s="16"/>
      <c r="NWG28" s="16"/>
      <c r="NWH28" s="16"/>
      <c r="NWI28" s="16"/>
      <c r="NWJ28" s="16"/>
      <c r="NWK28" s="16"/>
      <c r="NWL28" s="16"/>
      <c r="NWM28" s="16"/>
      <c r="NWN28" s="16"/>
      <c r="NWO28" s="16"/>
      <c r="NWP28" s="16"/>
      <c r="NWQ28" s="16"/>
      <c r="NWR28" s="16"/>
      <c r="NWS28" s="16"/>
      <c r="NWT28" s="16"/>
      <c r="NWU28" s="16"/>
      <c r="NWV28" s="16"/>
      <c r="NWW28" s="16"/>
      <c r="NWX28" s="16"/>
      <c r="NWY28" s="16"/>
      <c r="NWZ28" s="16"/>
      <c r="NXA28" s="16"/>
      <c r="NXB28" s="16"/>
      <c r="NXC28" s="16"/>
      <c r="NXD28" s="16"/>
      <c r="NXE28" s="16"/>
      <c r="NXF28" s="16"/>
      <c r="NXG28" s="16"/>
      <c r="NXH28" s="16"/>
      <c r="NXI28" s="16"/>
      <c r="NXJ28" s="16"/>
      <c r="NXK28" s="16"/>
      <c r="NXL28" s="16"/>
      <c r="NXM28" s="16"/>
      <c r="NXN28" s="16"/>
      <c r="NXO28" s="16"/>
      <c r="NXP28" s="16"/>
      <c r="NXQ28" s="16"/>
      <c r="NXR28" s="16"/>
      <c r="NXS28" s="16"/>
      <c r="NXT28" s="16"/>
      <c r="NXU28" s="16"/>
      <c r="NXV28" s="16"/>
      <c r="NXW28" s="16"/>
      <c r="NXX28" s="16"/>
      <c r="NXY28" s="16"/>
      <c r="NXZ28" s="16"/>
      <c r="NYA28" s="16"/>
      <c r="NYB28" s="16"/>
      <c r="NYC28" s="16"/>
      <c r="NYD28" s="16"/>
      <c r="NYE28" s="16"/>
      <c r="NYF28" s="16"/>
      <c r="NYG28" s="16"/>
      <c r="NYH28" s="16"/>
      <c r="NYI28" s="16"/>
      <c r="NYJ28" s="16"/>
      <c r="NYK28" s="16"/>
      <c r="NYL28" s="16"/>
      <c r="NYM28" s="16"/>
      <c r="NYN28" s="16"/>
      <c r="NYO28" s="16"/>
      <c r="NYP28" s="16"/>
      <c r="NYQ28" s="16"/>
      <c r="NYR28" s="16"/>
      <c r="NYS28" s="16"/>
      <c r="NYT28" s="16"/>
      <c r="NYU28" s="16"/>
      <c r="NYV28" s="16"/>
      <c r="NYW28" s="16"/>
      <c r="NYX28" s="16"/>
      <c r="NYY28" s="16"/>
      <c r="NYZ28" s="16"/>
      <c r="NZA28" s="16"/>
      <c r="NZB28" s="16"/>
      <c r="NZC28" s="16"/>
      <c r="NZD28" s="16"/>
      <c r="NZE28" s="16"/>
      <c r="NZF28" s="16"/>
      <c r="NZG28" s="16"/>
      <c r="NZH28" s="16"/>
      <c r="NZI28" s="16"/>
      <c r="NZJ28" s="16"/>
      <c r="NZK28" s="16"/>
      <c r="NZL28" s="16"/>
      <c r="NZM28" s="16"/>
      <c r="NZN28" s="16"/>
      <c r="NZO28" s="16"/>
      <c r="NZP28" s="16"/>
      <c r="NZQ28" s="16"/>
      <c r="NZR28" s="16"/>
      <c r="NZS28" s="16"/>
      <c r="NZT28" s="16"/>
      <c r="NZU28" s="16"/>
      <c r="NZV28" s="16"/>
      <c r="NZW28" s="16"/>
      <c r="NZX28" s="16"/>
      <c r="NZY28" s="16"/>
      <c r="NZZ28" s="16"/>
      <c r="OAA28" s="16"/>
      <c r="OAB28" s="16"/>
      <c r="OAC28" s="16"/>
      <c r="OAD28" s="16"/>
      <c r="OAE28" s="16"/>
      <c r="OAF28" s="16"/>
      <c r="OAG28" s="16"/>
      <c r="OAH28" s="16"/>
      <c r="OAI28" s="16"/>
      <c r="OAJ28" s="16"/>
      <c r="OAK28" s="16"/>
      <c r="OAL28" s="16"/>
      <c r="OAM28" s="16"/>
      <c r="OAN28" s="16"/>
      <c r="OAO28" s="16"/>
      <c r="OAP28" s="16"/>
      <c r="OAQ28" s="16"/>
      <c r="OAR28" s="16"/>
      <c r="OAS28" s="16"/>
      <c r="OAT28" s="16"/>
      <c r="OAU28" s="16"/>
      <c r="OAV28" s="16"/>
      <c r="OAW28" s="16"/>
      <c r="OAX28" s="16"/>
      <c r="OAY28" s="16"/>
      <c r="OAZ28" s="16"/>
      <c r="OBA28" s="16"/>
      <c r="OBB28" s="16"/>
      <c r="OBC28" s="16"/>
      <c r="OBD28" s="16"/>
      <c r="OBE28" s="16"/>
      <c r="OBF28" s="16"/>
      <c r="OBG28" s="16"/>
      <c r="OBH28" s="16"/>
      <c r="OBI28" s="16"/>
      <c r="OBJ28" s="16"/>
      <c r="OBK28" s="16"/>
      <c r="OBL28" s="16"/>
      <c r="OBM28" s="16"/>
      <c r="OBN28" s="16"/>
      <c r="OBO28" s="16"/>
      <c r="OBP28" s="16"/>
      <c r="OBQ28" s="16"/>
      <c r="OBR28" s="16"/>
      <c r="OBS28" s="16"/>
      <c r="OBT28" s="16"/>
      <c r="OBU28" s="16"/>
      <c r="OBV28" s="16"/>
      <c r="OBW28" s="16"/>
      <c r="OBX28" s="16"/>
      <c r="OBY28" s="16"/>
      <c r="OBZ28" s="16"/>
      <c r="OCA28" s="16"/>
      <c r="OCB28" s="16"/>
      <c r="OCC28" s="16"/>
      <c r="OCD28" s="16"/>
      <c r="OCE28" s="16"/>
      <c r="OCF28" s="16"/>
      <c r="OCG28" s="16"/>
      <c r="OCH28" s="16"/>
      <c r="OCI28" s="16"/>
      <c r="OCJ28" s="16"/>
      <c r="OCK28" s="16"/>
      <c r="OCL28" s="16"/>
      <c r="OCM28" s="16"/>
      <c r="OCN28" s="16"/>
      <c r="OCO28" s="16"/>
      <c r="OCP28" s="16"/>
      <c r="OCQ28" s="16"/>
      <c r="OCR28" s="16"/>
      <c r="OCS28" s="16"/>
      <c r="OCT28" s="16"/>
      <c r="OCU28" s="16"/>
      <c r="OCV28" s="16"/>
      <c r="OCW28" s="16"/>
      <c r="OCX28" s="16"/>
      <c r="OCY28" s="16"/>
      <c r="OCZ28" s="16"/>
      <c r="ODA28" s="16"/>
      <c r="ODB28" s="16"/>
      <c r="ODC28" s="16"/>
      <c r="ODD28" s="16"/>
      <c r="ODE28" s="16"/>
      <c r="ODF28" s="16"/>
      <c r="ODG28" s="16"/>
      <c r="ODH28" s="16"/>
      <c r="ODI28" s="16"/>
      <c r="ODJ28" s="16"/>
      <c r="ODK28" s="16"/>
      <c r="ODL28" s="16"/>
      <c r="ODM28" s="16"/>
      <c r="ODN28" s="16"/>
      <c r="ODO28" s="16"/>
      <c r="ODP28" s="16"/>
      <c r="ODQ28" s="16"/>
      <c r="ODR28" s="16"/>
      <c r="ODS28" s="16"/>
      <c r="ODT28" s="16"/>
      <c r="ODU28" s="16"/>
      <c r="ODV28" s="16"/>
      <c r="ODW28" s="16"/>
      <c r="ODX28" s="16"/>
      <c r="ODY28" s="16"/>
      <c r="ODZ28" s="16"/>
      <c r="OEA28" s="16"/>
      <c r="OEB28" s="16"/>
      <c r="OEC28" s="16"/>
      <c r="OED28" s="16"/>
      <c r="OEE28" s="16"/>
      <c r="OEF28" s="16"/>
      <c r="OEG28" s="16"/>
      <c r="OEH28" s="16"/>
      <c r="OEI28" s="16"/>
      <c r="OEJ28" s="16"/>
      <c r="OEK28" s="16"/>
      <c r="OEL28" s="16"/>
      <c r="OEM28" s="16"/>
      <c r="OEN28" s="16"/>
      <c r="OEO28" s="16"/>
      <c r="OEP28" s="16"/>
      <c r="OEQ28" s="16"/>
      <c r="OER28" s="16"/>
      <c r="OES28" s="16"/>
      <c r="OET28" s="16"/>
      <c r="OEU28" s="16"/>
      <c r="OEV28" s="16"/>
      <c r="OEW28" s="16"/>
      <c r="OEX28" s="16"/>
      <c r="OEY28" s="16"/>
      <c r="OEZ28" s="16"/>
      <c r="OFA28" s="16"/>
      <c r="OFB28" s="16"/>
      <c r="OFC28" s="16"/>
      <c r="OFD28" s="16"/>
      <c r="OFE28" s="16"/>
      <c r="OFF28" s="16"/>
      <c r="OFG28" s="16"/>
      <c r="OFH28" s="16"/>
      <c r="OFI28" s="16"/>
      <c r="OFJ28" s="16"/>
      <c r="OFK28" s="16"/>
      <c r="OFL28" s="16"/>
      <c r="OFM28" s="16"/>
      <c r="OFN28" s="16"/>
      <c r="OFO28" s="16"/>
      <c r="OFP28" s="16"/>
      <c r="OFQ28" s="16"/>
      <c r="OFR28" s="16"/>
      <c r="OFS28" s="16"/>
      <c r="OFT28" s="16"/>
      <c r="OFU28" s="16"/>
      <c r="OFV28" s="16"/>
      <c r="OFW28" s="16"/>
      <c r="OFX28" s="16"/>
      <c r="OFY28" s="16"/>
      <c r="OFZ28" s="16"/>
      <c r="OGA28" s="16"/>
      <c r="OGB28" s="16"/>
      <c r="OGC28" s="16"/>
      <c r="OGD28" s="16"/>
      <c r="OGE28" s="16"/>
      <c r="OGF28" s="16"/>
      <c r="OGG28" s="16"/>
      <c r="OGH28" s="16"/>
      <c r="OGI28" s="16"/>
      <c r="OGJ28" s="16"/>
      <c r="OGK28" s="16"/>
      <c r="OGL28" s="16"/>
      <c r="OGM28" s="16"/>
      <c r="OGN28" s="16"/>
      <c r="OGO28" s="16"/>
      <c r="OGP28" s="16"/>
      <c r="OGQ28" s="16"/>
      <c r="OGR28" s="16"/>
      <c r="OGS28" s="16"/>
      <c r="OGT28" s="16"/>
      <c r="OGU28" s="16"/>
      <c r="OGV28" s="16"/>
      <c r="OGW28" s="16"/>
      <c r="OGX28" s="16"/>
      <c r="OGY28" s="16"/>
      <c r="OGZ28" s="16"/>
      <c r="OHA28" s="16"/>
      <c r="OHB28" s="16"/>
      <c r="OHC28" s="16"/>
      <c r="OHD28" s="16"/>
      <c r="OHE28" s="16"/>
      <c r="OHF28" s="16"/>
      <c r="OHG28" s="16"/>
      <c r="OHH28" s="16"/>
      <c r="OHI28" s="16"/>
      <c r="OHJ28" s="16"/>
      <c r="OHK28" s="16"/>
      <c r="OHL28" s="16"/>
      <c r="OHM28" s="16"/>
      <c r="OHN28" s="16"/>
      <c r="OHO28" s="16"/>
      <c r="OHP28" s="16"/>
      <c r="OHQ28" s="16"/>
      <c r="OHR28" s="16"/>
      <c r="OHS28" s="16"/>
      <c r="OHT28" s="16"/>
      <c r="OHU28" s="16"/>
      <c r="OHV28" s="16"/>
      <c r="OHW28" s="16"/>
      <c r="OHX28" s="16"/>
      <c r="OHY28" s="16"/>
      <c r="OHZ28" s="16"/>
      <c r="OIA28" s="16"/>
      <c r="OIB28" s="16"/>
      <c r="OIC28" s="16"/>
      <c r="OID28" s="16"/>
      <c r="OIE28" s="16"/>
      <c r="OIF28" s="16"/>
      <c r="OIG28" s="16"/>
      <c r="OIH28" s="16"/>
      <c r="OII28" s="16"/>
      <c r="OIJ28" s="16"/>
      <c r="OIK28" s="16"/>
      <c r="OIL28" s="16"/>
      <c r="OIM28" s="16"/>
      <c r="OIN28" s="16"/>
      <c r="OIO28" s="16"/>
      <c r="OIP28" s="16"/>
      <c r="OIQ28" s="16"/>
      <c r="OIR28" s="16"/>
      <c r="OIS28" s="16"/>
      <c r="OIT28" s="16"/>
      <c r="OIU28" s="16"/>
      <c r="OIV28" s="16"/>
      <c r="OIW28" s="16"/>
      <c r="OIX28" s="16"/>
      <c r="OIY28" s="16"/>
      <c r="OIZ28" s="16"/>
      <c r="OJA28" s="16"/>
      <c r="OJB28" s="16"/>
      <c r="OJC28" s="16"/>
      <c r="OJD28" s="16"/>
      <c r="OJE28" s="16"/>
      <c r="OJF28" s="16"/>
      <c r="OJG28" s="16"/>
      <c r="OJH28" s="16"/>
      <c r="OJI28" s="16"/>
      <c r="OJJ28" s="16"/>
      <c r="OJK28" s="16"/>
      <c r="OJL28" s="16"/>
      <c r="OJM28" s="16"/>
      <c r="OJN28" s="16"/>
      <c r="OJO28" s="16"/>
      <c r="OJP28" s="16"/>
      <c r="OJQ28" s="16"/>
      <c r="OJR28" s="16"/>
      <c r="OJS28" s="16"/>
      <c r="OJT28" s="16"/>
      <c r="OJU28" s="16"/>
      <c r="OJV28" s="16"/>
      <c r="OJW28" s="16"/>
      <c r="OJX28" s="16"/>
      <c r="OJY28" s="16"/>
      <c r="OJZ28" s="16"/>
      <c r="OKA28" s="16"/>
      <c r="OKB28" s="16"/>
      <c r="OKC28" s="16"/>
      <c r="OKD28" s="16"/>
      <c r="OKE28" s="16"/>
      <c r="OKF28" s="16"/>
      <c r="OKG28" s="16"/>
      <c r="OKH28" s="16"/>
      <c r="OKI28" s="16"/>
      <c r="OKJ28" s="16"/>
      <c r="OKK28" s="16"/>
      <c r="OKL28" s="16"/>
      <c r="OKM28" s="16"/>
      <c r="OKN28" s="16"/>
      <c r="OKO28" s="16"/>
      <c r="OKP28" s="16"/>
      <c r="OKQ28" s="16"/>
      <c r="OKR28" s="16"/>
      <c r="OKS28" s="16"/>
      <c r="OKT28" s="16"/>
      <c r="OKU28" s="16"/>
      <c r="OKV28" s="16"/>
      <c r="OKW28" s="16"/>
      <c r="OKX28" s="16"/>
      <c r="OKY28" s="16"/>
      <c r="OKZ28" s="16"/>
      <c r="OLA28" s="16"/>
      <c r="OLB28" s="16"/>
      <c r="OLC28" s="16"/>
      <c r="OLD28" s="16"/>
      <c r="OLE28" s="16"/>
      <c r="OLF28" s="16"/>
      <c r="OLG28" s="16"/>
      <c r="OLH28" s="16"/>
      <c r="OLI28" s="16"/>
      <c r="OLJ28" s="16"/>
      <c r="OLK28" s="16"/>
      <c r="OLL28" s="16"/>
      <c r="OLM28" s="16"/>
      <c r="OLN28" s="16"/>
      <c r="OLO28" s="16"/>
      <c r="OLP28" s="16"/>
      <c r="OLQ28" s="16"/>
      <c r="OLR28" s="16"/>
      <c r="OLS28" s="16"/>
      <c r="OLT28" s="16"/>
      <c r="OLU28" s="16"/>
      <c r="OLV28" s="16"/>
      <c r="OLW28" s="16"/>
      <c r="OLX28" s="16"/>
      <c r="OLY28" s="16"/>
      <c r="OLZ28" s="16"/>
      <c r="OMA28" s="16"/>
      <c r="OMB28" s="16"/>
      <c r="OMC28" s="16"/>
      <c r="OMD28" s="16"/>
      <c r="OME28" s="16"/>
      <c r="OMF28" s="16"/>
      <c r="OMG28" s="16"/>
      <c r="OMH28" s="16"/>
      <c r="OMI28" s="16"/>
      <c r="OMJ28" s="16"/>
      <c r="OMK28" s="16"/>
      <c r="OML28" s="16"/>
      <c r="OMM28" s="16"/>
      <c r="OMN28" s="16"/>
      <c r="OMO28" s="16"/>
      <c r="OMP28" s="16"/>
      <c r="OMQ28" s="16"/>
      <c r="OMR28" s="16"/>
      <c r="OMS28" s="16"/>
      <c r="OMT28" s="16"/>
      <c r="OMU28" s="16"/>
      <c r="OMV28" s="16"/>
      <c r="OMW28" s="16"/>
      <c r="OMX28" s="16"/>
      <c r="OMY28" s="16"/>
      <c r="OMZ28" s="16"/>
      <c r="ONA28" s="16"/>
      <c r="ONB28" s="16"/>
      <c r="ONC28" s="16"/>
      <c r="OND28" s="16"/>
      <c r="ONE28" s="16"/>
      <c r="ONF28" s="16"/>
      <c r="ONG28" s="16"/>
      <c r="ONH28" s="16"/>
      <c r="ONI28" s="16"/>
      <c r="ONJ28" s="16"/>
      <c r="ONK28" s="16"/>
      <c r="ONL28" s="16"/>
      <c r="ONM28" s="16"/>
      <c r="ONN28" s="16"/>
      <c r="ONO28" s="16"/>
      <c r="ONP28" s="16"/>
      <c r="ONQ28" s="16"/>
      <c r="ONR28" s="16"/>
      <c r="ONS28" s="16"/>
      <c r="ONT28" s="16"/>
      <c r="ONU28" s="16"/>
      <c r="ONV28" s="16"/>
      <c r="ONW28" s="16"/>
      <c r="ONX28" s="16"/>
      <c r="ONY28" s="16"/>
      <c r="ONZ28" s="16"/>
      <c r="OOA28" s="16"/>
      <c r="OOB28" s="16"/>
      <c r="OOC28" s="16"/>
      <c r="OOD28" s="16"/>
      <c r="OOE28" s="16"/>
      <c r="OOF28" s="16"/>
      <c r="OOG28" s="16"/>
      <c r="OOH28" s="16"/>
      <c r="OOI28" s="16"/>
      <c r="OOJ28" s="16"/>
      <c r="OOK28" s="16"/>
      <c r="OOL28" s="16"/>
      <c r="OOM28" s="16"/>
      <c r="OON28" s="16"/>
      <c r="OOO28" s="16"/>
      <c r="OOP28" s="16"/>
      <c r="OOQ28" s="16"/>
      <c r="OOR28" s="16"/>
      <c r="OOS28" s="16"/>
      <c r="OOT28" s="16"/>
      <c r="OOU28" s="16"/>
      <c r="OOV28" s="16"/>
      <c r="OOW28" s="16"/>
      <c r="OOX28" s="16"/>
      <c r="OOY28" s="16"/>
      <c r="OOZ28" s="16"/>
      <c r="OPA28" s="16"/>
      <c r="OPB28" s="16"/>
      <c r="OPC28" s="16"/>
      <c r="OPD28" s="16"/>
      <c r="OPE28" s="16"/>
      <c r="OPF28" s="16"/>
      <c r="OPG28" s="16"/>
      <c r="OPH28" s="16"/>
      <c r="OPI28" s="16"/>
      <c r="OPJ28" s="16"/>
      <c r="OPK28" s="16"/>
      <c r="OPL28" s="16"/>
      <c r="OPM28" s="16"/>
      <c r="OPN28" s="16"/>
      <c r="OPO28" s="16"/>
      <c r="OPP28" s="16"/>
      <c r="OPQ28" s="16"/>
      <c r="OPR28" s="16"/>
      <c r="OPS28" s="16"/>
      <c r="OPT28" s="16"/>
      <c r="OPU28" s="16"/>
      <c r="OPV28" s="16"/>
      <c r="OPW28" s="16"/>
      <c r="OPX28" s="16"/>
      <c r="OPY28" s="16"/>
      <c r="OPZ28" s="16"/>
      <c r="OQA28" s="16"/>
      <c r="OQB28" s="16"/>
      <c r="OQC28" s="16"/>
      <c r="OQD28" s="16"/>
      <c r="OQE28" s="16"/>
      <c r="OQF28" s="16"/>
      <c r="OQG28" s="16"/>
      <c r="OQH28" s="16"/>
      <c r="OQI28" s="16"/>
      <c r="OQJ28" s="16"/>
      <c r="OQK28" s="16"/>
      <c r="OQL28" s="16"/>
      <c r="OQM28" s="16"/>
      <c r="OQN28" s="16"/>
      <c r="OQO28" s="16"/>
      <c r="OQP28" s="16"/>
      <c r="OQQ28" s="16"/>
      <c r="OQR28" s="16"/>
      <c r="OQS28" s="16"/>
      <c r="OQT28" s="16"/>
      <c r="OQU28" s="16"/>
      <c r="OQV28" s="16"/>
      <c r="OQW28" s="16"/>
      <c r="OQX28" s="16"/>
      <c r="OQY28" s="16"/>
      <c r="OQZ28" s="16"/>
      <c r="ORA28" s="16"/>
      <c r="ORB28" s="16"/>
      <c r="ORC28" s="16"/>
      <c r="ORD28" s="16"/>
      <c r="ORE28" s="16"/>
      <c r="ORF28" s="16"/>
      <c r="ORG28" s="16"/>
      <c r="ORH28" s="16"/>
      <c r="ORI28" s="16"/>
      <c r="ORJ28" s="16"/>
      <c r="ORK28" s="16"/>
      <c r="ORL28" s="16"/>
      <c r="ORM28" s="16"/>
      <c r="ORN28" s="16"/>
      <c r="ORO28" s="16"/>
      <c r="ORP28" s="16"/>
      <c r="ORQ28" s="16"/>
      <c r="ORR28" s="16"/>
      <c r="ORS28" s="16"/>
      <c r="ORT28" s="16"/>
      <c r="ORU28" s="16"/>
      <c r="ORV28" s="16"/>
      <c r="ORW28" s="16"/>
      <c r="ORX28" s="16"/>
      <c r="ORY28" s="16"/>
      <c r="ORZ28" s="16"/>
      <c r="OSA28" s="16"/>
      <c r="OSB28" s="16"/>
      <c r="OSC28" s="16"/>
      <c r="OSD28" s="16"/>
      <c r="OSE28" s="16"/>
      <c r="OSF28" s="16"/>
      <c r="OSG28" s="16"/>
      <c r="OSH28" s="16"/>
      <c r="OSI28" s="16"/>
      <c r="OSJ28" s="16"/>
      <c r="OSK28" s="16"/>
      <c r="OSL28" s="16"/>
      <c r="OSM28" s="16"/>
      <c r="OSN28" s="16"/>
      <c r="OSO28" s="16"/>
      <c r="OSP28" s="16"/>
      <c r="OSQ28" s="16"/>
      <c r="OSR28" s="16"/>
      <c r="OSS28" s="16"/>
      <c r="OST28" s="16"/>
      <c r="OSU28" s="16"/>
      <c r="OSV28" s="16"/>
      <c r="OSW28" s="16"/>
      <c r="OSX28" s="16"/>
      <c r="OSY28" s="16"/>
      <c r="OSZ28" s="16"/>
      <c r="OTA28" s="16"/>
      <c r="OTB28" s="16"/>
      <c r="OTC28" s="16"/>
      <c r="OTD28" s="16"/>
      <c r="OTE28" s="16"/>
      <c r="OTF28" s="16"/>
      <c r="OTG28" s="16"/>
      <c r="OTH28" s="16"/>
      <c r="OTI28" s="16"/>
      <c r="OTJ28" s="16"/>
      <c r="OTK28" s="16"/>
      <c r="OTL28" s="16"/>
      <c r="OTM28" s="16"/>
      <c r="OTN28" s="16"/>
      <c r="OTO28" s="16"/>
      <c r="OTP28" s="16"/>
      <c r="OTQ28" s="16"/>
      <c r="OTR28" s="16"/>
      <c r="OTS28" s="16"/>
      <c r="OTT28" s="16"/>
      <c r="OTU28" s="16"/>
      <c r="OTV28" s="16"/>
      <c r="OTW28" s="16"/>
      <c r="OTX28" s="16"/>
      <c r="OTY28" s="16"/>
      <c r="OTZ28" s="16"/>
      <c r="OUA28" s="16"/>
      <c r="OUB28" s="16"/>
      <c r="OUC28" s="16"/>
      <c r="OUD28" s="16"/>
      <c r="OUE28" s="16"/>
      <c r="OUF28" s="16"/>
      <c r="OUG28" s="16"/>
      <c r="OUH28" s="16"/>
      <c r="OUI28" s="16"/>
      <c r="OUJ28" s="16"/>
      <c r="OUK28" s="16"/>
      <c r="OUL28" s="16"/>
      <c r="OUM28" s="16"/>
      <c r="OUN28" s="16"/>
      <c r="OUO28" s="16"/>
      <c r="OUP28" s="16"/>
      <c r="OUQ28" s="16"/>
      <c r="OUR28" s="16"/>
      <c r="OUS28" s="16"/>
      <c r="OUT28" s="16"/>
      <c r="OUU28" s="16"/>
      <c r="OUV28" s="16"/>
      <c r="OUW28" s="16"/>
      <c r="OUX28" s="16"/>
      <c r="OUY28" s="16"/>
      <c r="OUZ28" s="16"/>
      <c r="OVA28" s="16"/>
      <c r="OVB28" s="16"/>
      <c r="OVC28" s="16"/>
      <c r="OVD28" s="16"/>
      <c r="OVE28" s="16"/>
      <c r="OVF28" s="16"/>
      <c r="OVG28" s="16"/>
      <c r="OVH28" s="16"/>
      <c r="OVI28" s="16"/>
      <c r="OVJ28" s="16"/>
      <c r="OVK28" s="16"/>
      <c r="OVL28" s="16"/>
      <c r="OVM28" s="16"/>
      <c r="OVN28" s="16"/>
      <c r="OVO28" s="16"/>
      <c r="OVP28" s="16"/>
      <c r="OVQ28" s="16"/>
      <c r="OVR28" s="16"/>
      <c r="OVS28" s="16"/>
      <c r="OVT28" s="16"/>
      <c r="OVU28" s="16"/>
      <c r="OVV28" s="16"/>
      <c r="OVW28" s="16"/>
      <c r="OVX28" s="16"/>
      <c r="OVY28" s="16"/>
      <c r="OVZ28" s="16"/>
      <c r="OWA28" s="16"/>
      <c r="OWB28" s="16"/>
      <c r="OWC28" s="16"/>
      <c r="OWD28" s="16"/>
      <c r="OWE28" s="16"/>
      <c r="OWF28" s="16"/>
      <c r="OWG28" s="16"/>
      <c r="OWH28" s="16"/>
      <c r="OWI28" s="16"/>
      <c r="OWJ28" s="16"/>
      <c r="OWK28" s="16"/>
      <c r="OWL28" s="16"/>
      <c r="OWM28" s="16"/>
      <c r="OWN28" s="16"/>
      <c r="OWO28" s="16"/>
      <c r="OWP28" s="16"/>
      <c r="OWQ28" s="16"/>
      <c r="OWR28" s="16"/>
      <c r="OWS28" s="16"/>
      <c r="OWT28" s="16"/>
      <c r="OWU28" s="16"/>
      <c r="OWV28" s="16"/>
      <c r="OWW28" s="16"/>
      <c r="OWX28" s="16"/>
      <c r="OWY28" s="16"/>
      <c r="OWZ28" s="16"/>
      <c r="OXA28" s="16"/>
      <c r="OXB28" s="16"/>
      <c r="OXC28" s="16"/>
      <c r="OXD28" s="16"/>
      <c r="OXE28" s="16"/>
      <c r="OXF28" s="16"/>
      <c r="OXG28" s="16"/>
      <c r="OXH28" s="16"/>
      <c r="OXI28" s="16"/>
      <c r="OXJ28" s="16"/>
      <c r="OXK28" s="16"/>
      <c r="OXL28" s="16"/>
      <c r="OXM28" s="16"/>
      <c r="OXN28" s="16"/>
      <c r="OXO28" s="16"/>
      <c r="OXP28" s="16"/>
      <c r="OXQ28" s="16"/>
      <c r="OXR28" s="16"/>
      <c r="OXS28" s="16"/>
      <c r="OXT28" s="16"/>
      <c r="OXU28" s="16"/>
      <c r="OXV28" s="16"/>
      <c r="OXW28" s="16"/>
      <c r="OXX28" s="16"/>
      <c r="OXY28" s="16"/>
      <c r="OXZ28" s="16"/>
      <c r="OYA28" s="16"/>
      <c r="OYB28" s="16"/>
      <c r="OYC28" s="16"/>
      <c r="OYD28" s="16"/>
      <c r="OYE28" s="16"/>
      <c r="OYF28" s="16"/>
      <c r="OYG28" s="16"/>
      <c r="OYH28" s="16"/>
      <c r="OYI28" s="16"/>
      <c r="OYJ28" s="16"/>
      <c r="OYK28" s="16"/>
      <c r="OYL28" s="16"/>
      <c r="OYM28" s="16"/>
      <c r="OYN28" s="16"/>
      <c r="OYO28" s="16"/>
      <c r="OYP28" s="16"/>
      <c r="OYQ28" s="16"/>
      <c r="OYR28" s="16"/>
      <c r="OYS28" s="16"/>
      <c r="OYT28" s="16"/>
      <c r="OYU28" s="16"/>
      <c r="OYV28" s="16"/>
      <c r="OYW28" s="16"/>
      <c r="OYX28" s="16"/>
      <c r="OYY28" s="16"/>
      <c r="OYZ28" s="16"/>
      <c r="OZA28" s="16"/>
      <c r="OZB28" s="16"/>
      <c r="OZC28" s="16"/>
      <c r="OZD28" s="16"/>
      <c r="OZE28" s="16"/>
      <c r="OZF28" s="16"/>
      <c r="OZG28" s="16"/>
      <c r="OZH28" s="16"/>
      <c r="OZI28" s="16"/>
      <c r="OZJ28" s="16"/>
      <c r="OZK28" s="16"/>
      <c r="OZL28" s="16"/>
      <c r="OZM28" s="16"/>
      <c r="OZN28" s="16"/>
      <c r="OZO28" s="16"/>
      <c r="OZP28" s="16"/>
      <c r="OZQ28" s="16"/>
      <c r="OZR28" s="16"/>
      <c r="OZS28" s="16"/>
      <c r="OZT28" s="16"/>
      <c r="OZU28" s="16"/>
      <c r="OZV28" s="16"/>
      <c r="OZW28" s="16"/>
      <c r="OZX28" s="16"/>
      <c r="OZY28" s="16"/>
      <c r="OZZ28" s="16"/>
      <c r="PAA28" s="16"/>
      <c r="PAB28" s="16"/>
      <c r="PAC28" s="16"/>
      <c r="PAD28" s="16"/>
      <c r="PAE28" s="16"/>
      <c r="PAF28" s="16"/>
      <c r="PAG28" s="16"/>
      <c r="PAH28" s="16"/>
      <c r="PAI28" s="16"/>
      <c r="PAJ28" s="16"/>
      <c r="PAK28" s="16"/>
      <c r="PAL28" s="16"/>
      <c r="PAM28" s="16"/>
      <c r="PAN28" s="16"/>
      <c r="PAO28" s="16"/>
      <c r="PAP28" s="16"/>
      <c r="PAQ28" s="16"/>
      <c r="PAR28" s="16"/>
      <c r="PAS28" s="16"/>
      <c r="PAT28" s="16"/>
      <c r="PAU28" s="16"/>
      <c r="PAV28" s="16"/>
      <c r="PAW28" s="16"/>
      <c r="PAX28" s="16"/>
      <c r="PAY28" s="16"/>
      <c r="PAZ28" s="16"/>
      <c r="PBA28" s="16"/>
      <c r="PBB28" s="16"/>
      <c r="PBC28" s="16"/>
      <c r="PBD28" s="16"/>
      <c r="PBE28" s="16"/>
      <c r="PBF28" s="16"/>
      <c r="PBG28" s="16"/>
      <c r="PBH28" s="16"/>
      <c r="PBI28" s="16"/>
      <c r="PBJ28" s="16"/>
      <c r="PBK28" s="16"/>
      <c r="PBL28" s="16"/>
      <c r="PBM28" s="16"/>
      <c r="PBN28" s="16"/>
      <c r="PBO28" s="16"/>
      <c r="PBP28" s="16"/>
      <c r="PBQ28" s="16"/>
      <c r="PBR28" s="16"/>
      <c r="PBS28" s="16"/>
      <c r="PBT28" s="16"/>
      <c r="PBU28" s="16"/>
      <c r="PBV28" s="16"/>
      <c r="PBW28" s="16"/>
      <c r="PBX28" s="16"/>
      <c r="PBY28" s="16"/>
      <c r="PBZ28" s="16"/>
      <c r="PCA28" s="16"/>
      <c r="PCB28" s="16"/>
      <c r="PCC28" s="16"/>
      <c r="PCD28" s="16"/>
      <c r="PCE28" s="16"/>
      <c r="PCF28" s="16"/>
      <c r="PCG28" s="16"/>
      <c r="PCH28" s="16"/>
      <c r="PCI28" s="16"/>
      <c r="PCJ28" s="16"/>
      <c r="PCK28" s="16"/>
      <c r="PCL28" s="16"/>
      <c r="PCM28" s="16"/>
      <c r="PCN28" s="16"/>
      <c r="PCO28" s="16"/>
      <c r="PCP28" s="16"/>
      <c r="PCQ28" s="16"/>
      <c r="PCR28" s="16"/>
      <c r="PCS28" s="16"/>
      <c r="PCT28" s="16"/>
      <c r="PCU28" s="16"/>
      <c r="PCV28" s="16"/>
      <c r="PCW28" s="16"/>
      <c r="PCX28" s="16"/>
      <c r="PCY28" s="16"/>
      <c r="PCZ28" s="16"/>
      <c r="PDA28" s="16"/>
      <c r="PDB28" s="16"/>
      <c r="PDC28" s="16"/>
      <c r="PDD28" s="16"/>
      <c r="PDE28" s="16"/>
      <c r="PDF28" s="16"/>
      <c r="PDG28" s="16"/>
      <c r="PDH28" s="16"/>
      <c r="PDI28" s="16"/>
      <c r="PDJ28" s="16"/>
      <c r="PDK28" s="16"/>
      <c r="PDL28" s="16"/>
      <c r="PDM28" s="16"/>
      <c r="PDN28" s="16"/>
      <c r="PDO28" s="16"/>
      <c r="PDP28" s="16"/>
      <c r="PDQ28" s="16"/>
      <c r="PDR28" s="16"/>
      <c r="PDS28" s="16"/>
      <c r="PDT28" s="16"/>
      <c r="PDU28" s="16"/>
      <c r="PDV28" s="16"/>
      <c r="PDW28" s="16"/>
      <c r="PDX28" s="16"/>
      <c r="PDY28" s="16"/>
      <c r="PDZ28" s="16"/>
      <c r="PEA28" s="16"/>
      <c r="PEB28" s="16"/>
      <c r="PEC28" s="16"/>
      <c r="PED28" s="16"/>
      <c r="PEE28" s="16"/>
      <c r="PEF28" s="16"/>
      <c r="PEG28" s="16"/>
      <c r="PEH28" s="16"/>
      <c r="PEI28" s="16"/>
      <c r="PEJ28" s="16"/>
      <c r="PEK28" s="16"/>
      <c r="PEL28" s="16"/>
      <c r="PEM28" s="16"/>
      <c r="PEN28" s="16"/>
      <c r="PEO28" s="16"/>
      <c r="PEP28" s="16"/>
      <c r="PEQ28" s="16"/>
      <c r="PER28" s="16"/>
      <c r="PES28" s="16"/>
      <c r="PET28" s="16"/>
      <c r="PEU28" s="16"/>
      <c r="PEV28" s="16"/>
      <c r="PEW28" s="16"/>
      <c r="PEX28" s="16"/>
      <c r="PEY28" s="16"/>
      <c r="PEZ28" s="16"/>
      <c r="PFA28" s="16"/>
      <c r="PFB28" s="16"/>
      <c r="PFC28" s="16"/>
      <c r="PFD28" s="16"/>
      <c r="PFE28" s="16"/>
      <c r="PFF28" s="16"/>
      <c r="PFG28" s="16"/>
      <c r="PFH28" s="16"/>
      <c r="PFI28" s="16"/>
      <c r="PFJ28" s="16"/>
      <c r="PFK28" s="16"/>
      <c r="PFL28" s="16"/>
      <c r="PFM28" s="16"/>
      <c r="PFN28" s="16"/>
      <c r="PFO28" s="16"/>
      <c r="PFP28" s="16"/>
      <c r="PFQ28" s="16"/>
      <c r="PFR28" s="16"/>
      <c r="PFS28" s="16"/>
      <c r="PFT28" s="16"/>
      <c r="PFU28" s="16"/>
      <c r="PFV28" s="16"/>
      <c r="PFW28" s="16"/>
      <c r="PFX28" s="16"/>
      <c r="PFY28" s="16"/>
      <c r="PFZ28" s="16"/>
      <c r="PGA28" s="16"/>
      <c r="PGB28" s="16"/>
      <c r="PGC28" s="16"/>
      <c r="PGD28" s="16"/>
      <c r="PGE28" s="16"/>
      <c r="PGF28" s="16"/>
      <c r="PGG28" s="16"/>
      <c r="PGH28" s="16"/>
      <c r="PGI28" s="16"/>
      <c r="PGJ28" s="16"/>
      <c r="PGK28" s="16"/>
      <c r="PGL28" s="16"/>
      <c r="PGM28" s="16"/>
      <c r="PGN28" s="16"/>
      <c r="PGO28" s="16"/>
      <c r="PGP28" s="16"/>
      <c r="PGQ28" s="16"/>
      <c r="PGR28" s="16"/>
      <c r="PGS28" s="16"/>
      <c r="PGT28" s="16"/>
      <c r="PGU28" s="16"/>
      <c r="PGV28" s="16"/>
      <c r="PGW28" s="16"/>
      <c r="PGX28" s="16"/>
      <c r="PGY28" s="16"/>
      <c r="PGZ28" s="16"/>
      <c r="PHA28" s="16"/>
      <c r="PHB28" s="16"/>
      <c r="PHC28" s="16"/>
      <c r="PHD28" s="16"/>
      <c r="PHE28" s="16"/>
      <c r="PHF28" s="16"/>
      <c r="PHG28" s="16"/>
      <c r="PHH28" s="16"/>
      <c r="PHI28" s="16"/>
      <c r="PHJ28" s="16"/>
      <c r="PHK28" s="16"/>
      <c r="PHL28" s="16"/>
      <c r="PHM28" s="16"/>
      <c r="PHN28" s="16"/>
      <c r="PHO28" s="16"/>
      <c r="PHP28" s="16"/>
      <c r="PHQ28" s="16"/>
      <c r="PHR28" s="16"/>
      <c r="PHS28" s="16"/>
      <c r="PHT28" s="16"/>
      <c r="PHU28" s="16"/>
      <c r="PHV28" s="16"/>
      <c r="PHW28" s="16"/>
      <c r="PHX28" s="16"/>
      <c r="PHY28" s="16"/>
      <c r="PHZ28" s="16"/>
      <c r="PIA28" s="16"/>
      <c r="PIB28" s="16"/>
      <c r="PIC28" s="16"/>
      <c r="PID28" s="16"/>
      <c r="PIE28" s="16"/>
      <c r="PIF28" s="16"/>
      <c r="PIG28" s="16"/>
      <c r="PIH28" s="16"/>
      <c r="PII28" s="16"/>
      <c r="PIJ28" s="16"/>
      <c r="PIK28" s="16"/>
      <c r="PIL28" s="16"/>
      <c r="PIM28" s="16"/>
      <c r="PIN28" s="16"/>
      <c r="PIO28" s="16"/>
      <c r="PIP28" s="16"/>
      <c r="PIQ28" s="16"/>
      <c r="PIR28" s="16"/>
      <c r="PIS28" s="16"/>
      <c r="PIT28" s="16"/>
      <c r="PIU28" s="16"/>
      <c r="PIV28" s="16"/>
      <c r="PIW28" s="16"/>
      <c r="PIX28" s="16"/>
      <c r="PIY28" s="16"/>
      <c r="PIZ28" s="16"/>
      <c r="PJA28" s="16"/>
      <c r="PJB28" s="16"/>
      <c r="PJC28" s="16"/>
      <c r="PJD28" s="16"/>
      <c r="PJE28" s="16"/>
      <c r="PJF28" s="16"/>
      <c r="PJG28" s="16"/>
      <c r="PJH28" s="16"/>
      <c r="PJI28" s="16"/>
      <c r="PJJ28" s="16"/>
      <c r="PJK28" s="16"/>
      <c r="PJL28" s="16"/>
      <c r="PJM28" s="16"/>
      <c r="PJN28" s="16"/>
      <c r="PJO28" s="16"/>
      <c r="PJP28" s="16"/>
      <c r="PJQ28" s="16"/>
      <c r="PJR28" s="16"/>
      <c r="PJS28" s="16"/>
      <c r="PJT28" s="16"/>
      <c r="PJU28" s="16"/>
      <c r="PJV28" s="16"/>
      <c r="PJW28" s="16"/>
      <c r="PJX28" s="16"/>
      <c r="PJY28" s="16"/>
      <c r="PJZ28" s="16"/>
      <c r="PKA28" s="16"/>
      <c r="PKB28" s="16"/>
      <c r="PKC28" s="16"/>
      <c r="PKD28" s="16"/>
      <c r="PKE28" s="16"/>
      <c r="PKF28" s="16"/>
      <c r="PKG28" s="16"/>
      <c r="PKH28" s="16"/>
      <c r="PKI28" s="16"/>
      <c r="PKJ28" s="16"/>
      <c r="PKK28" s="16"/>
      <c r="PKL28" s="16"/>
      <c r="PKM28" s="16"/>
      <c r="PKN28" s="16"/>
      <c r="PKO28" s="16"/>
      <c r="PKP28" s="16"/>
      <c r="PKQ28" s="16"/>
      <c r="PKR28" s="16"/>
      <c r="PKS28" s="16"/>
      <c r="PKT28" s="16"/>
      <c r="PKU28" s="16"/>
      <c r="PKV28" s="16"/>
      <c r="PKW28" s="16"/>
      <c r="PKX28" s="16"/>
      <c r="PKY28" s="16"/>
      <c r="PKZ28" s="16"/>
      <c r="PLA28" s="16"/>
      <c r="PLB28" s="16"/>
      <c r="PLC28" s="16"/>
      <c r="PLD28" s="16"/>
      <c r="PLE28" s="16"/>
      <c r="PLF28" s="16"/>
      <c r="PLG28" s="16"/>
      <c r="PLH28" s="16"/>
      <c r="PLI28" s="16"/>
      <c r="PLJ28" s="16"/>
      <c r="PLK28" s="16"/>
      <c r="PLL28" s="16"/>
      <c r="PLM28" s="16"/>
      <c r="PLN28" s="16"/>
      <c r="PLO28" s="16"/>
      <c r="PLP28" s="16"/>
      <c r="PLQ28" s="16"/>
      <c r="PLR28" s="16"/>
      <c r="PLS28" s="16"/>
      <c r="PLT28" s="16"/>
      <c r="PLU28" s="16"/>
      <c r="PLV28" s="16"/>
      <c r="PLW28" s="16"/>
      <c r="PLX28" s="16"/>
      <c r="PLY28" s="16"/>
      <c r="PLZ28" s="16"/>
      <c r="PMA28" s="16"/>
      <c r="PMB28" s="16"/>
      <c r="PMC28" s="16"/>
      <c r="PMD28" s="16"/>
      <c r="PME28" s="16"/>
      <c r="PMF28" s="16"/>
      <c r="PMG28" s="16"/>
      <c r="PMH28" s="16"/>
      <c r="PMI28" s="16"/>
      <c r="PMJ28" s="16"/>
      <c r="PMK28" s="16"/>
      <c r="PML28" s="16"/>
      <c r="PMM28" s="16"/>
      <c r="PMN28" s="16"/>
      <c r="PMO28" s="16"/>
      <c r="PMP28" s="16"/>
      <c r="PMQ28" s="16"/>
      <c r="PMR28" s="16"/>
      <c r="PMS28" s="16"/>
      <c r="PMT28" s="16"/>
      <c r="PMU28" s="16"/>
      <c r="PMV28" s="16"/>
      <c r="PMW28" s="16"/>
      <c r="PMX28" s="16"/>
      <c r="PMY28" s="16"/>
      <c r="PMZ28" s="16"/>
      <c r="PNA28" s="16"/>
      <c r="PNB28" s="16"/>
      <c r="PNC28" s="16"/>
      <c r="PND28" s="16"/>
      <c r="PNE28" s="16"/>
      <c r="PNF28" s="16"/>
      <c r="PNG28" s="16"/>
      <c r="PNH28" s="16"/>
      <c r="PNI28" s="16"/>
      <c r="PNJ28" s="16"/>
      <c r="PNK28" s="16"/>
      <c r="PNL28" s="16"/>
      <c r="PNM28" s="16"/>
      <c r="PNN28" s="16"/>
      <c r="PNO28" s="16"/>
      <c r="PNP28" s="16"/>
      <c r="PNQ28" s="16"/>
      <c r="PNR28" s="16"/>
      <c r="PNS28" s="16"/>
      <c r="PNT28" s="16"/>
      <c r="PNU28" s="16"/>
      <c r="PNV28" s="16"/>
      <c r="PNW28" s="16"/>
      <c r="PNX28" s="16"/>
      <c r="PNY28" s="16"/>
      <c r="PNZ28" s="16"/>
      <c r="POA28" s="16"/>
      <c r="POB28" s="16"/>
      <c r="POC28" s="16"/>
      <c r="POD28" s="16"/>
      <c r="POE28" s="16"/>
      <c r="POF28" s="16"/>
      <c r="POG28" s="16"/>
      <c r="POH28" s="16"/>
      <c r="POI28" s="16"/>
      <c r="POJ28" s="16"/>
      <c r="POK28" s="16"/>
      <c r="POL28" s="16"/>
      <c r="POM28" s="16"/>
      <c r="PON28" s="16"/>
      <c r="POO28" s="16"/>
      <c r="POP28" s="16"/>
      <c r="POQ28" s="16"/>
      <c r="POR28" s="16"/>
      <c r="POS28" s="16"/>
      <c r="POT28" s="16"/>
      <c r="POU28" s="16"/>
      <c r="POV28" s="16"/>
      <c r="POW28" s="16"/>
      <c r="POX28" s="16"/>
      <c r="POY28" s="16"/>
      <c r="POZ28" s="16"/>
      <c r="PPA28" s="16"/>
      <c r="PPB28" s="16"/>
      <c r="PPC28" s="16"/>
      <c r="PPD28" s="16"/>
      <c r="PPE28" s="16"/>
      <c r="PPF28" s="16"/>
      <c r="PPG28" s="16"/>
      <c r="PPH28" s="16"/>
      <c r="PPI28" s="16"/>
      <c r="PPJ28" s="16"/>
      <c r="PPK28" s="16"/>
      <c r="PPL28" s="16"/>
      <c r="PPM28" s="16"/>
      <c r="PPN28" s="16"/>
      <c r="PPO28" s="16"/>
      <c r="PPP28" s="16"/>
      <c r="PPQ28" s="16"/>
      <c r="PPR28" s="16"/>
      <c r="PPS28" s="16"/>
      <c r="PPT28" s="16"/>
      <c r="PPU28" s="16"/>
      <c r="PPV28" s="16"/>
      <c r="PPW28" s="16"/>
      <c r="PPX28" s="16"/>
      <c r="PPY28" s="16"/>
      <c r="PPZ28" s="16"/>
      <c r="PQA28" s="16"/>
      <c r="PQB28" s="16"/>
      <c r="PQC28" s="16"/>
      <c r="PQD28" s="16"/>
      <c r="PQE28" s="16"/>
      <c r="PQF28" s="16"/>
      <c r="PQG28" s="16"/>
      <c r="PQH28" s="16"/>
      <c r="PQI28" s="16"/>
      <c r="PQJ28" s="16"/>
      <c r="PQK28" s="16"/>
      <c r="PQL28" s="16"/>
      <c r="PQM28" s="16"/>
      <c r="PQN28" s="16"/>
      <c r="PQO28" s="16"/>
      <c r="PQP28" s="16"/>
      <c r="PQQ28" s="16"/>
      <c r="PQR28" s="16"/>
      <c r="PQS28" s="16"/>
      <c r="PQT28" s="16"/>
      <c r="PQU28" s="16"/>
      <c r="PQV28" s="16"/>
      <c r="PQW28" s="16"/>
      <c r="PQX28" s="16"/>
      <c r="PQY28" s="16"/>
      <c r="PQZ28" s="16"/>
      <c r="PRA28" s="16"/>
      <c r="PRB28" s="16"/>
      <c r="PRC28" s="16"/>
      <c r="PRD28" s="16"/>
      <c r="PRE28" s="16"/>
      <c r="PRF28" s="16"/>
      <c r="PRG28" s="16"/>
      <c r="PRH28" s="16"/>
      <c r="PRI28" s="16"/>
      <c r="PRJ28" s="16"/>
      <c r="PRK28" s="16"/>
      <c r="PRL28" s="16"/>
      <c r="PRM28" s="16"/>
      <c r="PRN28" s="16"/>
      <c r="PRO28" s="16"/>
      <c r="PRP28" s="16"/>
      <c r="PRQ28" s="16"/>
      <c r="PRR28" s="16"/>
      <c r="PRS28" s="16"/>
      <c r="PRT28" s="16"/>
      <c r="PRU28" s="16"/>
      <c r="PRV28" s="16"/>
      <c r="PRW28" s="16"/>
      <c r="PRX28" s="16"/>
      <c r="PRY28" s="16"/>
      <c r="PRZ28" s="16"/>
      <c r="PSA28" s="16"/>
      <c r="PSB28" s="16"/>
      <c r="PSC28" s="16"/>
      <c r="PSD28" s="16"/>
      <c r="PSE28" s="16"/>
      <c r="PSF28" s="16"/>
      <c r="PSG28" s="16"/>
      <c r="PSH28" s="16"/>
      <c r="PSI28" s="16"/>
      <c r="PSJ28" s="16"/>
      <c r="PSK28" s="16"/>
      <c r="PSL28" s="16"/>
      <c r="PSM28" s="16"/>
      <c r="PSN28" s="16"/>
      <c r="PSO28" s="16"/>
      <c r="PSP28" s="16"/>
      <c r="PSQ28" s="16"/>
      <c r="PSR28" s="16"/>
      <c r="PSS28" s="16"/>
      <c r="PST28" s="16"/>
      <c r="PSU28" s="16"/>
      <c r="PSV28" s="16"/>
      <c r="PSW28" s="16"/>
      <c r="PSX28" s="16"/>
      <c r="PSY28" s="16"/>
      <c r="PSZ28" s="16"/>
      <c r="PTA28" s="16"/>
      <c r="PTB28" s="16"/>
      <c r="PTC28" s="16"/>
      <c r="PTD28" s="16"/>
      <c r="PTE28" s="16"/>
      <c r="PTF28" s="16"/>
      <c r="PTG28" s="16"/>
      <c r="PTH28" s="16"/>
      <c r="PTI28" s="16"/>
      <c r="PTJ28" s="16"/>
      <c r="PTK28" s="16"/>
      <c r="PTL28" s="16"/>
      <c r="PTM28" s="16"/>
      <c r="PTN28" s="16"/>
      <c r="PTO28" s="16"/>
      <c r="PTP28" s="16"/>
      <c r="PTQ28" s="16"/>
      <c r="PTR28" s="16"/>
      <c r="PTS28" s="16"/>
      <c r="PTT28" s="16"/>
      <c r="PTU28" s="16"/>
      <c r="PTV28" s="16"/>
      <c r="PTW28" s="16"/>
      <c r="PTX28" s="16"/>
      <c r="PTY28" s="16"/>
      <c r="PTZ28" s="16"/>
      <c r="PUA28" s="16"/>
      <c r="PUB28" s="16"/>
      <c r="PUC28" s="16"/>
      <c r="PUD28" s="16"/>
      <c r="PUE28" s="16"/>
      <c r="PUF28" s="16"/>
      <c r="PUG28" s="16"/>
      <c r="PUH28" s="16"/>
      <c r="PUI28" s="16"/>
      <c r="PUJ28" s="16"/>
      <c r="PUK28" s="16"/>
      <c r="PUL28" s="16"/>
      <c r="PUM28" s="16"/>
      <c r="PUN28" s="16"/>
      <c r="PUO28" s="16"/>
      <c r="PUP28" s="16"/>
      <c r="PUQ28" s="16"/>
      <c r="PUR28" s="16"/>
      <c r="PUS28" s="16"/>
      <c r="PUT28" s="16"/>
      <c r="PUU28" s="16"/>
      <c r="PUV28" s="16"/>
      <c r="PUW28" s="16"/>
      <c r="PUX28" s="16"/>
      <c r="PUY28" s="16"/>
      <c r="PUZ28" s="16"/>
      <c r="PVA28" s="16"/>
      <c r="PVB28" s="16"/>
      <c r="PVC28" s="16"/>
      <c r="PVD28" s="16"/>
      <c r="PVE28" s="16"/>
      <c r="PVF28" s="16"/>
      <c r="PVG28" s="16"/>
      <c r="PVH28" s="16"/>
      <c r="PVI28" s="16"/>
      <c r="PVJ28" s="16"/>
      <c r="PVK28" s="16"/>
      <c r="PVL28" s="16"/>
      <c r="PVM28" s="16"/>
      <c r="PVN28" s="16"/>
      <c r="PVO28" s="16"/>
      <c r="PVP28" s="16"/>
      <c r="PVQ28" s="16"/>
      <c r="PVR28" s="16"/>
      <c r="PVS28" s="16"/>
      <c r="PVT28" s="16"/>
      <c r="PVU28" s="16"/>
      <c r="PVV28" s="16"/>
      <c r="PVW28" s="16"/>
      <c r="PVX28" s="16"/>
      <c r="PVY28" s="16"/>
      <c r="PVZ28" s="16"/>
      <c r="PWA28" s="16"/>
      <c r="PWB28" s="16"/>
      <c r="PWC28" s="16"/>
      <c r="PWD28" s="16"/>
      <c r="PWE28" s="16"/>
      <c r="PWF28" s="16"/>
      <c r="PWG28" s="16"/>
      <c r="PWH28" s="16"/>
      <c r="PWI28" s="16"/>
      <c r="PWJ28" s="16"/>
      <c r="PWK28" s="16"/>
      <c r="PWL28" s="16"/>
      <c r="PWM28" s="16"/>
      <c r="PWN28" s="16"/>
      <c r="PWO28" s="16"/>
      <c r="PWP28" s="16"/>
      <c r="PWQ28" s="16"/>
      <c r="PWR28" s="16"/>
      <c r="PWS28" s="16"/>
      <c r="PWT28" s="16"/>
      <c r="PWU28" s="16"/>
      <c r="PWV28" s="16"/>
      <c r="PWW28" s="16"/>
      <c r="PWX28" s="16"/>
      <c r="PWY28" s="16"/>
      <c r="PWZ28" s="16"/>
      <c r="PXA28" s="16"/>
      <c r="PXB28" s="16"/>
      <c r="PXC28" s="16"/>
      <c r="PXD28" s="16"/>
      <c r="PXE28" s="16"/>
      <c r="PXF28" s="16"/>
      <c r="PXG28" s="16"/>
      <c r="PXH28" s="16"/>
      <c r="PXI28" s="16"/>
      <c r="PXJ28" s="16"/>
      <c r="PXK28" s="16"/>
      <c r="PXL28" s="16"/>
      <c r="PXM28" s="16"/>
      <c r="PXN28" s="16"/>
      <c r="PXO28" s="16"/>
      <c r="PXP28" s="16"/>
      <c r="PXQ28" s="16"/>
      <c r="PXR28" s="16"/>
      <c r="PXS28" s="16"/>
      <c r="PXT28" s="16"/>
      <c r="PXU28" s="16"/>
      <c r="PXV28" s="16"/>
      <c r="PXW28" s="16"/>
      <c r="PXX28" s="16"/>
      <c r="PXY28" s="16"/>
      <c r="PXZ28" s="16"/>
      <c r="PYA28" s="16"/>
      <c r="PYB28" s="16"/>
      <c r="PYC28" s="16"/>
      <c r="PYD28" s="16"/>
      <c r="PYE28" s="16"/>
      <c r="PYF28" s="16"/>
      <c r="PYG28" s="16"/>
      <c r="PYH28" s="16"/>
      <c r="PYI28" s="16"/>
      <c r="PYJ28" s="16"/>
      <c r="PYK28" s="16"/>
      <c r="PYL28" s="16"/>
      <c r="PYM28" s="16"/>
      <c r="PYN28" s="16"/>
      <c r="PYO28" s="16"/>
      <c r="PYP28" s="16"/>
      <c r="PYQ28" s="16"/>
      <c r="PYR28" s="16"/>
      <c r="PYS28" s="16"/>
      <c r="PYT28" s="16"/>
      <c r="PYU28" s="16"/>
      <c r="PYV28" s="16"/>
      <c r="PYW28" s="16"/>
      <c r="PYX28" s="16"/>
      <c r="PYY28" s="16"/>
      <c r="PYZ28" s="16"/>
      <c r="PZA28" s="16"/>
      <c r="PZB28" s="16"/>
      <c r="PZC28" s="16"/>
      <c r="PZD28" s="16"/>
      <c r="PZE28" s="16"/>
      <c r="PZF28" s="16"/>
      <c r="PZG28" s="16"/>
      <c r="PZH28" s="16"/>
      <c r="PZI28" s="16"/>
      <c r="PZJ28" s="16"/>
      <c r="PZK28" s="16"/>
      <c r="PZL28" s="16"/>
      <c r="PZM28" s="16"/>
      <c r="PZN28" s="16"/>
      <c r="PZO28" s="16"/>
      <c r="PZP28" s="16"/>
      <c r="PZQ28" s="16"/>
      <c r="PZR28" s="16"/>
      <c r="PZS28" s="16"/>
      <c r="PZT28" s="16"/>
      <c r="PZU28" s="16"/>
      <c r="PZV28" s="16"/>
      <c r="PZW28" s="16"/>
      <c r="PZX28" s="16"/>
      <c r="PZY28" s="16"/>
      <c r="PZZ28" s="16"/>
      <c r="QAA28" s="16"/>
      <c r="QAB28" s="16"/>
      <c r="QAC28" s="16"/>
      <c r="QAD28" s="16"/>
      <c r="QAE28" s="16"/>
      <c r="QAF28" s="16"/>
      <c r="QAG28" s="16"/>
      <c r="QAH28" s="16"/>
      <c r="QAI28" s="16"/>
      <c r="QAJ28" s="16"/>
      <c r="QAK28" s="16"/>
      <c r="QAL28" s="16"/>
      <c r="QAM28" s="16"/>
      <c r="QAN28" s="16"/>
      <c r="QAO28" s="16"/>
      <c r="QAP28" s="16"/>
      <c r="QAQ28" s="16"/>
      <c r="QAR28" s="16"/>
      <c r="QAS28" s="16"/>
      <c r="QAT28" s="16"/>
      <c r="QAU28" s="16"/>
      <c r="QAV28" s="16"/>
      <c r="QAW28" s="16"/>
      <c r="QAX28" s="16"/>
      <c r="QAY28" s="16"/>
      <c r="QAZ28" s="16"/>
      <c r="QBA28" s="16"/>
      <c r="QBB28" s="16"/>
      <c r="QBC28" s="16"/>
      <c r="QBD28" s="16"/>
      <c r="QBE28" s="16"/>
      <c r="QBF28" s="16"/>
      <c r="QBG28" s="16"/>
      <c r="QBH28" s="16"/>
      <c r="QBI28" s="16"/>
      <c r="QBJ28" s="16"/>
      <c r="QBK28" s="16"/>
      <c r="QBL28" s="16"/>
      <c r="QBM28" s="16"/>
      <c r="QBN28" s="16"/>
      <c r="QBO28" s="16"/>
      <c r="QBP28" s="16"/>
      <c r="QBQ28" s="16"/>
      <c r="QBR28" s="16"/>
      <c r="QBS28" s="16"/>
      <c r="QBT28" s="16"/>
      <c r="QBU28" s="16"/>
      <c r="QBV28" s="16"/>
      <c r="QBW28" s="16"/>
      <c r="QBX28" s="16"/>
      <c r="QBY28" s="16"/>
      <c r="QBZ28" s="16"/>
      <c r="QCA28" s="16"/>
      <c r="QCB28" s="16"/>
      <c r="QCC28" s="16"/>
      <c r="QCD28" s="16"/>
      <c r="QCE28" s="16"/>
      <c r="QCF28" s="16"/>
      <c r="QCG28" s="16"/>
      <c r="QCH28" s="16"/>
      <c r="QCI28" s="16"/>
      <c r="QCJ28" s="16"/>
      <c r="QCK28" s="16"/>
      <c r="QCL28" s="16"/>
      <c r="QCM28" s="16"/>
      <c r="QCN28" s="16"/>
      <c r="QCO28" s="16"/>
      <c r="QCP28" s="16"/>
      <c r="QCQ28" s="16"/>
      <c r="QCR28" s="16"/>
      <c r="QCS28" s="16"/>
      <c r="QCT28" s="16"/>
      <c r="QCU28" s="16"/>
      <c r="QCV28" s="16"/>
      <c r="QCW28" s="16"/>
      <c r="QCX28" s="16"/>
      <c r="QCY28" s="16"/>
      <c r="QCZ28" s="16"/>
      <c r="QDA28" s="16"/>
      <c r="QDB28" s="16"/>
      <c r="QDC28" s="16"/>
      <c r="QDD28" s="16"/>
      <c r="QDE28" s="16"/>
      <c r="QDF28" s="16"/>
      <c r="QDG28" s="16"/>
      <c r="QDH28" s="16"/>
      <c r="QDI28" s="16"/>
      <c r="QDJ28" s="16"/>
      <c r="QDK28" s="16"/>
      <c r="QDL28" s="16"/>
      <c r="QDM28" s="16"/>
      <c r="QDN28" s="16"/>
      <c r="QDO28" s="16"/>
      <c r="QDP28" s="16"/>
      <c r="QDQ28" s="16"/>
      <c r="QDR28" s="16"/>
      <c r="QDS28" s="16"/>
      <c r="QDT28" s="16"/>
      <c r="QDU28" s="16"/>
      <c r="QDV28" s="16"/>
      <c r="QDW28" s="16"/>
      <c r="QDX28" s="16"/>
      <c r="QDY28" s="16"/>
      <c r="QDZ28" s="16"/>
      <c r="QEA28" s="16"/>
      <c r="QEB28" s="16"/>
      <c r="QEC28" s="16"/>
      <c r="QED28" s="16"/>
      <c r="QEE28" s="16"/>
      <c r="QEF28" s="16"/>
      <c r="QEG28" s="16"/>
      <c r="QEH28" s="16"/>
      <c r="QEI28" s="16"/>
      <c r="QEJ28" s="16"/>
      <c r="QEK28" s="16"/>
      <c r="QEL28" s="16"/>
      <c r="QEM28" s="16"/>
      <c r="QEN28" s="16"/>
      <c r="QEO28" s="16"/>
      <c r="QEP28" s="16"/>
      <c r="QEQ28" s="16"/>
      <c r="QER28" s="16"/>
      <c r="QES28" s="16"/>
      <c r="QET28" s="16"/>
      <c r="QEU28" s="16"/>
      <c r="QEV28" s="16"/>
      <c r="QEW28" s="16"/>
      <c r="QEX28" s="16"/>
      <c r="QEY28" s="16"/>
      <c r="QEZ28" s="16"/>
      <c r="QFA28" s="16"/>
      <c r="QFB28" s="16"/>
      <c r="QFC28" s="16"/>
      <c r="QFD28" s="16"/>
      <c r="QFE28" s="16"/>
      <c r="QFF28" s="16"/>
      <c r="QFG28" s="16"/>
      <c r="QFH28" s="16"/>
      <c r="QFI28" s="16"/>
      <c r="QFJ28" s="16"/>
      <c r="QFK28" s="16"/>
      <c r="QFL28" s="16"/>
      <c r="QFM28" s="16"/>
      <c r="QFN28" s="16"/>
      <c r="QFO28" s="16"/>
      <c r="QFP28" s="16"/>
      <c r="QFQ28" s="16"/>
      <c r="QFR28" s="16"/>
      <c r="QFS28" s="16"/>
      <c r="QFT28" s="16"/>
      <c r="QFU28" s="16"/>
      <c r="QFV28" s="16"/>
      <c r="QFW28" s="16"/>
      <c r="QFX28" s="16"/>
      <c r="QFY28" s="16"/>
      <c r="QFZ28" s="16"/>
      <c r="QGA28" s="16"/>
      <c r="QGB28" s="16"/>
      <c r="QGC28" s="16"/>
      <c r="QGD28" s="16"/>
      <c r="QGE28" s="16"/>
      <c r="QGF28" s="16"/>
      <c r="QGG28" s="16"/>
      <c r="QGH28" s="16"/>
      <c r="QGI28" s="16"/>
      <c r="QGJ28" s="16"/>
      <c r="QGK28" s="16"/>
      <c r="QGL28" s="16"/>
      <c r="QGM28" s="16"/>
      <c r="QGN28" s="16"/>
      <c r="QGO28" s="16"/>
      <c r="QGP28" s="16"/>
      <c r="QGQ28" s="16"/>
      <c r="QGR28" s="16"/>
      <c r="QGS28" s="16"/>
      <c r="QGT28" s="16"/>
      <c r="QGU28" s="16"/>
      <c r="QGV28" s="16"/>
      <c r="QGW28" s="16"/>
      <c r="QGX28" s="16"/>
      <c r="QGY28" s="16"/>
      <c r="QGZ28" s="16"/>
      <c r="QHA28" s="16"/>
      <c r="QHB28" s="16"/>
      <c r="QHC28" s="16"/>
      <c r="QHD28" s="16"/>
      <c r="QHE28" s="16"/>
      <c r="QHF28" s="16"/>
      <c r="QHG28" s="16"/>
      <c r="QHH28" s="16"/>
      <c r="QHI28" s="16"/>
      <c r="QHJ28" s="16"/>
      <c r="QHK28" s="16"/>
      <c r="QHL28" s="16"/>
      <c r="QHM28" s="16"/>
      <c r="QHN28" s="16"/>
      <c r="QHO28" s="16"/>
      <c r="QHP28" s="16"/>
      <c r="QHQ28" s="16"/>
      <c r="QHR28" s="16"/>
      <c r="QHS28" s="16"/>
      <c r="QHT28" s="16"/>
      <c r="QHU28" s="16"/>
      <c r="QHV28" s="16"/>
      <c r="QHW28" s="16"/>
      <c r="QHX28" s="16"/>
      <c r="QHY28" s="16"/>
      <c r="QHZ28" s="16"/>
      <c r="QIA28" s="16"/>
      <c r="QIB28" s="16"/>
      <c r="QIC28" s="16"/>
      <c r="QID28" s="16"/>
      <c r="QIE28" s="16"/>
      <c r="QIF28" s="16"/>
      <c r="QIG28" s="16"/>
      <c r="QIH28" s="16"/>
      <c r="QII28" s="16"/>
      <c r="QIJ28" s="16"/>
      <c r="QIK28" s="16"/>
      <c r="QIL28" s="16"/>
      <c r="QIM28" s="16"/>
      <c r="QIN28" s="16"/>
      <c r="QIO28" s="16"/>
      <c r="QIP28" s="16"/>
      <c r="QIQ28" s="16"/>
      <c r="QIR28" s="16"/>
      <c r="QIS28" s="16"/>
      <c r="QIT28" s="16"/>
      <c r="QIU28" s="16"/>
      <c r="QIV28" s="16"/>
      <c r="QIW28" s="16"/>
      <c r="QIX28" s="16"/>
      <c r="QIY28" s="16"/>
      <c r="QIZ28" s="16"/>
      <c r="QJA28" s="16"/>
      <c r="QJB28" s="16"/>
      <c r="QJC28" s="16"/>
      <c r="QJD28" s="16"/>
      <c r="QJE28" s="16"/>
      <c r="QJF28" s="16"/>
      <c r="QJG28" s="16"/>
      <c r="QJH28" s="16"/>
      <c r="QJI28" s="16"/>
      <c r="QJJ28" s="16"/>
      <c r="QJK28" s="16"/>
      <c r="QJL28" s="16"/>
      <c r="QJM28" s="16"/>
      <c r="QJN28" s="16"/>
      <c r="QJO28" s="16"/>
      <c r="QJP28" s="16"/>
      <c r="QJQ28" s="16"/>
      <c r="QJR28" s="16"/>
      <c r="QJS28" s="16"/>
      <c r="QJT28" s="16"/>
      <c r="QJU28" s="16"/>
      <c r="QJV28" s="16"/>
      <c r="QJW28" s="16"/>
      <c r="QJX28" s="16"/>
      <c r="QJY28" s="16"/>
      <c r="QJZ28" s="16"/>
      <c r="QKA28" s="16"/>
      <c r="QKB28" s="16"/>
      <c r="QKC28" s="16"/>
      <c r="QKD28" s="16"/>
      <c r="QKE28" s="16"/>
      <c r="QKF28" s="16"/>
      <c r="QKG28" s="16"/>
      <c r="QKH28" s="16"/>
      <c r="QKI28" s="16"/>
      <c r="QKJ28" s="16"/>
      <c r="QKK28" s="16"/>
      <c r="QKL28" s="16"/>
      <c r="QKM28" s="16"/>
      <c r="QKN28" s="16"/>
      <c r="QKO28" s="16"/>
      <c r="QKP28" s="16"/>
      <c r="QKQ28" s="16"/>
      <c r="QKR28" s="16"/>
      <c r="QKS28" s="16"/>
      <c r="QKT28" s="16"/>
      <c r="QKU28" s="16"/>
      <c r="QKV28" s="16"/>
      <c r="QKW28" s="16"/>
      <c r="QKX28" s="16"/>
      <c r="QKY28" s="16"/>
      <c r="QKZ28" s="16"/>
      <c r="QLA28" s="16"/>
      <c r="QLB28" s="16"/>
      <c r="QLC28" s="16"/>
      <c r="QLD28" s="16"/>
      <c r="QLE28" s="16"/>
      <c r="QLF28" s="16"/>
      <c r="QLG28" s="16"/>
      <c r="QLH28" s="16"/>
      <c r="QLI28" s="16"/>
      <c r="QLJ28" s="16"/>
      <c r="QLK28" s="16"/>
      <c r="QLL28" s="16"/>
      <c r="QLM28" s="16"/>
      <c r="QLN28" s="16"/>
      <c r="QLO28" s="16"/>
      <c r="QLP28" s="16"/>
      <c r="QLQ28" s="16"/>
      <c r="QLR28" s="16"/>
      <c r="QLS28" s="16"/>
      <c r="QLT28" s="16"/>
      <c r="QLU28" s="16"/>
      <c r="QLV28" s="16"/>
      <c r="QLW28" s="16"/>
      <c r="QLX28" s="16"/>
      <c r="QLY28" s="16"/>
      <c r="QLZ28" s="16"/>
      <c r="QMA28" s="16"/>
      <c r="QMB28" s="16"/>
      <c r="QMC28" s="16"/>
      <c r="QMD28" s="16"/>
      <c r="QME28" s="16"/>
      <c r="QMF28" s="16"/>
      <c r="QMG28" s="16"/>
      <c r="QMH28" s="16"/>
      <c r="QMI28" s="16"/>
      <c r="QMJ28" s="16"/>
      <c r="QMK28" s="16"/>
      <c r="QML28" s="16"/>
      <c r="QMM28" s="16"/>
      <c r="QMN28" s="16"/>
      <c r="QMO28" s="16"/>
      <c r="QMP28" s="16"/>
      <c r="QMQ28" s="16"/>
      <c r="QMR28" s="16"/>
      <c r="QMS28" s="16"/>
      <c r="QMT28" s="16"/>
      <c r="QMU28" s="16"/>
      <c r="QMV28" s="16"/>
      <c r="QMW28" s="16"/>
      <c r="QMX28" s="16"/>
      <c r="QMY28" s="16"/>
      <c r="QMZ28" s="16"/>
      <c r="QNA28" s="16"/>
      <c r="QNB28" s="16"/>
      <c r="QNC28" s="16"/>
      <c r="QND28" s="16"/>
      <c r="QNE28" s="16"/>
      <c r="QNF28" s="16"/>
      <c r="QNG28" s="16"/>
      <c r="QNH28" s="16"/>
      <c r="QNI28" s="16"/>
      <c r="QNJ28" s="16"/>
      <c r="QNK28" s="16"/>
      <c r="QNL28" s="16"/>
      <c r="QNM28" s="16"/>
      <c r="QNN28" s="16"/>
      <c r="QNO28" s="16"/>
      <c r="QNP28" s="16"/>
      <c r="QNQ28" s="16"/>
      <c r="QNR28" s="16"/>
      <c r="QNS28" s="16"/>
      <c r="QNT28" s="16"/>
      <c r="QNU28" s="16"/>
      <c r="QNV28" s="16"/>
      <c r="QNW28" s="16"/>
      <c r="QNX28" s="16"/>
      <c r="QNY28" s="16"/>
      <c r="QNZ28" s="16"/>
      <c r="QOA28" s="16"/>
      <c r="QOB28" s="16"/>
      <c r="QOC28" s="16"/>
      <c r="QOD28" s="16"/>
      <c r="QOE28" s="16"/>
      <c r="QOF28" s="16"/>
      <c r="QOG28" s="16"/>
      <c r="QOH28" s="16"/>
      <c r="QOI28" s="16"/>
      <c r="QOJ28" s="16"/>
      <c r="QOK28" s="16"/>
      <c r="QOL28" s="16"/>
      <c r="QOM28" s="16"/>
      <c r="QON28" s="16"/>
      <c r="QOO28" s="16"/>
      <c r="QOP28" s="16"/>
      <c r="QOQ28" s="16"/>
      <c r="QOR28" s="16"/>
      <c r="QOS28" s="16"/>
      <c r="QOT28" s="16"/>
      <c r="QOU28" s="16"/>
      <c r="QOV28" s="16"/>
      <c r="QOW28" s="16"/>
      <c r="QOX28" s="16"/>
      <c r="QOY28" s="16"/>
      <c r="QOZ28" s="16"/>
      <c r="QPA28" s="16"/>
      <c r="QPB28" s="16"/>
      <c r="QPC28" s="16"/>
      <c r="QPD28" s="16"/>
      <c r="QPE28" s="16"/>
      <c r="QPF28" s="16"/>
      <c r="QPG28" s="16"/>
      <c r="QPH28" s="16"/>
      <c r="QPI28" s="16"/>
      <c r="QPJ28" s="16"/>
      <c r="QPK28" s="16"/>
      <c r="QPL28" s="16"/>
      <c r="QPM28" s="16"/>
      <c r="QPN28" s="16"/>
      <c r="QPO28" s="16"/>
      <c r="QPP28" s="16"/>
      <c r="QPQ28" s="16"/>
      <c r="QPR28" s="16"/>
      <c r="QPS28" s="16"/>
      <c r="QPT28" s="16"/>
      <c r="QPU28" s="16"/>
      <c r="QPV28" s="16"/>
      <c r="QPW28" s="16"/>
      <c r="QPX28" s="16"/>
      <c r="QPY28" s="16"/>
      <c r="QPZ28" s="16"/>
      <c r="QQA28" s="16"/>
      <c r="QQB28" s="16"/>
      <c r="QQC28" s="16"/>
      <c r="QQD28" s="16"/>
      <c r="QQE28" s="16"/>
      <c r="QQF28" s="16"/>
      <c r="QQG28" s="16"/>
      <c r="QQH28" s="16"/>
      <c r="QQI28" s="16"/>
      <c r="QQJ28" s="16"/>
      <c r="QQK28" s="16"/>
      <c r="QQL28" s="16"/>
      <c r="QQM28" s="16"/>
      <c r="QQN28" s="16"/>
      <c r="QQO28" s="16"/>
      <c r="QQP28" s="16"/>
      <c r="QQQ28" s="16"/>
      <c r="QQR28" s="16"/>
      <c r="QQS28" s="16"/>
      <c r="QQT28" s="16"/>
      <c r="QQU28" s="16"/>
      <c r="QQV28" s="16"/>
      <c r="QQW28" s="16"/>
      <c r="QQX28" s="16"/>
      <c r="QQY28" s="16"/>
      <c r="QQZ28" s="16"/>
      <c r="QRA28" s="16"/>
      <c r="QRB28" s="16"/>
      <c r="QRC28" s="16"/>
      <c r="QRD28" s="16"/>
      <c r="QRE28" s="16"/>
      <c r="QRF28" s="16"/>
      <c r="QRG28" s="16"/>
      <c r="QRH28" s="16"/>
      <c r="QRI28" s="16"/>
      <c r="QRJ28" s="16"/>
      <c r="QRK28" s="16"/>
      <c r="QRL28" s="16"/>
      <c r="QRM28" s="16"/>
      <c r="QRN28" s="16"/>
      <c r="QRO28" s="16"/>
      <c r="QRP28" s="16"/>
      <c r="QRQ28" s="16"/>
      <c r="QRR28" s="16"/>
      <c r="QRS28" s="16"/>
      <c r="QRT28" s="16"/>
      <c r="QRU28" s="16"/>
      <c r="QRV28" s="16"/>
      <c r="QRW28" s="16"/>
      <c r="QRX28" s="16"/>
      <c r="QRY28" s="16"/>
      <c r="QRZ28" s="16"/>
      <c r="QSA28" s="16"/>
      <c r="QSB28" s="16"/>
      <c r="QSC28" s="16"/>
      <c r="QSD28" s="16"/>
      <c r="QSE28" s="16"/>
      <c r="QSF28" s="16"/>
      <c r="QSG28" s="16"/>
      <c r="QSH28" s="16"/>
      <c r="QSI28" s="16"/>
      <c r="QSJ28" s="16"/>
      <c r="QSK28" s="16"/>
      <c r="QSL28" s="16"/>
      <c r="QSM28" s="16"/>
      <c r="QSN28" s="16"/>
      <c r="QSO28" s="16"/>
      <c r="QSP28" s="16"/>
      <c r="QSQ28" s="16"/>
      <c r="QSR28" s="16"/>
      <c r="QSS28" s="16"/>
      <c r="QST28" s="16"/>
      <c r="QSU28" s="16"/>
      <c r="QSV28" s="16"/>
      <c r="QSW28" s="16"/>
      <c r="QSX28" s="16"/>
      <c r="QSY28" s="16"/>
      <c r="QSZ28" s="16"/>
      <c r="QTA28" s="16"/>
      <c r="QTB28" s="16"/>
      <c r="QTC28" s="16"/>
      <c r="QTD28" s="16"/>
      <c r="QTE28" s="16"/>
      <c r="QTF28" s="16"/>
      <c r="QTG28" s="16"/>
      <c r="QTH28" s="16"/>
      <c r="QTI28" s="16"/>
      <c r="QTJ28" s="16"/>
      <c r="QTK28" s="16"/>
      <c r="QTL28" s="16"/>
      <c r="QTM28" s="16"/>
      <c r="QTN28" s="16"/>
      <c r="QTO28" s="16"/>
      <c r="QTP28" s="16"/>
      <c r="QTQ28" s="16"/>
      <c r="QTR28" s="16"/>
      <c r="QTS28" s="16"/>
      <c r="QTT28" s="16"/>
      <c r="QTU28" s="16"/>
      <c r="QTV28" s="16"/>
      <c r="QTW28" s="16"/>
      <c r="QTX28" s="16"/>
      <c r="QTY28" s="16"/>
      <c r="QTZ28" s="16"/>
      <c r="QUA28" s="16"/>
      <c r="QUB28" s="16"/>
      <c r="QUC28" s="16"/>
      <c r="QUD28" s="16"/>
      <c r="QUE28" s="16"/>
      <c r="QUF28" s="16"/>
      <c r="QUG28" s="16"/>
      <c r="QUH28" s="16"/>
      <c r="QUI28" s="16"/>
      <c r="QUJ28" s="16"/>
      <c r="QUK28" s="16"/>
      <c r="QUL28" s="16"/>
      <c r="QUM28" s="16"/>
      <c r="QUN28" s="16"/>
      <c r="QUO28" s="16"/>
      <c r="QUP28" s="16"/>
      <c r="QUQ28" s="16"/>
      <c r="QUR28" s="16"/>
      <c r="QUS28" s="16"/>
      <c r="QUT28" s="16"/>
      <c r="QUU28" s="16"/>
      <c r="QUV28" s="16"/>
      <c r="QUW28" s="16"/>
      <c r="QUX28" s="16"/>
      <c r="QUY28" s="16"/>
      <c r="QUZ28" s="16"/>
      <c r="QVA28" s="16"/>
      <c r="QVB28" s="16"/>
      <c r="QVC28" s="16"/>
      <c r="QVD28" s="16"/>
      <c r="QVE28" s="16"/>
      <c r="QVF28" s="16"/>
      <c r="QVG28" s="16"/>
      <c r="QVH28" s="16"/>
      <c r="QVI28" s="16"/>
      <c r="QVJ28" s="16"/>
      <c r="QVK28" s="16"/>
      <c r="QVL28" s="16"/>
      <c r="QVM28" s="16"/>
      <c r="QVN28" s="16"/>
      <c r="QVO28" s="16"/>
      <c r="QVP28" s="16"/>
      <c r="QVQ28" s="16"/>
      <c r="QVR28" s="16"/>
      <c r="QVS28" s="16"/>
      <c r="QVT28" s="16"/>
      <c r="QVU28" s="16"/>
      <c r="QVV28" s="16"/>
      <c r="QVW28" s="16"/>
      <c r="QVX28" s="16"/>
      <c r="QVY28" s="16"/>
      <c r="QVZ28" s="16"/>
      <c r="QWA28" s="16"/>
      <c r="QWB28" s="16"/>
      <c r="QWC28" s="16"/>
      <c r="QWD28" s="16"/>
      <c r="QWE28" s="16"/>
      <c r="QWF28" s="16"/>
      <c r="QWG28" s="16"/>
      <c r="QWH28" s="16"/>
      <c r="QWI28" s="16"/>
      <c r="QWJ28" s="16"/>
      <c r="QWK28" s="16"/>
      <c r="QWL28" s="16"/>
      <c r="QWM28" s="16"/>
      <c r="QWN28" s="16"/>
      <c r="QWO28" s="16"/>
      <c r="QWP28" s="16"/>
      <c r="QWQ28" s="16"/>
      <c r="QWR28" s="16"/>
      <c r="QWS28" s="16"/>
      <c r="QWT28" s="16"/>
      <c r="QWU28" s="16"/>
      <c r="QWV28" s="16"/>
      <c r="QWW28" s="16"/>
      <c r="QWX28" s="16"/>
      <c r="QWY28" s="16"/>
      <c r="QWZ28" s="16"/>
      <c r="QXA28" s="16"/>
      <c r="QXB28" s="16"/>
      <c r="QXC28" s="16"/>
      <c r="QXD28" s="16"/>
      <c r="QXE28" s="16"/>
      <c r="QXF28" s="16"/>
      <c r="QXG28" s="16"/>
      <c r="QXH28" s="16"/>
      <c r="QXI28" s="16"/>
      <c r="QXJ28" s="16"/>
      <c r="QXK28" s="16"/>
      <c r="QXL28" s="16"/>
      <c r="QXM28" s="16"/>
      <c r="QXN28" s="16"/>
      <c r="QXO28" s="16"/>
      <c r="QXP28" s="16"/>
      <c r="QXQ28" s="16"/>
      <c r="QXR28" s="16"/>
      <c r="QXS28" s="16"/>
      <c r="QXT28" s="16"/>
      <c r="QXU28" s="16"/>
      <c r="QXV28" s="16"/>
      <c r="QXW28" s="16"/>
      <c r="QXX28" s="16"/>
      <c r="QXY28" s="16"/>
      <c r="QXZ28" s="16"/>
      <c r="QYA28" s="16"/>
      <c r="QYB28" s="16"/>
      <c r="QYC28" s="16"/>
      <c r="QYD28" s="16"/>
      <c r="QYE28" s="16"/>
      <c r="QYF28" s="16"/>
      <c r="QYG28" s="16"/>
      <c r="QYH28" s="16"/>
      <c r="QYI28" s="16"/>
      <c r="QYJ28" s="16"/>
      <c r="QYK28" s="16"/>
      <c r="QYL28" s="16"/>
      <c r="QYM28" s="16"/>
      <c r="QYN28" s="16"/>
      <c r="QYO28" s="16"/>
      <c r="QYP28" s="16"/>
      <c r="QYQ28" s="16"/>
      <c r="QYR28" s="16"/>
      <c r="QYS28" s="16"/>
      <c r="QYT28" s="16"/>
      <c r="QYU28" s="16"/>
      <c r="QYV28" s="16"/>
      <c r="QYW28" s="16"/>
      <c r="QYX28" s="16"/>
      <c r="QYY28" s="16"/>
      <c r="QYZ28" s="16"/>
      <c r="QZA28" s="16"/>
      <c r="QZB28" s="16"/>
      <c r="QZC28" s="16"/>
      <c r="QZD28" s="16"/>
      <c r="QZE28" s="16"/>
      <c r="QZF28" s="16"/>
      <c r="QZG28" s="16"/>
      <c r="QZH28" s="16"/>
      <c r="QZI28" s="16"/>
      <c r="QZJ28" s="16"/>
      <c r="QZK28" s="16"/>
      <c r="QZL28" s="16"/>
      <c r="QZM28" s="16"/>
      <c r="QZN28" s="16"/>
      <c r="QZO28" s="16"/>
      <c r="QZP28" s="16"/>
      <c r="QZQ28" s="16"/>
      <c r="QZR28" s="16"/>
      <c r="QZS28" s="16"/>
      <c r="QZT28" s="16"/>
      <c r="QZU28" s="16"/>
      <c r="QZV28" s="16"/>
      <c r="QZW28" s="16"/>
      <c r="QZX28" s="16"/>
      <c r="QZY28" s="16"/>
      <c r="QZZ28" s="16"/>
      <c r="RAA28" s="16"/>
      <c r="RAB28" s="16"/>
      <c r="RAC28" s="16"/>
      <c r="RAD28" s="16"/>
      <c r="RAE28" s="16"/>
      <c r="RAF28" s="16"/>
      <c r="RAG28" s="16"/>
      <c r="RAH28" s="16"/>
      <c r="RAI28" s="16"/>
      <c r="RAJ28" s="16"/>
      <c r="RAK28" s="16"/>
      <c r="RAL28" s="16"/>
      <c r="RAM28" s="16"/>
      <c r="RAN28" s="16"/>
      <c r="RAO28" s="16"/>
      <c r="RAP28" s="16"/>
      <c r="RAQ28" s="16"/>
      <c r="RAR28" s="16"/>
      <c r="RAS28" s="16"/>
      <c r="RAT28" s="16"/>
      <c r="RAU28" s="16"/>
      <c r="RAV28" s="16"/>
      <c r="RAW28" s="16"/>
      <c r="RAX28" s="16"/>
      <c r="RAY28" s="16"/>
      <c r="RAZ28" s="16"/>
      <c r="RBA28" s="16"/>
      <c r="RBB28" s="16"/>
      <c r="RBC28" s="16"/>
      <c r="RBD28" s="16"/>
      <c r="RBE28" s="16"/>
      <c r="RBF28" s="16"/>
      <c r="RBG28" s="16"/>
      <c r="RBH28" s="16"/>
      <c r="RBI28" s="16"/>
      <c r="RBJ28" s="16"/>
      <c r="RBK28" s="16"/>
      <c r="RBL28" s="16"/>
      <c r="RBM28" s="16"/>
      <c r="RBN28" s="16"/>
      <c r="RBO28" s="16"/>
      <c r="RBP28" s="16"/>
      <c r="RBQ28" s="16"/>
      <c r="RBR28" s="16"/>
      <c r="RBS28" s="16"/>
      <c r="RBT28" s="16"/>
      <c r="RBU28" s="16"/>
      <c r="RBV28" s="16"/>
      <c r="RBW28" s="16"/>
      <c r="RBX28" s="16"/>
      <c r="RBY28" s="16"/>
      <c r="RBZ28" s="16"/>
      <c r="RCA28" s="16"/>
      <c r="RCB28" s="16"/>
      <c r="RCC28" s="16"/>
      <c r="RCD28" s="16"/>
      <c r="RCE28" s="16"/>
      <c r="RCF28" s="16"/>
      <c r="RCG28" s="16"/>
      <c r="RCH28" s="16"/>
      <c r="RCI28" s="16"/>
      <c r="RCJ28" s="16"/>
      <c r="RCK28" s="16"/>
      <c r="RCL28" s="16"/>
      <c r="RCM28" s="16"/>
      <c r="RCN28" s="16"/>
      <c r="RCO28" s="16"/>
      <c r="RCP28" s="16"/>
      <c r="RCQ28" s="16"/>
      <c r="RCR28" s="16"/>
      <c r="RCS28" s="16"/>
      <c r="RCT28" s="16"/>
      <c r="RCU28" s="16"/>
      <c r="RCV28" s="16"/>
      <c r="RCW28" s="16"/>
      <c r="RCX28" s="16"/>
      <c r="RCY28" s="16"/>
      <c r="RCZ28" s="16"/>
      <c r="RDA28" s="16"/>
      <c r="RDB28" s="16"/>
      <c r="RDC28" s="16"/>
      <c r="RDD28" s="16"/>
      <c r="RDE28" s="16"/>
      <c r="RDF28" s="16"/>
      <c r="RDG28" s="16"/>
      <c r="RDH28" s="16"/>
      <c r="RDI28" s="16"/>
      <c r="RDJ28" s="16"/>
      <c r="RDK28" s="16"/>
      <c r="RDL28" s="16"/>
      <c r="RDM28" s="16"/>
      <c r="RDN28" s="16"/>
      <c r="RDO28" s="16"/>
      <c r="RDP28" s="16"/>
      <c r="RDQ28" s="16"/>
      <c r="RDR28" s="16"/>
      <c r="RDS28" s="16"/>
      <c r="RDT28" s="16"/>
      <c r="RDU28" s="16"/>
      <c r="RDV28" s="16"/>
      <c r="RDW28" s="16"/>
      <c r="RDX28" s="16"/>
      <c r="RDY28" s="16"/>
      <c r="RDZ28" s="16"/>
      <c r="REA28" s="16"/>
      <c r="REB28" s="16"/>
      <c r="REC28" s="16"/>
      <c r="RED28" s="16"/>
      <c r="REE28" s="16"/>
      <c r="REF28" s="16"/>
      <c r="REG28" s="16"/>
      <c r="REH28" s="16"/>
      <c r="REI28" s="16"/>
      <c r="REJ28" s="16"/>
      <c r="REK28" s="16"/>
      <c r="REL28" s="16"/>
      <c r="REM28" s="16"/>
      <c r="REN28" s="16"/>
      <c r="REO28" s="16"/>
      <c r="REP28" s="16"/>
      <c r="REQ28" s="16"/>
      <c r="RER28" s="16"/>
      <c r="RES28" s="16"/>
      <c r="RET28" s="16"/>
      <c r="REU28" s="16"/>
      <c r="REV28" s="16"/>
      <c r="REW28" s="16"/>
      <c r="REX28" s="16"/>
      <c r="REY28" s="16"/>
      <c r="REZ28" s="16"/>
      <c r="RFA28" s="16"/>
      <c r="RFB28" s="16"/>
      <c r="RFC28" s="16"/>
      <c r="RFD28" s="16"/>
      <c r="RFE28" s="16"/>
      <c r="RFF28" s="16"/>
      <c r="RFG28" s="16"/>
      <c r="RFH28" s="16"/>
      <c r="RFI28" s="16"/>
      <c r="RFJ28" s="16"/>
      <c r="RFK28" s="16"/>
      <c r="RFL28" s="16"/>
      <c r="RFM28" s="16"/>
      <c r="RFN28" s="16"/>
      <c r="RFO28" s="16"/>
      <c r="RFP28" s="16"/>
      <c r="RFQ28" s="16"/>
      <c r="RFR28" s="16"/>
      <c r="RFS28" s="16"/>
      <c r="RFT28" s="16"/>
      <c r="RFU28" s="16"/>
      <c r="RFV28" s="16"/>
      <c r="RFW28" s="16"/>
      <c r="RFX28" s="16"/>
      <c r="RFY28" s="16"/>
      <c r="RFZ28" s="16"/>
      <c r="RGA28" s="16"/>
      <c r="RGB28" s="16"/>
      <c r="RGC28" s="16"/>
      <c r="RGD28" s="16"/>
      <c r="RGE28" s="16"/>
      <c r="RGF28" s="16"/>
      <c r="RGG28" s="16"/>
      <c r="RGH28" s="16"/>
      <c r="RGI28" s="16"/>
      <c r="RGJ28" s="16"/>
      <c r="RGK28" s="16"/>
      <c r="RGL28" s="16"/>
      <c r="RGM28" s="16"/>
      <c r="RGN28" s="16"/>
      <c r="RGO28" s="16"/>
      <c r="RGP28" s="16"/>
      <c r="RGQ28" s="16"/>
      <c r="RGR28" s="16"/>
      <c r="RGS28" s="16"/>
      <c r="RGT28" s="16"/>
      <c r="RGU28" s="16"/>
      <c r="RGV28" s="16"/>
      <c r="RGW28" s="16"/>
      <c r="RGX28" s="16"/>
      <c r="RGY28" s="16"/>
      <c r="RGZ28" s="16"/>
      <c r="RHA28" s="16"/>
      <c r="RHB28" s="16"/>
      <c r="RHC28" s="16"/>
      <c r="RHD28" s="16"/>
      <c r="RHE28" s="16"/>
      <c r="RHF28" s="16"/>
      <c r="RHG28" s="16"/>
      <c r="RHH28" s="16"/>
      <c r="RHI28" s="16"/>
      <c r="RHJ28" s="16"/>
      <c r="RHK28" s="16"/>
      <c r="RHL28" s="16"/>
      <c r="RHM28" s="16"/>
      <c r="RHN28" s="16"/>
      <c r="RHO28" s="16"/>
      <c r="RHP28" s="16"/>
      <c r="RHQ28" s="16"/>
      <c r="RHR28" s="16"/>
      <c r="RHS28" s="16"/>
      <c r="RHT28" s="16"/>
      <c r="RHU28" s="16"/>
      <c r="RHV28" s="16"/>
      <c r="RHW28" s="16"/>
      <c r="RHX28" s="16"/>
      <c r="RHY28" s="16"/>
      <c r="RHZ28" s="16"/>
      <c r="RIA28" s="16"/>
      <c r="RIB28" s="16"/>
      <c r="RIC28" s="16"/>
      <c r="RID28" s="16"/>
      <c r="RIE28" s="16"/>
      <c r="RIF28" s="16"/>
      <c r="RIG28" s="16"/>
      <c r="RIH28" s="16"/>
      <c r="RII28" s="16"/>
      <c r="RIJ28" s="16"/>
      <c r="RIK28" s="16"/>
      <c r="RIL28" s="16"/>
      <c r="RIM28" s="16"/>
      <c r="RIN28" s="16"/>
      <c r="RIO28" s="16"/>
      <c r="RIP28" s="16"/>
      <c r="RIQ28" s="16"/>
      <c r="RIR28" s="16"/>
      <c r="RIS28" s="16"/>
      <c r="RIT28" s="16"/>
      <c r="RIU28" s="16"/>
      <c r="RIV28" s="16"/>
      <c r="RIW28" s="16"/>
      <c r="RIX28" s="16"/>
      <c r="RIY28" s="16"/>
      <c r="RIZ28" s="16"/>
      <c r="RJA28" s="16"/>
      <c r="RJB28" s="16"/>
      <c r="RJC28" s="16"/>
      <c r="RJD28" s="16"/>
      <c r="RJE28" s="16"/>
      <c r="RJF28" s="16"/>
      <c r="RJG28" s="16"/>
      <c r="RJH28" s="16"/>
      <c r="RJI28" s="16"/>
      <c r="RJJ28" s="16"/>
      <c r="RJK28" s="16"/>
      <c r="RJL28" s="16"/>
      <c r="RJM28" s="16"/>
      <c r="RJN28" s="16"/>
      <c r="RJO28" s="16"/>
      <c r="RJP28" s="16"/>
      <c r="RJQ28" s="16"/>
      <c r="RJR28" s="16"/>
      <c r="RJS28" s="16"/>
      <c r="RJT28" s="16"/>
      <c r="RJU28" s="16"/>
      <c r="RJV28" s="16"/>
      <c r="RJW28" s="16"/>
      <c r="RJX28" s="16"/>
      <c r="RJY28" s="16"/>
      <c r="RJZ28" s="16"/>
      <c r="RKA28" s="16"/>
      <c r="RKB28" s="16"/>
      <c r="RKC28" s="16"/>
      <c r="RKD28" s="16"/>
      <c r="RKE28" s="16"/>
      <c r="RKF28" s="16"/>
      <c r="RKG28" s="16"/>
      <c r="RKH28" s="16"/>
      <c r="RKI28" s="16"/>
      <c r="RKJ28" s="16"/>
      <c r="RKK28" s="16"/>
      <c r="RKL28" s="16"/>
      <c r="RKM28" s="16"/>
      <c r="RKN28" s="16"/>
      <c r="RKO28" s="16"/>
      <c r="RKP28" s="16"/>
      <c r="RKQ28" s="16"/>
      <c r="RKR28" s="16"/>
      <c r="RKS28" s="16"/>
      <c r="RKT28" s="16"/>
      <c r="RKU28" s="16"/>
      <c r="RKV28" s="16"/>
      <c r="RKW28" s="16"/>
      <c r="RKX28" s="16"/>
      <c r="RKY28" s="16"/>
      <c r="RKZ28" s="16"/>
      <c r="RLA28" s="16"/>
      <c r="RLB28" s="16"/>
      <c r="RLC28" s="16"/>
      <c r="RLD28" s="16"/>
      <c r="RLE28" s="16"/>
      <c r="RLF28" s="16"/>
      <c r="RLG28" s="16"/>
      <c r="RLH28" s="16"/>
      <c r="RLI28" s="16"/>
      <c r="RLJ28" s="16"/>
      <c r="RLK28" s="16"/>
      <c r="RLL28" s="16"/>
      <c r="RLM28" s="16"/>
      <c r="RLN28" s="16"/>
      <c r="RLO28" s="16"/>
      <c r="RLP28" s="16"/>
      <c r="RLQ28" s="16"/>
      <c r="RLR28" s="16"/>
      <c r="RLS28" s="16"/>
      <c r="RLT28" s="16"/>
      <c r="RLU28" s="16"/>
      <c r="RLV28" s="16"/>
      <c r="RLW28" s="16"/>
      <c r="RLX28" s="16"/>
      <c r="RLY28" s="16"/>
      <c r="RLZ28" s="16"/>
      <c r="RMA28" s="16"/>
      <c r="RMB28" s="16"/>
      <c r="RMC28" s="16"/>
      <c r="RMD28" s="16"/>
      <c r="RME28" s="16"/>
      <c r="RMF28" s="16"/>
      <c r="RMG28" s="16"/>
      <c r="RMH28" s="16"/>
      <c r="RMI28" s="16"/>
      <c r="RMJ28" s="16"/>
      <c r="RMK28" s="16"/>
      <c r="RML28" s="16"/>
      <c r="RMM28" s="16"/>
      <c r="RMN28" s="16"/>
      <c r="RMO28" s="16"/>
      <c r="RMP28" s="16"/>
      <c r="RMQ28" s="16"/>
      <c r="RMR28" s="16"/>
      <c r="RMS28" s="16"/>
      <c r="RMT28" s="16"/>
      <c r="RMU28" s="16"/>
      <c r="RMV28" s="16"/>
      <c r="RMW28" s="16"/>
      <c r="RMX28" s="16"/>
      <c r="RMY28" s="16"/>
      <c r="RMZ28" s="16"/>
      <c r="RNA28" s="16"/>
      <c r="RNB28" s="16"/>
      <c r="RNC28" s="16"/>
      <c r="RND28" s="16"/>
      <c r="RNE28" s="16"/>
      <c r="RNF28" s="16"/>
      <c r="RNG28" s="16"/>
      <c r="RNH28" s="16"/>
      <c r="RNI28" s="16"/>
      <c r="RNJ28" s="16"/>
      <c r="RNK28" s="16"/>
      <c r="RNL28" s="16"/>
      <c r="RNM28" s="16"/>
      <c r="RNN28" s="16"/>
      <c r="RNO28" s="16"/>
      <c r="RNP28" s="16"/>
      <c r="RNQ28" s="16"/>
      <c r="RNR28" s="16"/>
      <c r="RNS28" s="16"/>
      <c r="RNT28" s="16"/>
      <c r="RNU28" s="16"/>
      <c r="RNV28" s="16"/>
      <c r="RNW28" s="16"/>
      <c r="RNX28" s="16"/>
      <c r="RNY28" s="16"/>
      <c r="RNZ28" s="16"/>
      <c r="ROA28" s="16"/>
      <c r="ROB28" s="16"/>
      <c r="ROC28" s="16"/>
      <c r="ROD28" s="16"/>
      <c r="ROE28" s="16"/>
      <c r="ROF28" s="16"/>
      <c r="ROG28" s="16"/>
      <c r="ROH28" s="16"/>
      <c r="ROI28" s="16"/>
      <c r="ROJ28" s="16"/>
      <c r="ROK28" s="16"/>
      <c r="ROL28" s="16"/>
      <c r="ROM28" s="16"/>
      <c r="RON28" s="16"/>
      <c r="ROO28" s="16"/>
      <c r="ROP28" s="16"/>
      <c r="ROQ28" s="16"/>
      <c r="ROR28" s="16"/>
      <c r="ROS28" s="16"/>
      <c r="ROT28" s="16"/>
      <c r="ROU28" s="16"/>
      <c r="ROV28" s="16"/>
      <c r="ROW28" s="16"/>
      <c r="ROX28" s="16"/>
      <c r="ROY28" s="16"/>
      <c r="ROZ28" s="16"/>
      <c r="RPA28" s="16"/>
      <c r="RPB28" s="16"/>
      <c r="RPC28" s="16"/>
      <c r="RPD28" s="16"/>
      <c r="RPE28" s="16"/>
      <c r="RPF28" s="16"/>
      <c r="RPG28" s="16"/>
      <c r="RPH28" s="16"/>
      <c r="RPI28" s="16"/>
      <c r="RPJ28" s="16"/>
      <c r="RPK28" s="16"/>
      <c r="RPL28" s="16"/>
      <c r="RPM28" s="16"/>
      <c r="RPN28" s="16"/>
      <c r="RPO28" s="16"/>
      <c r="RPP28" s="16"/>
      <c r="RPQ28" s="16"/>
      <c r="RPR28" s="16"/>
      <c r="RPS28" s="16"/>
      <c r="RPT28" s="16"/>
      <c r="RPU28" s="16"/>
      <c r="RPV28" s="16"/>
      <c r="RPW28" s="16"/>
      <c r="RPX28" s="16"/>
      <c r="RPY28" s="16"/>
      <c r="RPZ28" s="16"/>
      <c r="RQA28" s="16"/>
      <c r="RQB28" s="16"/>
      <c r="RQC28" s="16"/>
      <c r="RQD28" s="16"/>
      <c r="RQE28" s="16"/>
      <c r="RQF28" s="16"/>
      <c r="RQG28" s="16"/>
      <c r="RQH28" s="16"/>
      <c r="RQI28" s="16"/>
      <c r="RQJ28" s="16"/>
      <c r="RQK28" s="16"/>
      <c r="RQL28" s="16"/>
      <c r="RQM28" s="16"/>
      <c r="RQN28" s="16"/>
      <c r="RQO28" s="16"/>
      <c r="RQP28" s="16"/>
      <c r="RQQ28" s="16"/>
      <c r="RQR28" s="16"/>
      <c r="RQS28" s="16"/>
      <c r="RQT28" s="16"/>
      <c r="RQU28" s="16"/>
      <c r="RQV28" s="16"/>
      <c r="RQW28" s="16"/>
      <c r="RQX28" s="16"/>
      <c r="RQY28" s="16"/>
      <c r="RQZ28" s="16"/>
      <c r="RRA28" s="16"/>
      <c r="RRB28" s="16"/>
      <c r="RRC28" s="16"/>
      <c r="RRD28" s="16"/>
      <c r="RRE28" s="16"/>
      <c r="RRF28" s="16"/>
      <c r="RRG28" s="16"/>
      <c r="RRH28" s="16"/>
      <c r="RRI28" s="16"/>
      <c r="RRJ28" s="16"/>
      <c r="RRK28" s="16"/>
      <c r="RRL28" s="16"/>
      <c r="RRM28" s="16"/>
      <c r="RRN28" s="16"/>
      <c r="RRO28" s="16"/>
      <c r="RRP28" s="16"/>
      <c r="RRQ28" s="16"/>
      <c r="RRR28" s="16"/>
      <c r="RRS28" s="16"/>
      <c r="RRT28" s="16"/>
      <c r="RRU28" s="16"/>
      <c r="RRV28" s="16"/>
      <c r="RRW28" s="16"/>
      <c r="RRX28" s="16"/>
      <c r="RRY28" s="16"/>
      <c r="RRZ28" s="16"/>
      <c r="RSA28" s="16"/>
      <c r="RSB28" s="16"/>
      <c r="RSC28" s="16"/>
      <c r="RSD28" s="16"/>
      <c r="RSE28" s="16"/>
      <c r="RSF28" s="16"/>
      <c r="RSG28" s="16"/>
      <c r="RSH28" s="16"/>
      <c r="RSI28" s="16"/>
      <c r="RSJ28" s="16"/>
      <c r="RSK28" s="16"/>
      <c r="RSL28" s="16"/>
      <c r="RSM28" s="16"/>
      <c r="RSN28" s="16"/>
      <c r="RSO28" s="16"/>
      <c r="RSP28" s="16"/>
      <c r="RSQ28" s="16"/>
      <c r="RSR28" s="16"/>
      <c r="RSS28" s="16"/>
      <c r="RST28" s="16"/>
      <c r="RSU28" s="16"/>
      <c r="RSV28" s="16"/>
      <c r="RSW28" s="16"/>
      <c r="RSX28" s="16"/>
      <c r="RSY28" s="16"/>
      <c r="RSZ28" s="16"/>
      <c r="RTA28" s="16"/>
      <c r="RTB28" s="16"/>
      <c r="RTC28" s="16"/>
      <c r="RTD28" s="16"/>
      <c r="RTE28" s="16"/>
      <c r="RTF28" s="16"/>
      <c r="RTG28" s="16"/>
      <c r="RTH28" s="16"/>
      <c r="RTI28" s="16"/>
      <c r="RTJ28" s="16"/>
      <c r="RTK28" s="16"/>
      <c r="RTL28" s="16"/>
      <c r="RTM28" s="16"/>
      <c r="RTN28" s="16"/>
      <c r="RTO28" s="16"/>
      <c r="RTP28" s="16"/>
      <c r="RTQ28" s="16"/>
      <c r="RTR28" s="16"/>
      <c r="RTS28" s="16"/>
      <c r="RTT28" s="16"/>
      <c r="RTU28" s="16"/>
      <c r="RTV28" s="16"/>
      <c r="RTW28" s="16"/>
      <c r="RTX28" s="16"/>
      <c r="RTY28" s="16"/>
      <c r="RTZ28" s="16"/>
      <c r="RUA28" s="16"/>
      <c r="RUB28" s="16"/>
      <c r="RUC28" s="16"/>
      <c r="RUD28" s="16"/>
      <c r="RUE28" s="16"/>
      <c r="RUF28" s="16"/>
      <c r="RUG28" s="16"/>
      <c r="RUH28" s="16"/>
      <c r="RUI28" s="16"/>
      <c r="RUJ28" s="16"/>
      <c r="RUK28" s="16"/>
      <c r="RUL28" s="16"/>
      <c r="RUM28" s="16"/>
      <c r="RUN28" s="16"/>
      <c r="RUO28" s="16"/>
      <c r="RUP28" s="16"/>
      <c r="RUQ28" s="16"/>
      <c r="RUR28" s="16"/>
      <c r="RUS28" s="16"/>
      <c r="RUT28" s="16"/>
      <c r="RUU28" s="16"/>
      <c r="RUV28" s="16"/>
      <c r="RUW28" s="16"/>
      <c r="RUX28" s="16"/>
      <c r="RUY28" s="16"/>
      <c r="RUZ28" s="16"/>
      <c r="RVA28" s="16"/>
      <c r="RVB28" s="16"/>
      <c r="RVC28" s="16"/>
      <c r="RVD28" s="16"/>
      <c r="RVE28" s="16"/>
      <c r="RVF28" s="16"/>
      <c r="RVG28" s="16"/>
      <c r="RVH28" s="16"/>
      <c r="RVI28" s="16"/>
      <c r="RVJ28" s="16"/>
      <c r="RVK28" s="16"/>
      <c r="RVL28" s="16"/>
      <c r="RVM28" s="16"/>
      <c r="RVN28" s="16"/>
      <c r="RVO28" s="16"/>
      <c r="RVP28" s="16"/>
      <c r="RVQ28" s="16"/>
      <c r="RVR28" s="16"/>
      <c r="RVS28" s="16"/>
      <c r="RVT28" s="16"/>
      <c r="RVU28" s="16"/>
      <c r="RVV28" s="16"/>
      <c r="RVW28" s="16"/>
      <c r="RVX28" s="16"/>
      <c r="RVY28" s="16"/>
      <c r="RVZ28" s="16"/>
      <c r="RWA28" s="16"/>
      <c r="RWB28" s="16"/>
      <c r="RWC28" s="16"/>
      <c r="RWD28" s="16"/>
      <c r="RWE28" s="16"/>
      <c r="RWF28" s="16"/>
      <c r="RWG28" s="16"/>
      <c r="RWH28" s="16"/>
      <c r="RWI28" s="16"/>
      <c r="RWJ28" s="16"/>
      <c r="RWK28" s="16"/>
      <c r="RWL28" s="16"/>
      <c r="RWM28" s="16"/>
      <c r="RWN28" s="16"/>
      <c r="RWO28" s="16"/>
      <c r="RWP28" s="16"/>
      <c r="RWQ28" s="16"/>
      <c r="RWR28" s="16"/>
      <c r="RWS28" s="16"/>
      <c r="RWT28" s="16"/>
      <c r="RWU28" s="16"/>
      <c r="RWV28" s="16"/>
      <c r="RWW28" s="16"/>
      <c r="RWX28" s="16"/>
      <c r="RWY28" s="16"/>
      <c r="RWZ28" s="16"/>
      <c r="RXA28" s="16"/>
      <c r="RXB28" s="16"/>
      <c r="RXC28" s="16"/>
      <c r="RXD28" s="16"/>
      <c r="RXE28" s="16"/>
      <c r="RXF28" s="16"/>
      <c r="RXG28" s="16"/>
      <c r="RXH28" s="16"/>
      <c r="RXI28" s="16"/>
      <c r="RXJ28" s="16"/>
      <c r="RXK28" s="16"/>
      <c r="RXL28" s="16"/>
      <c r="RXM28" s="16"/>
      <c r="RXN28" s="16"/>
      <c r="RXO28" s="16"/>
      <c r="RXP28" s="16"/>
      <c r="RXQ28" s="16"/>
      <c r="RXR28" s="16"/>
      <c r="RXS28" s="16"/>
      <c r="RXT28" s="16"/>
      <c r="RXU28" s="16"/>
      <c r="RXV28" s="16"/>
      <c r="RXW28" s="16"/>
      <c r="RXX28" s="16"/>
      <c r="RXY28" s="16"/>
      <c r="RXZ28" s="16"/>
      <c r="RYA28" s="16"/>
      <c r="RYB28" s="16"/>
      <c r="RYC28" s="16"/>
      <c r="RYD28" s="16"/>
      <c r="RYE28" s="16"/>
      <c r="RYF28" s="16"/>
      <c r="RYG28" s="16"/>
      <c r="RYH28" s="16"/>
      <c r="RYI28" s="16"/>
      <c r="RYJ28" s="16"/>
      <c r="RYK28" s="16"/>
      <c r="RYL28" s="16"/>
      <c r="RYM28" s="16"/>
      <c r="RYN28" s="16"/>
      <c r="RYO28" s="16"/>
      <c r="RYP28" s="16"/>
      <c r="RYQ28" s="16"/>
      <c r="RYR28" s="16"/>
      <c r="RYS28" s="16"/>
      <c r="RYT28" s="16"/>
      <c r="RYU28" s="16"/>
      <c r="RYV28" s="16"/>
      <c r="RYW28" s="16"/>
      <c r="RYX28" s="16"/>
      <c r="RYY28" s="16"/>
      <c r="RYZ28" s="16"/>
      <c r="RZA28" s="16"/>
      <c r="RZB28" s="16"/>
      <c r="RZC28" s="16"/>
      <c r="RZD28" s="16"/>
      <c r="RZE28" s="16"/>
      <c r="RZF28" s="16"/>
      <c r="RZG28" s="16"/>
      <c r="RZH28" s="16"/>
      <c r="RZI28" s="16"/>
      <c r="RZJ28" s="16"/>
      <c r="RZK28" s="16"/>
      <c r="RZL28" s="16"/>
      <c r="RZM28" s="16"/>
      <c r="RZN28" s="16"/>
      <c r="RZO28" s="16"/>
      <c r="RZP28" s="16"/>
      <c r="RZQ28" s="16"/>
      <c r="RZR28" s="16"/>
      <c r="RZS28" s="16"/>
      <c r="RZT28" s="16"/>
      <c r="RZU28" s="16"/>
      <c r="RZV28" s="16"/>
      <c r="RZW28" s="16"/>
      <c r="RZX28" s="16"/>
      <c r="RZY28" s="16"/>
      <c r="RZZ28" s="16"/>
      <c r="SAA28" s="16"/>
      <c r="SAB28" s="16"/>
      <c r="SAC28" s="16"/>
      <c r="SAD28" s="16"/>
      <c r="SAE28" s="16"/>
      <c r="SAF28" s="16"/>
      <c r="SAG28" s="16"/>
      <c r="SAH28" s="16"/>
      <c r="SAI28" s="16"/>
      <c r="SAJ28" s="16"/>
      <c r="SAK28" s="16"/>
      <c r="SAL28" s="16"/>
      <c r="SAM28" s="16"/>
      <c r="SAN28" s="16"/>
      <c r="SAO28" s="16"/>
      <c r="SAP28" s="16"/>
      <c r="SAQ28" s="16"/>
      <c r="SAR28" s="16"/>
      <c r="SAS28" s="16"/>
      <c r="SAT28" s="16"/>
      <c r="SAU28" s="16"/>
      <c r="SAV28" s="16"/>
      <c r="SAW28" s="16"/>
      <c r="SAX28" s="16"/>
      <c r="SAY28" s="16"/>
      <c r="SAZ28" s="16"/>
      <c r="SBA28" s="16"/>
      <c r="SBB28" s="16"/>
      <c r="SBC28" s="16"/>
      <c r="SBD28" s="16"/>
      <c r="SBE28" s="16"/>
      <c r="SBF28" s="16"/>
      <c r="SBG28" s="16"/>
      <c r="SBH28" s="16"/>
      <c r="SBI28" s="16"/>
      <c r="SBJ28" s="16"/>
      <c r="SBK28" s="16"/>
      <c r="SBL28" s="16"/>
      <c r="SBM28" s="16"/>
      <c r="SBN28" s="16"/>
      <c r="SBO28" s="16"/>
      <c r="SBP28" s="16"/>
      <c r="SBQ28" s="16"/>
      <c r="SBR28" s="16"/>
      <c r="SBS28" s="16"/>
      <c r="SBT28" s="16"/>
      <c r="SBU28" s="16"/>
      <c r="SBV28" s="16"/>
      <c r="SBW28" s="16"/>
      <c r="SBX28" s="16"/>
      <c r="SBY28" s="16"/>
      <c r="SBZ28" s="16"/>
      <c r="SCA28" s="16"/>
      <c r="SCB28" s="16"/>
      <c r="SCC28" s="16"/>
      <c r="SCD28" s="16"/>
      <c r="SCE28" s="16"/>
      <c r="SCF28" s="16"/>
      <c r="SCG28" s="16"/>
      <c r="SCH28" s="16"/>
      <c r="SCI28" s="16"/>
      <c r="SCJ28" s="16"/>
      <c r="SCK28" s="16"/>
      <c r="SCL28" s="16"/>
      <c r="SCM28" s="16"/>
      <c r="SCN28" s="16"/>
      <c r="SCO28" s="16"/>
      <c r="SCP28" s="16"/>
      <c r="SCQ28" s="16"/>
      <c r="SCR28" s="16"/>
      <c r="SCS28" s="16"/>
      <c r="SCT28" s="16"/>
      <c r="SCU28" s="16"/>
      <c r="SCV28" s="16"/>
      <c r="SCW28" s="16"/>
      <c r="SCX28" s="16"/>
      <c r="SCY28" s="16"/>
      <c r="SCZ28" s="16"/>
      <c r="SDA28" s="16"/>
      <c r="SDB28" s="16"/>
      <c r="SDC28" s="16"/>
      <c r="SDD28" s="16"/>
      <c r="SDE28" s="16"/>
      <c r="SDF28" s="16"/>
      <c r="SDG28" s="16"/>
      <c r="SDH28" s="16"/>
      <c r="SDI28" s="16"/>
      <c r="SDJ28" s="16"/>
      <c r="SDK28" s="16"/>
      <c r="SDL28" s="16"/>
      <c r="SDM28" s="16"/>
      <c r="SDN28" s="16"/>
      <c r="SDO28" s="16"/>
      <c r="SDP28" s="16"/>
      <c r="SDQ28" s="16"/>
      <c r="SDR28" s="16"/>
      <c r="SDS28" s="16"/>
      <c r="SDT28" s="16"/>
      <c r="SDU28" s="16"/>
      <c r="SDV28" s="16"/>
      <c r="SDW28" s="16"/>
      <c r="SDX28" s="16"/>
      <c r="SDY28" s="16"/>
      <c r="SDZ28" s="16"/>
      <c r="SEA28" s="16"/>
      <c r="SEB28" s="16"/>
      <c r="SEC28" s="16"/>
      <c r="SED28" s="16"/>
      <c r="SEE28" s="16"/>
      <c r="SEF28" s="16"/>
      <c r="SEG28" s="16"/>
      <c r="SEH28" s="16"/>
      <c r="SEI28" s="16"/>
      <c r="SEJ28" s="16"/>
      <c r="SEK28" s="16"/>
      <c r="SEL28" s="16"/>
      <c r="SEM28" s="16"/>
      <c r="SEN28" s="16"/>
      <c r="SEO28" s="16"/>
      <c r="SEP28" s="16"/>
      <c r="SEQ28" s="16"/>
      <c r="SER28" s="16"/>
      <c r="SES28" s="16"/>
      <c r="SET28" s="16"/>
      <c r="SEU28" s="16"/>
      <c r="SEV28" s="16"/>
      <c r="SEW28" s="16"/>
      <c r="SEX28" s="16"/>
      <c r="SEY28" s="16"/>
      <c r="SEZ28" s="16"/>
      <c r="SFA28" s="16"/>
      <c r="SFB28" s="16"/>
      <c r="SFC28" s="16"/>
      <c r="SFD28" s="16"/>
      <c r="SFE28" s="16"/>
      <c r="SFF28" s="16"/>
      <c r="SFG28" s="16"/>
      <c r="SFH28" s="16"/>
      <c r="SFI28" s="16"/>
      <c r="SFJ28" s="16"/>
      <c r="SFK28" s="16"/>
      <c r="SFL28" s="16"/>
      <c r="SFM28" s="16"/>
      <c r="SFN28" s="16"/>
      <c r="SFO28" s="16"/>
      <c r="SFP28" s="16"/>
      <c r="SFQ28" s="16"/>
      <c r="SFR28" s="16"/>
      <c r="SFS28" s="16"/>
      <c r="SFT28" s="16"/>
      <c r="SFU28" s="16"/>
      <c r="SFV28" s="16"/>
      <c r="SFW28" s="16"/>
      <c r="SFX28" s="16"/>
      <c r="SFY28" s="16"/>
      <c r="SFZ28" s="16"/>
      <c r="SGA28" s="16"/>
      <c r="SGB28" s="16"/>
      <c r="SGC28" s="16"/>
      <c r="SGD28" s="16"/>
      <c r="SGE28" s="16"/>
      <c r="SGF28" s="16"/>
      <c r="SGG28" s="16"/>
      <c r="SGH28" s="16"/>
      <c r="SGI28" s="16"/>
      <c r="SGJ28" s="16"/>
      <c r="SGK28" s="16"/>
      <c r="SGL28" s="16"/>
      <c r="SGM28" s="16"/>
      <c r="SGN28" s="16"/>
      <c r="SGO28" s="16"/>
      <c r="SGP28" s="16"/>
      <c r="SGQ28" s="16"/>
      <c r="SGR28" s="16"/>
      <c r="SGS28" s="16"/>
      <c r="SGT28" s="16"/>
      <c r="SGU28" s="16"/>
      <c r="SGV28" s="16"/>
      <c r="SGW28" s="16"/>
      <c r="SGX28" s="16"/>
      <c r="SGY28" s="16"/>
      <c r="SGZ28" s="16"/>
      <c r="SHA28" s="16"/>
      <c r="SHB28" s="16"/>
      <c r="SHC28" s="16"/>
      <c r="SHD28" s="16"/>
      <c r="SHE28" s="16"/>
      <c r="SHF28" s="16"/>
      <c r="SHG28" s="16"/>
      <c r="SHH28" s="16"/>
      <c r="SHI28" s="16"/>
      <c r="SHJ28" s="16"/>
      <c r="SHK28" s="16"/>
      <c r="SHL28" s="16"/>
      <c r="SHM28" s="16"/>
      <c r="SHN28" s="16"/>
      <c r="SHO28" s="16"/>
      <c r="SHP28" s="16"/>
      <c r="SHQ28" s="16"/>
      <c r="SHR28" s="16"/>
      <c r="SHS28" s="16"/>
      <c r="SHT28" s="16"/>
      <c r="SHU28" s="16"/>
      <c r="SHV28" s="16"/>
      <c r="SHW28" s="16"/>
      <c r="SHX28" s="16"/>
      <c r="SHY28" s="16"/>
      <c r="SHZ28" s="16"/>
      <c r="SIA28" s="16"/>
      <c r="SIB28" s="16"/>
      <c r="SIC28" s="16"/>
      <c r="SID28" s="16"/>
      <c r="SIE28" s="16"/>
      <c r="SIF28" s="16"/>
      <c r="SIG28" s="16"/>
      <c r="SIH28" s="16"/>
      <c r="SII28" s="16"/>
      <c r="SIJ28" s="16"/>
      <c r="SIK28" s="16"/>
      <c r="SIL28" s="16"/>
      <c r="SIM28" s="16"/>
      <c r="SIN28" s="16"/>
      <c r="SIO28" s="16"/>
      <c r="SIP28" s="16"/>
      <c r="SIQ28" s="16"/>
      <c r="SIR28" s="16"/>
      <c r="SIS28" s="16"/>
      <c r="SIT28" s="16"/>
      <c r="SIU28" s="16"/>
      <c r="SIV28" s="16"/>
      <c r="SIW28" s="16"/>
      <c r="SIX28" s="16"/>
      <c r="SIY28" s="16"/>
      <c r="SIZ28" s="16"/>
      <c r="SJA28" s="16"/>
      <c r="SJB28" s="16"/>
      <c r="SJC28" s="16"/>
      <c r="SJD28" s="16"/>
      <c r="SJE28" s="16"/>
      <c r="SJF28" s="16"/>
      <c r="SJG28" s="16"/>
      <c r="SJH28" s="16"/>
      <c r="SJI28" s="16"/>
      <c r="SJJ28" s="16"/>
      <c r="SJK28" s="16"/>
      <c r="SJL28" s="16"/>
      <c r="SJM28" s="16"/>
      <c r="SJN28" s="16"/>
      <c r="SJO28" s="16"/>
      <c r="SJP28" s="16"/>
      <c r="SJQ28" s="16"/>
      <c r="SJR28" s="16"/>
      <c r="SJS28" s="16"/>
      <c r="SJT28" s="16"/>
      <c r="SJU28" s="16"/>
      <c r="SJV28" s="16"/>
      <c r="SJW28" s="16"/>
      <c r="SJX28" s="16"/>
      <c r="SJY28" s="16"/>
      <c r="SJZ28" s="16"/>
      <c r="SKA28" s="16"/>
      <c r="SKB28" s="16"/>
      <c r="SKC28" s="16"/>
      <c r="SKD28" s="16"/>
      <c r="SKE28" s="16"/>
      <c r="SKF28" s="16"/>
      <c r="SKG28" s="16"/>
      <c r="SKH28" s="16"/>
      <c r="SKI28" s="16"/>
      <c r="SKJ28" s="16"/>
      <c r="SKK28" s="16"/>
      <c r="SKL28" s="16"/>
      <c r="SKM28" s="16"/>
      <c r="SKN28" s="16"/>
      <c r="SKO28" s="16"/>
      <c r="SKP28" s="16"/>
      <c r="SKQ28" s="16"/>
      <c r="SKR28" s="16"/>
      <c r="SKS28" s="16"/>
      <c r="SKT28" s="16"/>
      <c r="SKU28" s="16"/>
      <c r="SKV28" s="16"/>
      <c r="SKW28" s="16"/>
      <c r="SKX28" s="16"/>
      <c r="SKY28" s="16"/>
      <c r="SKZ28" s="16"/>
      <c r="SLA28" s="16"/>
      <c r="SLB28" s="16"/>
      <c r="SLC28" s="16"/>
      <c r="SLD28" s="16"/>
      <c r="SLE28" s="16"/>
      <c r="SLF28" s="16"/>
      <c r="SLG28" s="16"/>
      <c r="SLH28" s="16"/>
      <c r="SLI28" s="16"/>
      <c r="SLJ28" s="16"/>
      <c r="SLK28" s="16"/>
      <c r="SLL28" s="16"/>
      <c r="SLM28" s="16"/>
      <c r="SLN28" s="16"/>
      <c r="SLO28" s="16"/>
      <c r="SLP28" s="16"/>
      <c r="SLQ28" s="16"/>
      <c r="SLR28" s="16"/>
      <c r="SLS28" s="16"/>
      <c r="SLT28" s="16"/>
      <c r="SLU28" s="16"/>
      <c r="SLV28" s="16"/>
      <c r="SLW28" s="16"/>
      <c r="SLX28" s="16"/>
      <c r="SLY28" s="16"/>
      <c r="SLZ28" s="16"/>
      <c r="SMA28" s="16"/>
      <c r="SMB28" s="16"/>
      <c r="SMC28" s="16"/>
      <c r="SMD28" s="16"/>
      <c r="SME28" s="16"/>
      <c r="SMF28" s="16"/>
      <c r="SMG28" s="16"/>
      <c r="SMH28" s="16"/>
      <c r="SMI28" s="16"/>
      <c r="SMJ28" s="16"/>
      <c r="SMK28" s="16"/>
      <c r="SML28" s="16"/>
      <c r="SMM28" s="16"/>
      <c r="SMN28" s="16"/>
      <c r="SMO28" s="16"/>
      <c r="SMP28" s="16"/>
      <c r="SMQ28" s="16"/>
      <c r="SMR28" s="16"/>
      <c r="SMS28" s="16"/>
      <c r="SMT28" s="16"/>
      <c r="SMU28" s="16"/>
      <c r="SMV28" s="16"/>
      <c r="SMW28" s="16"/>
      <c r="SMX28" s="16"/>
      <c r="SMY28" s="16"/>
      <c r="SMZ28" s="16"/>
      <c r="SNA28" s="16"/>
      <c r="SNB28" s="16"/>
      <c r="SNC28" s="16"/>
      <c r="SND28" s="16"/>
      <c r="SNE28" s="16"/>
      <c r="SNF28" s="16"/>
      <c r="SNG28" s="16"/>
      <c r="SNH28" s="16"/>
      <c r="SNI28" s="16"/>
      <c r="SNJ28" s="16"/>
      <c r="SNK28" s="16"/>
      <c r="SNL28" s="16"/>
      <c r="SNM28" s="16"/>
      <c r="SNN28" s="16"/>
      <c r="SNO28" s="16"/>
      <c r="SNP28" s="16"/>
      <c r="SNQ28" s="16"/>
      <c r="SNR28" s="16"/>
      <c r="SNS28" s="16"/>
      <c r="SNT28" s="16"/>
      <c r="SNU28" s="16"/>
      <c r="SNV28" s="16"/>
      <c r="SNW28" s="16"/>
      <c r="SNX28" s="16"/>
      <c r="SNY28" s="16"/>
      <c r="SNZ28" s="16"/>
      <c r="SOA28" s="16"/>
      <c r="SOB28" s="16"/>
      <c r="SOC28" s="16"/>
      <c r="SOD28" s="16"/>
      <c r="SOE28" s="16"/>
      <c r="SOF28" s="16"/>
      <c r="SOG28" s="16"/>
      <c r="SOH28" s="16"/>
      <c r="SOI28" s="16"/>
      <c r="SOJ28" s="16"/>
      <c r="SOK28" s="16"/>
      <c r="SOL28" s="16"/>
      <c r="SOM28" s="16"/>
      <c r="SON28" s="16"/>
      <c r="SOO28" s="16"/>
      <c r="SOP28" s="16"/>
      <c r="SOQ28" s="16"/>
      <c r="SOR28" s="16"/>
      <c r="SOS28" s="16"/>
      <c r="SOT28" s="16"/>
      <c r="SOU28" s="16"/>
      <c r="SOV28" s="16"/>
      <c r="SOW28" s="16"/>
      <c r="SOX28" s="16"/>
      <c r="SOY28" s="16"/>
      <c r="SOZ28" s="16"/>
      <c r="SPA28" s="16"/>
      <c r="SPB28" s="16"/>
      <c r="SPC28" s="16"/>
      <c r="SPD28" s="16"/>
      <c r="SPE28" s="16"/>
      <c r="SPF28" s="16"/>
      <c r="SPG28" s="16"/>
      <c r="SPH28" s="16"/>
      <c r="SPI28" s="16"/>
      <c r="SPJ28" s="16"/>
      <c r="SPK28" s="16"/>
      <c r="SPL28" s="16"/>
      <c r="SPM28" s="16"/>
      <c r="SPN28" s="16"/>
      <c r="SPO28" s="16"/>
      <c r="SPP28" s="16"/>
      <c r="SPQ28" s="16"/>
      <c r="SPR28" s="16"/>
      <c r="SPS28" s="16"/>
      <c r="SPT28" s="16"/>
      <c r="SPU28" s="16"/>
      <c r="SPV28" s="16"/>
      <c r="SPW28" s="16"/>
      <c r="SPX28" s="16"/>
      <c r="SPY28" s="16"/>
      <c r="SPZ28" s="16"/>
      <c r="SQA28" s="16"/>
      <c r="SQB28" s="16"/>
      <c r="SQC28" s="16"/>
      <c r="SQD28" s="16"/>
      <c r="SQE28" s="16"/>
      <c r="SQF28" s="16"/>
      <c r="SQG28" s="16"/>
      <c r="SQH28" s="16"/>
      <c r="SQI28" s="16"/>
      <c r="SQJ28" s="16"/>
      <c r="SQK28" s="16"/>
      <c r="SQL28" s="16"/>
      <c r="SQM28" s="16"/>
      <c r="SQN28" s="16"/>
      <c r="SQO28" s="16"/>
      <c r="SQP28" s="16"/>
      <c r="SQQ28" s="16"/>
      <c r="SQR28" s="16"/>
      <c r="SQS28" s="16"/>
      <c r="SQT28" s="16"/>
      <c r="SQU28" s="16"/>
      <c r="SQV28" s="16"/>
      <c r="SQW28" s="16"/>
      <c r="SQX28" s="16"/>
      <c r="SQY28" s="16"/>
      <c r="SQZ28" s="16"/>
      <c r="SRA28" s="16"/>
      <c r="SRB28" s="16"/>
      <c r="SRC28" s="16"/>
      <c r="SRD28" s="16"/>
      <c r="SRE28" s="16"/>
      <c r="SRF28" s="16"/>
      <c r="SRG28" s="16"/>
      <c r="SRH28" s="16"/>
      <c r="SRI28" s="16"/>
      <c r="SRJ28" s="16"/>
      <c r="SRK28" s="16"/>
      <c r="SRL28" s="16"/>
      <c r="SRM28" s="16"/>
      <c r="SRN28" s="16"/>
      <c r="SRO28" s="16"/>
      <c r="SRP28" s="16"/>
      <c r="SRQ28" s="16"/>
      <c r="SRR28" s="16"/>
      <c r="SRS28" s="16"/>
      <c r="SRT28" s="16"/>
      <c r="SRU28" s="16"/>
      <c r="SRV28" s="16"/>
      <c r="SRW28" s="16"/>
      <c r="SRX28" s="16"/>
      <c r="SRY28" s="16"/>
      <c r="SRZ28" s="16"/>
      <c r="SSA28" s="16"/>
      <c r="SSB28" s="16"/>
      <c r="SSC28" s="16"/>
      <c r="SSD28" s="16"/>
      <c r="SSE28" s="16"/>
      <c r="SSF28" s="16"/>
      <c r="SSG28" s="16"/>
      <c r="SSH28" s="16"/>
      <c r="SSI28" s="16"/>
      <c r="SSJ28" s="16"/>
      <c r="SSK28" s="16"/>
      <c r="SSL28" s="16"/>
      <c r="SSM28" s="16"/>
      <c r="SSN28" s="16"/>
      <c r="SSO28" s="16"/>
      <c r="SSP28" s="16"/>
      <c r="SSQ28" s="16"/>
      <c r="SSR28" s="16"/>
      <c r="SSS28" s="16"/>
      <c r="SST28" s="16"/>
      <c r="SSU28" s="16"/>
      <c r="SSV28" s="16"/>
      <c r="SSW28" s="16"/>
      <c r="SSX28" s="16"/>
      <c r="SSY28" s="16"/>
      <c r="SSZ28" s="16"/>
      <c r="STA28" s="16"/>
      <c r="STB28" s="16"/>
      <c r="STC28" s="16"/>
      <c r="STD28" s="16"/>
      <c r="STE28" s="16"/>
      <c r="STF28" s="16"/>
      <c r="STG28" s="16"/>
      <c r="STH28" s="16"/>
      <c r="STI28" s="16"/>
      <c r="STJ28" s="16"/>
      <c r="STK28" s="16"/>
      <c r="STL28" s="16"/>
      <c r="STM28" s="16"/>
      <c r="STN28" s="16"/>
      <c r="STO28" s="16"/>
      <c r="STP28" s="16"/>
      <c r="STQ28" s="16"/>
      <c r="STR28" s="16"/>
      <c r="STS28" s="16"/>
      <c r="STT28" s="16"/>
      <c r="STU28" s="16"/>
      <c r="STV28" s="16"/>
      <c r="STW28" s="16"/>
      <c r="STX28" s="16"/>
      <c r="STY28" s="16"/>
      <c r="STZ28" s="16"/>
      <c r="SUA28" s="16"/>
      <c r="SUB28" s="16"/>
      <c r="SUC28" s="16"/>
      <c r="SUD28" s="16"/>
      <c r="SUE28" s="16"/>
      <c r="SUF28" s="16"/>
      <c r="SUG28" s="16"/>
      <c r="SUH28" s="16"/>
      <c r="SUI28" s="16"/>
      <c r="SUJ28" s="16"/>
      <c r="SUK28" s="16"/>
      <c r="SUL28" s="16"/>
      <c r="SUM28" s="16"/>
      <c r="SUN28" s="16"/>
      <c r="SUO28" s="16"/>
      <c r="SUP28" s="16"/>
      <c r="SUQ28" s="16"/>
      <c r="SUR28" s="16"/>
      <c r="SUS28" s="16"/>
      <c r="SUT28" s="16"/>
      <c r="SUU28" s="16"/>
      <c r="SUV28" s="16"/>
      <c r="SUW28" s="16"/>
      <c r="SUX28" s="16"/>
      <c r="SUY28" s="16"/>
      <c r="SUZ28" s="16"/>
      <c r="SVA28" s="16"/>
      <c r="SVB28" s="16"/>
      <c r="SVC28" s="16"/>
      <c r="SVD28" s="16"/>
      <c r="SVE28" s="16"/>
      <c r="SVF28" s="16"/>
      <c r="SVG28" s="16"/>
      <c r="SVH28" s="16"/>
      <c r="SVI28" s="16"/>
      <c r="SVJ28" s="16"/>
      <c r="SVK28" s="16"/>
      <c r="SVL28" s="16"/>
      <c r="SVM28" s="16"/>
      <c r="SVN28" s="16"/>
      <c r="SVO28" s="16"/>
      <c r="SVP28" s="16"/>
      <c r="SVQ28" s="16"/>
      <c r="SVR28" s="16"/>
      <c r="SVS28" s="16"/>
      <c r="SVT28" s="16"/>
      <c r="SVU28" s="16"/>
      <c r="SVV28" s="16"/>
      <c r="SVW28" s="16"/>
      <c r="SVX28" s="16"/>
      <c r="SVY28" s="16"/>
      <c r="SVZ28" s="16"/>
      <c r="SWA28" s="16"/>
      <c r="SWB28" s="16"/>
      <c r="SWC28" s="16"/>
      <c r="SWD28" s="16"/>
      <c r="SWE28" s="16"/>
      <c r="SWF28" s="16"/>
      <c r="SWG28" s="16"/>
      <c r="SWH28" s="16"/>
      <c r="SWI28" s="16"/>
      <c r="SWJ28" s="16"/>
      <c r="SWK28" s="16"/>
      <c r="SWL28" s="16"/>
      <c r="SWM28" s="16"/>
      <c r="SWN28" s="16"/>
      <c r="SWO28" s="16"/>
      <c r="SWP28" s="16"/>
      <c r="SWQ28" s="16"/>
      <c r="SWR28" s="16"/>
      <c r="SWS28" s="16"/>
      <c r="SWT28" s="16"/>
      <c r="SWU28" s="16"/>
      <c r="SWV28" s="16"/>
      <c r="SWW28" s="16"/>
      <c r="SWX28" s="16"/>
      <c r="SWY28" s="16"/>
      <c r="SWZ28" s="16"/>
      <c r="SXA28" s="16"/>
      <c r="SXB28" s="16"/>
      <c r="SXC28" s="16"/>
      <c r="SXD28" s="16"/>
      <c r="SXE28" s="16"/>
      <c r="SXF28" s="16"/>
      <c r="SXG28" s="16"/>
      <c r="SXH28" s="16"/>
      <c r="SXI28" s="16"/>
      <c r="SXJ28" s="16"/>
      <c r="SXK28" s="16"/>
      <c r="SXL28" s="16"/>
      <c r="SXM28" s="16"/>
      <c r="SXN28" s="16"/>
      <c r="SXO28" s="16"/>
      <c r="SXP28" s="16"/>
      <c r="SXQ28" s="16"/>
      <c r="SXR28" s="16"/>
      <c r="SXS28" s="16"/>
      <c r="SXT28" s="16"/>
      <c r="SXU28" s="16"/>
      <c r="SXV28" s="16"/>
      <c r="SXW28" s="16"/>
      <c r="SXX28" s="16"/>
      <c r="SXY28" s="16"/>
      <c r="SXZ28" s="16"/>
      <c r="SYA28" s="16"/>
      <c r="SYB28" s="16"/>
      <c r="SYC28" s="16"/>
      <c r="SYD28" s="16"/>
      <c r="SYE28" s="16"/>
      <c r="SYF28" s="16"/>
      <c r="SYG28" s="16"/>
      <c r="SYH28" s="16"/>
      <c r="SYI28" s="16"/>
      <c r="SYJ28" s="16"/>
      <c r="SYK28" s="16"/>
      <c r="SYL28" s="16"/>
      <c r="SYM28" s="16"/>
      <c r="SYN28" s="16"/>
      <c r="SYO28" s="16"/>
      <c r="SYP28" s="16"/>
      <c r="SYQ28" s="16"/>
      <c r="SYR28" s="16"/>
      <c r="SYS28" s="16"/>
      <c r="SYT28" s="16"/>
      <c r="SYU28" s="16"/>
      <c r="SYV28" s="16"/>
      <c r="SYW28" s="16"/>
      <c r="SYX28" s="16"/>
      <c r="SYY28" s="16"/>
      <c r="SYZ28" s="16"/>
      <c r="SZA28" s="16"/>
      <c r="SZB28" s="16"/>
      <c r="SZC28" s="16"/>
      <c r="SZD28" s="16"/>
      <c r="SZE28" s="16"/>
      <c r="SZF28" s="16"/>
      <c r="SZG28" s="16"/>
      <c r="SZH28" s="16"/>
      <c r="SZI28" s="16"/>
      <c r="SZJ28" s="16"/>
      <c r="SZK28" s="16"/>
      <c r="SZL28" s="16"/>
      <c r="SZM28" s="16"/>
      <c r="SZN28" s="16"/>
      <c r="SZO28" s="16"/>
      <c r="SZP28" s="16"/>
      <c r="SZQ28" s="16"/>
      <c r="SZR28" s="16"/>
      <c r="SZS28" s="16"/>
      <c r="SZT28" s="16"/>
      <c r="SZU28" s="16"/>
      <c r="SZV28" s="16"/>
      <c r="SZW28" s="16"/>
      <c r="SZX28" s="16"/>
      <c r="SZY28" s="16"/>
      <c r="SZZ28" s="16"/>
      <c r="TAA28" s="16"/>
      <c r="TAB28" s="16"/>
      <c r="TAC28" s="16"/>
      <c r="TAD28" s="16"/>
      <c r="TAE28" s="16"/>
      <c r="TAF28" s="16"/>
      <c r="TAG28" s="16"/>
      <c r="TAH28" s="16"/>
      <c r="TAI28" s="16"/>
      <c r="TAJ28" s="16"/>
      <c r="TAK28" s="16"/>
      <c r="TAL28" s="16"/>
      <c r="TAM28" s="16"/>
      <c r="TAN28" s="16"/>
      <c r="TAO28" s="16"/>
      <c r="TAP28" s="16"/>
      <c r="TAQ28" s="16"/>
      <c r="TAR28" s="16"/>
      <c r="TAS28" s="16"/>
      <c r="TAT28" s="16"/>
      <c r="TAU28" s="16"/>
      <c r="TAV28" s="16"/>
      <c r="TAW28" s="16"/>
      <c r="TAX28" s="16"/>
      <c r="TAY28" s="16"/>
      <c r="TAZ28" s="16"/>
      <c r="TBA28" s="16"/>
      <c r="TBB28" s="16"/>
      <c r="TBC28" s="16"/>
      <c r="TBD28" s="16"/>
      <c r="TBE28" s="16"/>
      <c r="TBF28" s="16"/>
      <c r="TBG28" s="16"/>
      <c r="TBH28" s="16"/>
      <c r="TBI28" s="16"/>
      <c r="TBJ28" s="16"/>
      <c r="TBK28" s="16"/>
      <c r="TBL28" s="16"/>
      <c r="TBM28" s="16"/>
      <c r="TBN28" s="16"/>
      <c r="TBO28" s="16"/>
      <c r="TBP28" s="16"/>
      <c r="TBQ28" s="16"/>
      <c r="TBR28" s="16"/>
      <c r="TBS28" s="16"/>
      <c r="TBT28" s="16"/>
      <c r="TBU28" s="16"/>
      <c r="TBV28" s="16"/>
      <c r="TBW28" s="16"/>
      <c r="TBX28" s="16"/>
      <c r="TBY28" s="16"/>
      <c r="TBZ28" s="16"/>
      <c r="TCA28" s="16"/>
      <c r="TCB28" s="16"/>
      <c r="TCC28" s="16"/>
      <c r="TCD28" s="16"/>
      <c r="TCE28" s="16"/>
      <c r="TCF28" s="16"/>
      <c r="TCG28" s="16"/>
      <c r="TCH28" s="16"/>
      <c r="TCI28" s="16"/>
      <c r="TCJ28" s="16"/>
      <c r="TCK28" s="16"/>
      <c r="TCL28" s="16"/>
      <c r="TCM28" s="16"/>
      <c r="TCN28" s="16"/>
      <c r="TCO28" s="16"/>
      <c r="TCP28" s="16"/>
      <c r="TCQ28" s="16"/>
      <c r="TCR28" s="16"/>
      <c r="TCS28" s="16"/>
      <c r="TCT28" s="16"/>
      <c r="TCU28" s="16"/>
      <c r="TCV28" s="16"/>
      <c r="TCW28" s="16"/>
      <c r="TCX28" s="16"/>
      <c r="TCY28" s="16"/>
      <c r="TCZ28" s="16"/>
      <c r="TDA28" s="16"/>
      <c r="TDB28" s="16"/>
      <c r="TDC28" s="16"/>
      <c r="TDD28" s="16"/>
      <c r="TDE28" s="16"/>
      <c r="TDF28" s="16"/>
      <c r="TDG28" s="16"/>
      <c r="TDH28" s="16"/>
      <c r="TDI28" s="16"/>
      <c r="TDJ28" s="16"/>
      <c r="TDK28" s="16"/>
      <c r="TDL28" s="16"/>
      <c r="TDM28" s="16"/>
      <c r="TDN28" s="16"/>
      <c r="TDO28" s="16"/>
      <c r="TDP28" s="16"/>
      <c r="TDQ28" s="16"/>
      <c r="TDR28" s="16"/>
      <c r="TDS28" s="16"/>
      <c r="TDT28" s="16"/>
      <c r="TDU28" s="16"/>
      <c r="TDV28" s="16"/>
      <c r="TDW28" s="16"/>
      <c r="TDX28" s="16"/>
      <c r="TDY28" s="16"/>
      <c r="TDZ28" s="16"/>
      <c r="TEA28" s="16"/>
      <c r="TEB28" s="16"/>
      <c r="TEC28" s="16"/>
      <c r="TED28" s="16"/>
      <c r="TEE28" s="16"/>
      <c r="TEF28" s="16"/>
      <c r="TEG28" s="16"/>
      <c r="TEH28" s="16"/>
      <c r="TEI28" s="16"/>
      <c r="TEJ28" s="16"/>
      <c r="TEK28" s="16"/>
      <c r="TEL28" s="16"/>
      <c r="TEM28" s="16"/>
      <c r="TEN28" s="16"/>
      <c r="TEO28" s="16"/>
      <c r="TEP28" s="16"/>
      <c r="TEQ28" s="16"/>
      <c r="TER28" s="16"/>
      <c r="TES28" s="16"/>
      <c r="TET28" s="16"/>
      <c r="TEU28" s="16"/>
      <c r="TEV28" s="16"/>
      <c r="TEW28" s="16"/>
      <c r="TEX28" s="16"/>
      <c r="TEY28" s="16"/>
      <c r="TEZ28" s="16"/>
      <c r="TFA28" s="16"/>
      <c r="TFB28" s="16"/>
      <c r="TFC28" s="16"/>
      <c r="TFD28" s="16"/>
      <c r="TFE28" s="16"/>
      <c r="TFF28" s="16"/>
      <c r="TFG28" s="16"/>
      <c r="TFH28" s="16"/>
      <c r="TFI28" s="16"/>
      <c r="TFJ28" s="16"/>
      <c r="TFK28" s="16"/>
      <c r="TFL28" s="16"/>
      <c r="TFM28" s="16"/>
      <c r="TFN28" s="16"/>
      <c r="TFO28" s="16"/>
      <c r="TFP28" s="16"/>
      <c r="TFQ28" s="16"/>
      <c r="TFR28" s="16"/>
      <c r="TFS28" s="16"/>
      <c r="TFT28" s="16"/>
      <c r="TFU28" s="16"/>
      <c r="TFV28" s="16"/>
      <c r="TFW28" s="16"/>
      <c r="TFX28" s="16"/>
      <c r="TFY28" s="16"/>
      <c r="TFZ28" s="16"/>
      <c r="TGA28" s="16"/>
      <c r="TGB28" s="16"/>
      <c r="TGC28" s="16"/>
      <c r="TGD28" s="16"/>
      <c r="TGE28" s="16"/>
      <c r="TGF28" s="16"/>
      <c r="TGG28" s="16"/>
      <c r="TGH28" s="16"/>
      <c r="TGI28" s="16"/>
      <c r="TGJ28" s="16"/>
      <c r="TGK28" s="16"/>
      <c r="TGL28" s="16"/>
      <c r="TGM28" s="16"/>
      <c r="TGN28" s="16"/>
      <c r="TGO28" s="16"/>
      <c r="TGP28" s="16"/>
      <c r="TGQ28" s="16"/>
      <c r="TGR28" s="16"/>
      <c r="TGS28" s="16"/>
      <c r="TGT28" s="16"/>
      <c r="TGU28" s="16"/>
      <c r="TGV28" s="16"/>
      <c r="TGW28" s="16"/>
      <c r="TGX28" s="16"/>
      <c r="TGY28" s="16"/>
      <c r="TGZ28" s="16"/>
      <c r="THA28" s="16"/>
      <c r="THB28" s="16"/>
      <c r="THC28" s="16"/>
      <c r="THD28" s="16"/>
      <c r="THE28" s="16"/>
      <c r="THF28" s="16"/>
      <c r="THG28" s="16"/>
      <c r="THH28" s="16"/>
      <c r="THI28" s="16"/>
      <c r="THJ28" s="16"/>
      <c r="THK28" s="16"/>
      <c r="THL28" s="16"/>
      <c r="THM28" s="16"/>
      <c r="THN28" s="16"/>
      <c r="THO28" s="16"/>
      <c r="THP28" s="16"/>
      <c r="THQ28" s="16"/>
      <c r="THR28" s="16"/>
      <c r="THS28" s="16"/>
      <c r="THT28" s="16"/>
      <c r="THU28" s="16"/>
      <c r="THV28" s="16"/>
      <c r="THW28" s="16"/>
      <c r="THX28" s="16"/>
      <c r="THY28" s="16"/>
      <c r="THZ28" s="16"/>
      <c r="TIA28" s="16"/>
      <c r="TIB28" s="16"/>
      <c r="TIC28" s="16"/>
      <c r="TID28" s="16"/>
      <c r="TIE28" s="16"/>
      <c r="TIF28" s="16"/>
      <c r="TIG28" s="16"/>
      <c r="TIH28" s="16"/>
      <c r="TII28" s="16"/>
      <c r="TIJ28" s="16"/>
      <c r="TIK28" s="16"/>
      <c r="TIL28" s="16"/>
      <c r="TIM28" s="16"/>
      <c r="TIN28" s="16"/>
      <c r="TIO28" s="16"/>
      <c r="TIP28" s="16"/>
      <c r="TIQ28" s="16"/>
      <c r="TIR28" s="16"/>
      <c r="TIS28" s="16"/>
      <c r="TIT28" s="16"/>
      <c r="TIU28" s="16"/>
      <c r="TIV28" s="16"/>
      <c r="TIW28" s="16"/>
      <c r="TIX28" s="16"/>
      <c r="TIY28" s="16"/>
      <c r="TIZ28" s="16"/>
      <c r="TJA28" s="16"/>
      <c r="TJB28" s="16"/>
      <c r="TJC28" s="16"/>
      <c r="TJD28" s="16"/>
      <c r="TJE28" s="16"/>
      <c r="TJF28" s="16"/>
      <c r="TJG28" s="16"/>
      <c r="TJH28" s="16"/>
      <c r="TJI28" s="16"/>
      <c r="TJJ28" s="16"/>
      <c r="TJK28" s="16"/>
      <c r="TJL28" s="16"/>
      <c r="TJM28" s="16"/>
      <c r="TJN28" s="16"/>
      <c r="TJO28" s="16"/>
      <c r="TJP28" s="16"/>
      <c r="TJQ28" s="16"/>
      <c r="TJR28" s="16"/>
      <c r="TJS28" s="16"/>
      <c r="TJT28" s="16"/>
      <c r="TJU28" s="16"/>
      <c r="TJV28" s="16"/>
      <c r="TJW28" s="16"/>
      <c r="TJX28" s="16"/>
      <c r="TJY28" s="16"/>
      <c r="TJZ28" s="16"/>
      <c r="TKA28" s="16"/>
      <c r="TKB28" s="16"/>
      <c r="TKC28" s="16"/>
      <c r="TKD28" s="16"/>
      <c r="TKE28" s="16"/>
      <c r="TKF28" s="16"/>
      <c r="TKG28" s="16"/>
      <c r="TKH28" s="16"/>
      <c r="TKI28" s="16"/>
      <c r="TKJ28" s="16"/>
      <c r="TKK28" s="16"/>
      <c r="TKL28" s="16"/>
      <c r="TKM28" s="16"/>
      <c r="TKN28" s="16"/>
      <c r="TKO28" s="16"/>
      <c r="TKP28" s="16"/>
      <c r="TKQ28" s="16"/>
      <c r="TKR28" s="16"/>
      <c r="TKS28" s="16"/>
      <c r="TKT28" s="16"/>
      <c r="TKU28" s="16"/>
      <c r="TKV28" s="16"/>
      <c r="TKW28" s="16"/>
      <c r="TKX28" s="16"/>
      <c r="TKY28" s="16"/>
      <c r="TKZ28" s="16"/>
      <c r="TLA28" s="16"/>
      <c r="TLB28" s="16"/>
      <c r="TLC28" s="16"/>
      <c r="TLD28" s="16"/>
      <c r="TLE28" s="16"/>
      <c r="TLF28" s="16"/>
      <c r="TLG28" s="16"/>
      <c r="TLH28" s="16"/>
      <c r="TLI28" s="16"/>
      <c r="TLJ28" s="16"/>
      <c r="TLK28" s="16"/>
      <c r="TLL28" s="16"/>
      <c r="TLM28" s="16"/>
      <c r="TLN28" s="16"/>
      <c r="TLO28" s="16"/>
      <c r="TLP28" s="16"/>
      <c r="TLQ28" s="16"/>
      <c r="TLR28" s="16"/>
      <c r="TLS28" s="16"/>
      <c r="TLT28" s="16"/>
      <c r="TLU28" s="16"/>
      <c r="TLV28" s="16"/>
      <c r="TLW28" s="16"/>
      <c r="TLX28" s="16"/>
      <c r="TLY28" s="16"/>
      <c r="TLZ28" s="16"/>
      <c r="TMA28" s="16"/>
      <c r="TMB28" s="16"/>
      <c r="TMC28" s="16"/>
      <c r="TMD28" s="16"/>
      <c r="TME28" s="16"/>
      <c r="TMF28" s="16"/>
      <c r="TMG28" s="16"/>
      <c r="TMH28" s="16"/>
      <c r="TMI28" s="16"/>
      <c r="TMJ28" s="16"/>
      <c r="TMK28" s="16"/>
      <c r="TML28" s="16"/>
      <c r="TMM28" s="16"/>
      <c r="TMN28" s="16"/>
      <c r="TMO28" s="16"/>
      <c r="TMP28" s="16"/>
      <c r="TMQ28" s="16"/>
      <c r="TMR28" s="16"/>
      <c r="TMS28" s="16"/>
      <c r="TMT28" s="16"/>
      <c r="TMU28" s="16"/>
      <c r="TMV28" s="16"/>
      <c r="TMW28" s="16"/>
      <c r="TMX28" s="16"/>
      <c r="TMY28" s="16"/>
      <c r="TMZ28" s="16"/>
      <c r="TNA28" s="16"/>
      <c r="TNB28" s="16"/>
      <c r="TNC28" s="16"/>
      <c r="TND28" s="16"/>
      <c r="TNE28" s="16"/>
      <c r="TNF28" s="16"/>
      <c r="TNG28" s="16"/>
      <c r="TNH28" s="16"/>
      <c r="TNI28" s="16"/>
      <c r="TNJ28" s="16"/>
      <c r="TNK28" s="16"/>
      <c r="TNL28" s="16"/>
      <c r="TNM28" s="16"/>
      <c r="TNN28" s="16"/>
      <c r="TNO28" s="16"/>
      <c r="TNP28" s="16"/>
      <c r="TNQ28" s="16"/>
      <c r="TNR28" s="16"/>
      <c r="TNS28" s="16"/>
      <c r="TNT28" s="16"/>
      <c r="TNU28" s="16"/>
      <c r="TNV28" s="16"/>
      <c r="TNW28" s="16"/>
      <c r="TNX28" s="16"/>
      <c r="TNY28" s="16"/>
      <c r="TNZ28" s="16"/>
      <c r="TOA28" s="16"/>
      <c r="TOB28" s="16"/>
      <c r="TOC28" s="16"/>
      <c r="TOD28" s="16"/>
      <c r="TOE28" s="16"/>
      <c r="TOF28" s="16"/>
      <c r="TOG28" s="16"/>
      <c r="TOH28" s="16"/>
      <c r="TOI28" s="16"/>
      <c r="TOJ28" s="16"/>
      <c r="TOK28" s="16"/>
      <c r="TOL28" s="16"/>
      <c r="TOM28" s="16"/>
      <c r="TON28" s="16"/>
      <c r="TOO28" s="16"/>
      <c r="TOP28" s="16"/>
      <c r="TOQ28" s="16"/>
      <c r="TOR28" s="16"/>
      <c r="TOS28" s="16"/>
      <c r="TOT28" s="16"/>
      <c r="TOU28" s="16"/>
      <c r="TOV28" s="16"/>
      <c r="TOW28" s="16"/>
      <c r="TOX28" s="16"/>
      <c r="TOY28" s="16"/>
      <c r="TOZ28" s="16"/>
      <c r="TPA28" s="16"/>
      <c r="TPB28" s="16"/>
      <c r="TPC28" s="16"/>
      <c r="TPD28" s="16"/>
      <c r="TPE28" s="16"/>
      <c r="TPF28" s="16"/>
      <c r="TPG28" s="16"/>
      <c r="TPH28" s="16"/>
      <c r="TPI28" s="16"/>
      <c r="TPJ28" s="16"/>
      <c r="TPK28" s="16"/>
      <c r="TPL28" s="16"/>
      <c r="TPM28" s="16"/>
      <c r="TPN28" s="16"/>
      <c r="TPO28" s="16"/>
      <c r="TPP28" s="16"/>
      <c r="TPQ28" s="16"/>
      <c r="TPR28" s="16"/>
      <c r="TPS28" s="16"/>
      <c r="TPT28" s="16"/>
      <c r="TPU28" s="16"/>
      <c r="TPV28" s="16"/>
      <c r="TPW28" s="16"/>
      <c r="TPX28" s="16"/>
      <c r="TPY28" s="16"/>
      <c r="TPZ28" s="16"/>
      <c r="TQA28" s="16"/>
      <c r="TQB28" s="16"/>
      <c r="TQC28" s="16"/>
      <c r="TQD28" s="16"/>
      <c r="TQE28" s="16"/>
      <c r="TQF28" s="16"/>
      <c r="TQG28" s="16"/>
      <c r="TQH28" s="16"/>
      <c r="TQI28" s="16"/>
      <c r="TQJ28" s="16"/>
      <c r="TQK28" s="16"/>
      <c r="TQL28" s="16"/>
      <c r="TQM28" s="16"/>
      <c r="TQN28" s="16"/>
      <c r="TQO28" s="16"/>
      <c r="TQP28" s="16"/>
      <c r="TQQ28" s="16"/>
      <c r="TQR28" s="16"/>
      <c r="TQS28" s="16"/>
      <c r="TQT28" s="16"/>
      <c r="TQU28" s="16"/>
      <c r="TQV28" s="16"/>
      <c r="TQW28" s="16"/>
      <c r="TQX28" s="16"/>
      <c r="TQY28" s="16"/>
      <c r="TQZ28" s="16"/>
      <c r="TRA28" s="16"/>
      <c r="TRB28" s="16"/>
      <c r="TRC28" s="16"/>
      <c r="TRD28" s="16"/>
      <c r="TRE28" s="16"/>
      <c r="TRF28" s="16"/>
      <c r="TRG28" s="16"/>
      <c r="TRH28" s="16"/>
      <c r="TRI28" s="16"/>
      <c r="TRJ28" s="16"/>
      <c r="TRK28" s="16"/>
      <c r="TRL28" s="16"/>
      <c r="TRM28" s="16"/>
      <c r="TRN28" s="16"/>
      <c r="TRO28" s="16"/>
      <c r="TRP28" s="16"/>
      <c r="TRQ28" s="16"/>
      <c r="TRR28" s="16"/>
      <c r="TRS28" s="16"/>
      <c r="TRT28" s="16"/>
      <c r="TRU28" s="16"/>
      <c r="TRV28" s="16"/>
      <c r="TRW28" s="16"/>
      <c r="TRX28" s="16"/>
      <c r="TRY28" s="16"/>
      <c r="TRZ28" s="16"/>
      <c r="TSA28" s="16"/>
      <c r="TSB28" s="16"/>
      <c r="TSC28" s="16"/>
      <c r="TSD28" s="16"/>
      <c r="TSE28" s="16"/>
      <c r="TSF28" s="16"/>
      <c r="TSG28" s="16"/>
      <c r="TSH28" s="16"/>
      <c r="TSI28" s="16"/>
      <c r="TSJ28" s="16"/>
      <c r="TSK28" s="16"/>
      <c r="TSL28" s="16"/>
      <c r="TSM28" s="16"/>
      <c r="TSN28" s="16"/>
      <c r="TSO28" s="16"/>
      <c r="TSP28" s="16"/>
      <c r="TSQ28" s="16"/>
      <c r="TSR28" s="16"/>
      <c r="TSS28" s="16"/>
      <c r="TST28" s="16"/>
      <c r="TSU28" s="16"/>
      <c r="TSV28" s="16"/>
      <c r="TSW28" s="16"/>
      <c r="TSX28" s="16"/>
      <c r="TSY28" s="16"/>
      <c r="TSZ28" s="16"/>
      <c r="TTA28" s="16"/>
      <c r="TTB28" s="16"/>
      <c r="TTC28" s="16"/>
      <c r="TTD28" s="16"/>
      <c r="TTE28" s="16"/>
      <c r="TTF28" s="16"/>
      <c r="TTG28" s="16"/>
      <c r="TTH28" s="16"/>
      <c r="TTI28" s="16"/>
      <c r="TTJ28" s="16"/>
      <c r="TTK28" s="16"/>
      <c r="TTL28" s="16"/>
      <c r="TTM28" s="16"/>
      <c r="TTN28" s="16"/>
      <c r="TTO28" s="16"/>
      <c r="TTP28" s="16"/>
      <c r="TTQ28" s="16"/>
      <c r="TTR28" s="16"/>
      <c r="TTS28" s="16"/>
      <c r="TTT28" s="16"/>
      <c r="TTU28" s="16"/>
      <c r="TTV28" s="16"/>
      <c r="TTW28" s="16"/>
      <c r="TTX28" s="16"/>
      <c r="TTY28" s="16"/>
      <c r="TTZ28" s="16"/>
      <c r="TUA28" s="16"/>
      <c r="TUB28" s="16"/>
      <c r="TUC28" s="16"/>
      <c r="TUD28" s="16"/>
      <c r="TUE28" s="16"/>
      <c r="TUF28" s="16"/>
      <c r="TUG28" s="16"/>
      <c r="TUH28" s="16"/>
      <c r="TUI28" s="16"/>
      <c r="TUJ28" s="16"/>
      <c r="TUK28" s="16"/>
      <c r="TUL28" s="16"/>
      <c r="TUM28" s="16"/>
      <c r="TUN28" s="16"/>
      <c r="TUO28" s="16"/>
      <c r="TUP28" s="16"/>
      <c r="TUQ28" s="16"/>
      <c r="TUR28" s="16"/>
      <c r="TUS28" s="16"/>
      <c r="TUT28" s="16"/>
      <c r="TUU28" s="16"/>
      <c r="TUV28" s="16"/>
      <c r="TUW28" s="16"/>
      <c r="TUX28" s="16"/>
      <c r="TUY28" s="16"/>
      <c r="TUZ28" s="16"/>
      <c r="TVA28" s="16"/>
      <c r="TVB28" s="16"/>
      <c r="TVC28" s="16"/>
      <c r="TVD28" s="16"/>
      <c r="TVE28" s="16"/>
      <c r="TVF28" s="16"/>
      <c r="TVG28" s="16"/>
      <c r="TVH28" s="16"/>
      <c r="TVI28" s="16"/>
      <c r="TVJ28" s="16"/>
      <c r="TVK28" s="16"/>
      <c r="TVL28" s="16"/>
      <c r="TVM28" s="16"/>
      <c r="TVN28" s="16"/>
      <c r="TVO28" s="16"/>
      <c r="TVP28" s="16"/>
      <c r="TVQ28" s="16"/>
      <c r="TVR28" s="16"/>
      <c r="TVS28" s="16"/>
      <c r="TVT28" s="16"/>
      <c r="TVU28" s="16"/>
      <c r="TVV28" s="16"/>
      <c r="TVW28" s="16"/>
      <c r="TVX28" s="16"/>
      <c r="TVY28" s="16"/>
      <c r="TVZ28" s="16"/>
      <c r="TWA28" s="16"/>
      <c r="TWB28" s="16"/>
      <c r="TWC28" s="16"/>
      <c r="TWD28" s="16"/>
      <c r="TWE28" s="16"/>
      <c r="TWF28" s="16"/>
      <c r="TWG28" s="16"/>
      <c r="TWH28" s="16"/>
      <c r="TWI28" s="16"/>
      <c r="TWJ28" s="16"/>
      <c r="TWK28" s="16"/>
      <c r="TWL28" s="16"/>
      <c r="TWM28" s="16"/>
      <c r="TWN28" s="16"/>
      <c r="TWO28" s="16"/>
      <c r="TWP28" s="16"/>
      <c r="TWQ28" s="16"/>
      <c r="TWR28" s="16"/>
      <c r="TWS28" s="16"/>
      <c r="TWT28" s="16"/>
      <c r="TWU28" s="16"/>
      <c r="TWV28" s="16"/>
      <c r="TWW28" s="16"/>
      <c r="TWX28" s="16"/>
      <c r="TWY28" s="16"/>
      <c r="TWZ28" s="16"/>
      <c r="TXA28" s="16"/>
      <c r="TXB28" s="16"/>
      <c r="TXC28" s="16"/>
      <c r="TXD28" s="16"/>
      <c r="TXE28" s="16"/>
      <c r="TXF28" s="16"/>
      <c r="TXG28" s="16"/>
      <c r="TXH28" s="16"/>
      <c r="TXI28" s="16"/>
      <c r="TXJ28" s="16"/>
      <c r="TXK28" s="16"/>
      <c r="TXL28" s="16"/>
      <c r="TXM28" s="16"/>
      <c r="TXN28" s="16"/>
      <c r="TXO28" s="16"/>
      <c r="TXP28" s="16"/>
      <c r="TXQ28" s="16"/>
      <c r="TXR28" s="16"/>
      <c r="TXS28" s="16"/>
      <c r="TXT28" s="16"/>
      <c r="TXU28" s="16"/>
      <c r="TXV28" s="16"/>
      <c r="TXW28" s="16"/>
      <c r="TXX28" s="16"/>
      <c r="TXY28" s="16"/>
      <c r="TXZ28" s="16"/>
      <c r="TYA28" s="16"/>
      <c r="TYB28" s="16"/>
      <c r="TYC28" s="16"/>
      <c r="TYD28" s="16"/>
      <c r="TYE28" s="16"/>
      <c r="TYF28" s="16"/>
      <c r="TYG28" s="16"/>
      <c r="TYH28" s="16"/>
      <c r="TYI28" s="16"/>
      <c r="TYJ28" s="16"/>
      <c r="TYK28" s="16"/>
      <c r="TYL28" s="16"/>
      <c r="TYM28" s="16"/>
      <c r="TYN28" s="16"/>
      <c r="TYO28" s="16"/>
      <c r="TYP28" s="16"/>
      <c r="TYQ28" s="16"/>
      <c r="TYR28" s="16"/>
      <c r="TYS28" s="16"/>
      <c r="TYT28" s="16"/>
      <c r="TYU28" s="16"/>
      <c r="TYV28" s="16"/>
      <c r="TYW28" s="16"/>
      <c r="TYX28" s="16"/>
      <c r="TYY28" s="16"/>
      <c r="TYZ28" s="16"/>
      <c r="TZA28" s="16"/>
      <c r="TZB28" s="16"/>
      <c r="TZC28" s="16"/>
      <c r="TZD28" s="16"/>
      <c r="TZE28" s="16"/>
      <c r="TZF28" s="16"/>
      <c r="TZG28" s="16"/>
      <c r="TZH28" s="16"/>
      <c r="TZI28" s="16"/>
      <c r="TZJ28" s="16"/>
      <c r="TZK28" s="16"/>
      <c r="TZL28" s="16"/>
      <c r="TZM28" s="16"/>
      <c r="TZN28" s="16"/>
      <c r="TZO28" s="16"/>
      <c r="TZP28" s="16"/>
      <c r="TZQ28" s="16"/>
      <c r="TZR28" s="16"/>
      <c r="TZS28" s="16"/>
      <c r="TZT28" s="16"/>
      <c r="TZU28" s="16"/>
      <c r="TZV28" s="16"/>
      <c r="TZW28" s="16"/>
      <c r="TZX28" s="16"/>
      <c r="TZY28" s="16"/>
      <c r="TZZ28" s="16"/>
      <c r="UAA28" s="16"/>
      <c r="UAB28" s="16"/>
      <c r="UAC28" s="16"/>
      <c r="UAD28" s="16"/>
      <c r="UAE28" s="16"/>
      <c r="UAF28" s="16"/>
      <c r="UAG28" s="16"/>
      <c r="UAH28" s="16"/>
      <c r="UAI28" s="16"/>
      <c r="UAJ28" s="16"/>
      <c r="UAK28" s="16"/>
      <c r="UAL28" s="16"/>
      <c r="UAM28" s="16"/>
      <c r="UAN28" s="16"/>
      <c r="UAO28" s="16"/>
      <c r="UAP28" s="16"/>
      <c r="UAQ28" s="16"/>
      <c r="UAR28" s="16"/>
      <c r="UAS28" s="16"/>
      <c r="UAT28" s="16"/>
      <c r="UAU28" s="16"/>
      <c r="UAV28" s="16"/>
      <c r="UAW28" s="16"/>
      <c r="UAX28" s="16"/>
      <c r="UAY28" s="16"/>
      <c r="UAZ28" s="16"/>
      <c r="UBA28" s="16"/>
      <c r="UBB28" s="16"/>
      <c r="UBC28" s="16"/>
      <c r="UBD28" s="16"/>
      <c r="UBE28" s="16"/>
      <c r="UBF28" s="16"/>
      <c r="UBG28" s="16"/>
      <c r="UBH28" s="16"/>
      <c r="UBI28" s="16"/>
      <c r="UBJ28" s="16"/>
      <c r="UBK28" s="16"/>
      <c r="UBL28" s="16"/>
      <c r="UBM28" s="16"/>
      <c r="UBN28" s="16"/>
      <c r="UBO28" s="16"/>
      <c r="UBP28" s="16"/>
      <c r="UBQ28" s="16"/>
      <c r="UBR28" s="16"/>
      <c r="UBS28" s="16"/>
      <c r="UBT28" s="16"/>
      <c r="UBU28" s="16"/>
      <c r="UBV28" s="16"/>
      <c r="UBW28" s="16"/>
      <c r="UBX28" s="16"/>
      <c r="UBY28" s="16"/>
      <c r="UBZ28" s="16"/>
      <c r="UCA28" s="16"/>
      <c r="UCB28" s="16"/>
      <c r="UCC28" s="16"/>
      <c r="UCD28" s="16"/>
      <c r="UCE28" s="16"/>
      <c r="UCF28" s="16"/>
      <c r="UCG28" s="16"/>
      <c r="UCH28" s="16"/>
      <c r="UCI28" s="16"/>
      <c r="UCJ28" s="16"/>
      <c r="UCK28" s="16"/>
      <c r="UCL28" s="16"/>
      <c r="UCM28" s="16"/>
      <c r="UCN28" s="16"/>
      <c r="UCO28" s="16"/>
      <c r="UCP28" s="16"/>
      <c r="UCQ28" s="16"/>
      <c r="UCR28" s="16"/>
      <c r="UCS28" s="16"/>
      <c r="UCT28" s="16"/>
      <c r="UCU28" s="16"/>
      <c r="UCV28" s="16"/>
      <c r="UCW28" s="16"/>
      <c r="UCX28" s="16"/>
      <c r="UCY28" s="16"/>
      <c r="UCZ28" s="16"/>
      <c r="UDA28" s="16"/>
      <c r="UDB28" s="16"/>
      <c r="UDC28" s="16"/>
      <c r="UDD28" s="16"/>
      <c r="UDE28" s="16"/>
      <c r="UDF28" s="16"/>
      <c r="UDG28" s="16"/>
      <c r="UDH28" s="16"/>
      <c r="UDI28" s="16"/>
      <c r="UDJ28" s="16"/>
      <c r="UDK28" s="16"/>
      <c r="UDL28" s="16"/>
      <c r="UDM28" s="16"/>
      <c r="UDN28" s="16"/>
      <c r="UDO28" s="16"/>
      <c r="UDP28" s="16"/>
      <c r="UDQ28" s="16"/>
      <c r="UDR28" s="16"/>
      <c r="UDS28" s="16"/>
      <c r="UDT28" s="16"/>
      <c r="UDU28" s="16"/>
      <c r="UDV28" s="16"/>
      <c r="UDW28" s="16"/>
      <c r="UDX28" s="16"/>
      <c r="UDY28" s="16"/>
      <c r="UDZ28" s="16"/>
      <c r="UEA28" s="16"/>
      <c r="UEB28" s="16"/>
      <c r="UEC28" s="16"/>
      <c r="UED28" s="16"/>
      <c r="UEE28" s="16"/>
      <c r="UEF28" s="16"/>
      <c r="UEG28" s="16"/>
      <c r="UEH28" s="16"/>
      <c r="UEI28" s="16"/>
      <c r="UEJ28" s="16"/>
      <c r="UEK28" s="16"/>
      <c r="UEL28" s="16"/>
      <c r="UEM28" s="16"/>
      <c r="UEN28" s="16"/>
      <c r="UEO28" s="16"/>
      <c r="UEP28" s="16"/>
      <c r="UEQ28" s="16"/>
      <c r="UER28" s="16"/>
      <c r="UES28" s="16"/>
      <c r="UET28" s="16"/>
      <c r="UEU28" s="16"/>
      <c r="UEV28" s="16"/>
      <c r="UEW28" s="16"/>
      <c r="UEX28" s="16"/>
      <c r="UEY28" s="16"/>
      <c r="UEZ28" s="16"/>
      <c r="UFA28" s="16"/>
      <c r="UFB28" s="16"/>
      <c r="UFC28" s="16"/>
      <c r="UFD28" s="16"/>
      <c r="UFE28" s="16"/>
      <c r="UFF28" s="16"/>
      <c r="UFG28" s="16"/>
      <c r="UFH28" s="16"/>
      <c r="UFI28" s="16"/>
      <c r="UFJ28" s="16"/>
      <c r="UFK28" s="16"/>
      <c r="UFL28" s="16"/>
      <c r="UFM28" s="16"/>
      <c r="UFN28" s="16"/>
      <c r="UFO28" s="16"/>
      <c r="UFP28" s="16"/>
      <c r="UFQ28" s="16"/>
      <c r="UFR28" s="16"/>
      <c r="UFS28" s="16"/>
      <c r="UFT28" s="16"/>
      <c r="UFU28" s="16"/>
      <c r="UFV28" s="16"/>
      <c r="UFW28" s="16"/>
      <c r="UFX28" s="16"/>
      <c r="UFY28" s="16"/>
      <c r="UFZ28" s="16"/>
      <c r="UGA28" s="16"/>
      <c r="UGB28" s="16"/>
      <c r="UGC28" s="16"/>
      <c r="UGD28" s="16"/>
      <c r="UGE28" s="16"/>
      <c r="UGF28" s="16"/>
      <c r="UGG28" s="16"/>
      <c r="UGH28" s="16"/>
      <c r="UGI28" s="16"/>
      <c r="UGJ28" s="16"/>
      <c r="UGK28" s="16"/>
      <c r="UGL28" s="16"/>
      <c r="UGM28" s="16"/>
      <c r="UGN28" s="16"/>
      <c r="UGO28" s="16"/>
      <c r="UGP28" s="16"/>
      <c r="UGQ28" s="16"/>
      <c r="UGR28" s="16"/>
      <c r="UGS28" s="16"/>
      <c r="UGT28" s="16"/>
      <c r="UGU28" s="16"/>
      <c r="UGV28" s="16"/>
      <c r="UGW28" s="16"/>
      <c r="UGX28" s="16"/>
      <c r="UGY28" s="16"/>
      <c r="UGZ28" s="16"/>
      <c r="UHA28" s="16"/>
      <c r="UHB28" s="16"/>
      <c r="UHC28" s="16"/>
      <c r="UHD28" s="16"/>
      <c r="UHE28" s="16"/>
      <c r="UHF28" s="16"/>
      <c r="UHG28" s="16"/>
      <c r="UHH28" s="16"/>
      <c r="UHI28" s="16"/>
      <c r="UHJ28" s="16"/>
      <c r="UHK28" s="16"/>
      <c r="UHL28" s="16"/>
      <c r="UHM28" s="16"/>
      <c r="UHN28" s="16"/>
      <c r="UHO28" s="16"/>
      <c r="UHP28" s="16"/>
      <c r="UHQ28" s="16"/>
      <c r="UHR28" s="16"/>
      <c r="UHS28" s="16"/>
      <c r="UHT28" s="16"/>
      <c r="UHU28" s="16"/>
      <c r="UHV28" s="16"/>
      <c r="UHW28" s="16"/>
      <c r="UHX28" s="16"/>
      <c r="UHY28" s="16"/>
      <c r="UHZ28" s="16"/>
      <c r="UIA28" s="16"/>
      <c r="UIB28" s="16"/>
      <c r="UIC28" s="16"/>
      <c r="UID28" s="16"/>
      <c r="UIE28" s="16"/>
      <c r="UIF28" s="16"/>
      <c r="UIG28" s="16"/>
      <c r="UIH28" s="16"/>
      <c r="UII28" s="16"/>
      <c r="UIJ28" s="16"/>
      <c r="UIK28" s="16"/>
      <c r="UIL28" s="16"/>
      <c r="UIM28" s="16"/>
      <c r="UIN28" s="16"/>
      <c r="UIO28" s="16"/>
      <c r="UIP28" s="16"/>
      <c r="UIQ28" s="16"/>
      <c r="UIR28" s="16"/>
      <c r="UIS28" s="16"/>
      <c r="UIT28" s="16"/>
      <c r="UIU28" s="16"/>
      <c r="UIV28" s="16"/>
      <c r="UIW28" s="16"/>
      <c r="UIX28" s="16"/>
      <c r="UIY28" s="16"/>
      <c r="UIZ28" s="16"/>
      <c r="UJA28" s="16"/>
      <c r="UJB28" s="16"/>
      <c r="UJC28" s="16"/>
      <c r="UJD28" s="16"/>
      <c r="UJE28" s="16"/>
      <c r="UJF28" s="16"/>
      <c r="UJG28" s="16"/>
      <c r="UJH28" s="16"/>
      <c r="UJI28" s="16"/>
      <c r="UJJ28" s="16"/>
      <c r="UJK28" s="16"/>
      <c r="UJL28" s="16"/>
      <c r="UJM28" s="16"/>
      <c r="UJN28" s="16"/>
      <c r="UJO28" s="16"/>
      <c r="UJP28" s="16"/>
      <c r="UJQ28" s="16"/>
      <c r="UJR28" s="16"/>
      <c r="UJS28" s="16"/>
      <c r="UJT28" s="16"/>
      <c r="UJU28" s="16"/>
      <c r="UJV28" s="16"/>
      <c r="UJW28" s="16"/>
      <c r="UJX28" s="16"/>
      <c r="UJY28" s="16"/>
      <c r="UJZ28" s="16"/>
      <c r="UKA28" s="16"/>
      <c r="UKB28" s="16"/>
      <c r="UKC28" s="16"/>
      <c r="UKD28" s="16"/>
      <c r="UKE28" s="16"/>
      <c r="UKF28" s="16"/>
      <c r="UKG28" s="16"/>
      <c r="UKH28" s="16"/>
      <c r="UKI28" s="16"/>
      <c r="UKJ28" s="16"/>
      <c r="UKK28" s="16"/>
      <c r="UKL28" s="16"/>
      <c r="UKM28" s="16"/>
      <c r="UKN28" s="16"/>
      <c r="UKO28" s="16"/>
      <c r="UKP28" s="16"/>
      <c r="UKQ28" s="16"/>
      <c r="UKR28" s="16"/>
      <c r="UKS28" s="16"/>
      <c r="UKT28" s="16"/>
      <c r="UKU28" s="16"/>
      <c r="UKV28" s="16"/>
      <c r="UKW28" s="16"/>
      <c r="UKX28" s="16"/>
      <c r="UKY28" s="16"/>
      <c r="UKZ28" s="16"/>
      <c r="ULA28" s="16"/>
      <c r="ULB28" s="16"/>
      <c r="ULC28" s="16"/>
      <c r="ULD28" s="16"/>
      <c r="ULE28" s="16"/>
      <c r="ULF28" s="16"/>
      <c r="ULG28" s="16"/>
      <c r="ULH28" s="16"/>
      <c r="ULI28" s="16"/>
      <c r="ULJ28" s="16"/>
      <c r="ULK28" s="16"/>
      <c r="ULL28" s="16"/>
      <c r="ULM28" s="16"/>
      <c r="ULN28" s="16"/>
      <c r="ULO28" s="16"/>
      <c r="ULP28" s="16"/>
      <c r="ULQ28" s="16"/>
      <c r="ULR28" s="16"/>
      <c r="ULS28" s="16"/>
      <c r="ULT28" s="16"/>
      <c r="ULU28" s="16"/>
      <c r="ULV28" s="16"/>
      <c r="ULW28" s="16"/>
      <c r="ULX28" s="16"/>
      <c r="ULY28" s="16"/>
      <c r="ULZ28" s="16"/>
      <c r="UMA28" s="16"/>
      <c r="UMB28" s="16"/>
      <c r="UMC28" s="16"/>
      <c r="UMD28" s="16"/>
      <c r="UME28" s="16"/>
      <c r="UMF28" s="16"/>
      <c r="UMG28" s="16"/>
      <c r="UMH28" s="16"/>
      <c r="UMI28" s="16"/>
      <c r="UMJ28" s="16"/>
      <c r="UMK28" s="16"/>
      <c r="UML28" s="16"/>
      <c r="UMM28" s="16"/>
      <c r="UMN28" s="16"/>
      <c r="UMO28" s="16"/>
      <c r="UMP28" s="16"/>
      <c r="UMQ28" s="16"/>
      <c r="UMR28" s="16"/>
      <c r="UMS28" s="16"/>
      <c r="UMT28" s="16"/>
      <c r="UMU28" s="16"/>
      <c r="UMV28" s="16"/>
      <c r="UMW28" s="16"/>
      <c r="UMX28" s="16"/>
      <c r="UMY28" s="16"/>
      <c r="UMZ28" s="16"/>
      <c r="UNA28" s="16"/>
      <c r="UNB28" s="16"/>
      <c r="UNC28" s="16"/>
      <c r="UND28" s="16"/>
      <c r="UNE28" s="16"/>
      <c r="UNF28" s="16"/>
      <c r="UNG28" s="16"/>
      <c r="UNH28" s="16"/>
      <c r="UNI28" s="16"/>
      <c r="UNJ28" s="16"/>
      <c r="UNK28" s="16"/>
      <c r="UNL28" s="16"/>
      <c r="UNM28" s="16"/>
      <c r="UNN28" s="16"/>
      <c r="UNO28" s="16"/>
      <c r="UNP28" s="16"/>
      <c r="UNQ28" s="16"/>
      <c r="UNR28" s="16"/>
      <c r="UNS28" s="16"/>
      <c r="UNT28" s="16"/>
      <c r="UNU28" s="16"/>
      <c r="UNV28" s="16"/>
      <c r="UNW28" s="16"/>
      <c r="UNX28" s="16"/>
      <c r="UNY28" s="16"/>
      <c r="UNZ28" s="16"/>
      <c r="UOA28" s="16"/>
      <c r="UOB28" s="16"/>
      <c r="UOC28" s="16"/>
      <c r="UOD28" s="16"/>
      <c r="UOE28" s="16"/>
      <c r="UOF28" s="16"/>
      <c r="UOG28" s="16"/>
      <c r="UOH28" s="16"/>
      <c r="UOI28" s="16"/>
      <c r="UOJ28" s="16"/>
      <c r="UOK28" s="16"/>
      <c r="UOL28" s="16"/>
      <c r="UOM28" s="16"/>
      <c r="UON28" s="16"/>
      <c r="UOO28" s="16"/>
      <c r="UOP28" s="16"/>
      <c r="UOQ28" s="16"/>
      <c r="UOR28" s="16"/>
      <c r="UOS28" s="16"/>
      <c r="UOT28" s="16"/>
      <c r="UOU28" s="16"/>
      <c r="UOV28" s="16"/>
      <c r="UOW28" s="16"/>
      <c r="UOX28" s="16"/>
      <c r="UOY28" s="16"/>
      <c r="UOZ28" s="16"/>
      <c r="UPA28" s="16"/>
      <c r="UPB28" s="16"/>
      <c r="UPC28" s="16"/>
      <c r="UPD28" s="16"/>
      <c r="UPE28" s="16"/>
      <c r="UPF28" s="16"/>
      <c r="UPG28" s="16"/>
      <c r="UPH28" s="16"/>
      <c r="UPI28" s="16"/>
      <c r="UPJ28" s="16"/>
      <c r="UPK28" s="16"/>
      <c r="UPL28" s="16"/>
      <c r="UPM28" s="16"/>
      <c r="UPN28" s="16"/>
      <c r="UPO28" s="16"/>
      <c r="UPP28" s="16"/>
      <c r="UPQ28" s="16"/>
      <c r="UPR28" s="16"/>
      <c r="UPS28" s="16"/>
      <c r="UPT28" s="16"/>
      <c r="UPU28" s="16"/>
      <c r="UPV28" s="16"/>
      <c r="UPW28" s="16"/>
      <c r="UPX28" s="16"/>
      <c r="UPY28" s="16"/>
      <c r="UPZ28" s="16"/>
      <c r="UQA28" s="16"/>
      <c r="UQB28" s="16"/>
      <c r="UQC28" s="16"/>
      <c r="UQD28" s="16"/>
      <c r="UQE28" s="16"/>
      <c r="UQF28" s="16"/>
      <c r="UQG28" s="16"/>
      <c r="UQH28" s="16"/>
      <c r="UQI28" s="16"/>
      <c r="UQJ28" s="16"/>
      <c r="UQK28" s="16"/>
      <c r="UQL28" s="16"/>
      <c r="UQM28" s="16"/>
      <c r="UQN28" s="16"/>
      <c r="UQO28" s="16"/>
      <c r="UQP28" s="16"/>
      <c r="UQQ28" s="16"/>
      <c r="UQR28" s="16"/>
      <c r="UQS28" s="16"/>
      <c r="UQT28" s="16"/>
      <c r="UQU28" s="16"/>
      <c r="UQV28" s="16"/>
      <c r="UQW28" s="16"/>
      <c r="UQX28" s="16"/>
      <c r="UQY28" s="16"/>
      <c r="UQZ28" s="16"/>
      <c r="URA28" s="16"/>
      <c r="URB28" s="16"/>
      <c r="URC28" s="16"/>
      <c r="URD28" s="16"/>
      <c r="URE28" s="16"/>
      <c r="URF28" s="16"/>
      <c r="URG28" s="16"/>
      <c r="URH28" s="16"/>
      <c r="URI28" s="16"/>
      <c r="URJ28" s="16"/>
      <c r="URK28" s="16"/>
      <c r="URL28" s="16"/>
      <c r="URM28" s="16"/>
      <c r="URN28" s="16"/>
      <c r="URO28" s="16"/>
      <c r="URP28" s="16"/>
      <c r="URQ28" s="16"/>
      <c r="URR28" s="16"/>
      <c r="URS28" s="16"/>
      <c r="URT28" s="16"/>
      <c r="URU28" s="16"/>
      <c r="URV28" s="16"/>
      <c r="URW28" s="16"/>
      <c r="URX28" s="16"/>
      <c r="URY28" s="16"/>
      <c r="URZ28" s="16"/>
      <c r="USA28" s="16"/>
      <c r="USB28" s="16"/>
      <c r="USC28" s="16"/>
      <c r="USD28" s="16"/>
      <c r="USE28" s="16"/>
      <c r="USF28" s="16"/>
      <c r="USG28" s="16"/>
      <c r="USH28" s="16"/>
      <c r="USI28" s="16"/>
      <c r="USJ28" s="16"/>
      <c r="USK28" s="16"/>
      <c r="USL28" s="16"/>
      <c r="USM28" s="16"/>
      <c r="USN28" s="16"/>
      <c r="USO28" s="16"/>
      <c r="USP28" s="16"/>
      <c r="USQ28" s="16"/>
      <c r="USR28" s="16"/>
      <c r="USS28" s="16"/>
      <c r="UST28" s="16"/>
      <c r="USU28" s="16"/>
      <c r="USV28" s="16"/>
      <c r="USW28" s="16"/>
      <c r="USX28" s="16"/>
      <c r="USY28" s="16"/>
      <c r="USZ28" s="16"/>
      <c r="UTA28" s="16"/>
      <c r="UTB28" s="16"/>
      <c r="UTC28" s="16"/>
      <c r="UTD28" s="16"/>
      <c r="UTE28" s="16"/>
      <c r="UTF28" s="16"/>
      <c r="UTG28" s="16"/>
      <c r="UTH28" s="16"/>
      <c r="UTI28" s="16"/>
      <c r="UTJ28" s="16"/>
      <c r="UTK28" s="16"/>
      <c r="UTL28" s="16"/>
      <c r="UTM28" s="16"/>
      <c r="UTN28" s="16"/>
      <c r="UTO28" s="16"/>
      <c r="UTP28" s="16"/>
      <c r="UTQ28" s="16"/>
      <c r="UTR28" s="16"/>
      <c r="UTS28" s="16"/>
      <c r="UTT28" s="16"/>
      <c r="UTU28" s="16"/>
      <c r="UTV28" s="16"/>
      <c r="UTW28" s="16"/>
      <c r="UTX28" s="16"/>
      <c r="UTY28" s="16"/>
      <c r="UTZ28" s="16"/>
      <c r="UUA28" s="16"/>
      <c r="UUB28" s="16"/>
      <c r="UUC28" s="16"/>
      <c r="UUD28" s="16"/>
      <c r="UUE28" s="16"/>
      <c r="UUF28" s="16"/>
      <c r="UUG28" s="16"/>
      <c r="UUH28" s="16"/>
      <c r="UUI28" s="16"/>
      <c r="UUJ28" s="16"/>
      <c r="UUK28" s="16"/>
      <c r="UUL28" s="16"/>
      <c r="UUM28" s="16"/>
      <c r="UUN28" s="16"/>
      <c r="UUO28" s="16"/>
      <c r="UUP28" s="16"/>
      <c r="UUQ28" s="16"/>
      <c r="UUR28" s="16"/>
      <c r="UUS28" s="16"/>
      <c r="UUT28" s="16"/>
      <c r="UUU28" s="16"/>
      <c r="UUV28" s="16"/>
      <c r="UUW28" s="16"/>
      <c r="UUX28" s="16"/>
      <c r="UUY28" s="16"/>
      <c r="UUZ28" s="16"/>
      <c r="UVA28" s="16"/>
      <c r="UVB28" s="16"/>
      <c r="UVC28" s="16"/>
      <c r="UVD28" s="16"/>
      <c r="UVE28" s="16"/>
      <c r="UVF28" s="16"/>
      <c r="UVG28" s="16"/>
      <c r="UVH28" s="16"/>
      <c r="UVI28" s="16"/>
      <c r="UVJ28" s="16"/>
      <c r="UVK28" s="16"/>
      <c r="UVL28" s="16"/>
      <c r="UVM28" s="16"/>
      <c r="UVN28" s="16"/>
      <c r="UVO28" s="16"/>
      <c r="UVP28" s="16"/>
      <c r="UVQ28" s="16"/>
      <c r="UVR28" s="16"/>
      <c r="UVS28" s="16"/>
      <c r="UVT28" s="16"/>
      <c r="UVU28" s="16"/>
      <c r="UVV28" s="16"/>
      <c r="UVW28" s="16"/>
      <c r="UVX28" s="16"/>
      <c r="UVY28" s="16"/>
      <c r="UVZ28" s="16"/>
      <c r="UWA28" s="16"/>
      <c r="UWB28" s="16"/>
      <c r="UWC28" s="16"/>
      <c r="UWD28" s="16"/>
      <c r="UWE28" s="16"/>
      <c r="UWF28" s="16"/>
      <c r="UWG28" s="16"/>
      <c r="UWH28" s="16"/>
      <c r="UWI28" s="16"/>
      <c r="UWJ28" s="16"/>
      <c r="UWK28" s="16"/>
      <c r="UWL28" s="16"/>
      <c r="UWM28" s="16"/>
      <c r="UWN28" s="16"/>
      <c r="UWO28" s="16"/>
      <c r="UWP28" s="16"/>
      <c r="UWQ28" s="16"/>
      <c r="UWR28" s="16"/>
      <c r="UWS28" s="16"/>
      <c r="UWT28" s="16"/>
      <c r="UWU28" s="16"/>
      <c r="UWV28" s="16"/>
      <c r="UWW28" s="16"/>
      <c r="UWX28" s="16"/>
      <c r="UWY28" s="16"/>
      <c r="UWZ28" s="16"/>
      <c r="UXA28" s="16"/>
      <c r="UXB28" s="16"/>
      <c r="UXC28" s="16"/>
      <c r="UXD28" s="16"/>
      <c r="UXE28" s="16"/>
      <c r="UXF28" s="16"/>
      <c r="UXG28" s="16"/>
      <c r="UXH28" s="16"/>
      <c r="UXI28" s="16"/>
      <c r="UXJ28" s="16"/>
      <c r="UXK28" s="16"/>
      <c r="UXL28" s="16"/>
      <c r="UXM28" s="16"/>
      <c r="UXN28" s="16"/>
      <c r="UXO28" s="16"/>
      <c r="UXP28" s="16"/>
      <c r="UXQ28" s="16"/>
      <c r="UXR28" s="16"/>
      <c r="UXS28" s="16"/>
      <c r="UXT28" s="16"/>
      <c r="UXU28" s="16"/>
      <c r="UXV28" s="16"/>
      <c r="UXW28" s="16"/>
      <c r="UXX28" s="16"/>
      <c r="UXY28" s="16"/>
      <c r="UXZ28" s="16"/>
      <c r="UYA28" s="16"/>
      <c r="UYB28" s="16"/>
      <c r="UYC28" s="16"/>
      <c r="UYD28" s="16"/>
      <c r="UYE28" s="16"/>
      <c r="UYF28" s="16"/>
      <c r="UYG28" s="16"/>
      <c r="UYH28" s="16"/>
      <c r="UYI28" s="16"/>
      <c r="UYJ28" s="16"/>
      <c r="UYK28" s="16"/>
      <c r="UYL28" s="16"/>
      <c r="UYM28" s="16"/>
      <c r="UYN28" s="16"/>
      <c r="UYO28" s="16"/>
      <c r="UYP28" s="16"/>
      <c r="UYQ28" s="16"/>
      <c r="UYR28" s="16"/>
      <c r="UYS28" s="16"/>
      <c r="UYT28" s="16"/>
      <c r="UYU28" s="16"/>
      <c r="UYV28" s="16"/>
      <c r="UYW28" s="16"/>
      <c r="UYX28" s="16"/>
      <c r="UYY28" s="16"/>
      <c r="UYZ28" s="16"/>
      <c r="UZA28" s="16"/>
      <c r="UZB28" s="16"/>
      <c r="UZC28" s="16"/>
      <c r="UZD28" s="16"/>
      <c r="UZE28" s="16"/>
      <c r="UZF28" s="16"/>
      <c r="UZG28" s="16"/>
      <c r="UZH28" s="16"/>
      <c r="UZI28" s="16"/>
      <c r="UZJ28" s="16"/>
      <c r="UZK28" s="16"/>
      <c r="UZL28" s="16"/>
      <c r="UZM28" s="16"/>
      <c r="UZN28" s="16"/>
      <c r="UZO28" s="16"/>
      <c r="UZP28" s="16"/>
      <c r="UZQ28" s="16"/>
      <c r="UZR28" s="16"/>
      <c r="UZS28" s="16"/>
      <c r="UZT28" s="16"/>
      <c r="UZU28" s="16"/>
      <c r="UZV28" s="16"/>
      <c r="UZW28" s="16"/>
      <c r="UZX28" s="16"/>
      <c r="UZY28" s="16"/>
      <c r="UZZ28" s="16"/>
      <c r="VAA28" s="16"/>
      <c r="VAB28" s="16"/>
      <c r="VAC28" s="16"/>
      <c r="VAD28" s="16"/>
      <c r="VAE28" s="16"/>
      <c r="VAF28" s="16"/>
      <c r="VAG28" s="16"/>
      <c r="VAH28" s="16"/>
      <c r="VAI28" s="16"/>
      <c r="VAJ28" s="16"/>
      <c r="VAK28" s="16"/>
      <c r="VAL28" s="16"/>
      <c r="VAM28" s="16"/>
      <c r="VAN28" s="16"/>
      <c r="VAO28" s="16"/>
      <c r="VAP28" s="16"/>
      <c r="VAQ28" s="16"/>
      <c r="VAR28" s="16"/>
      <c r="VAS28" s="16"/>
      <c r="VAT28" s="16"/>
      <c r="VAU28" s="16"/>
      <c r="VAV28" s="16"/>
      <c r="VAW28" s="16"/>
      <c r="VAX28" s="16"/>
      <c r="VAY28" s="16"/>
      <c r="VAZ28" s="16"/>
      <c r="VBA28" s="16"/>
      <c r="VBB28" s="16"/>
      <c r="VBC28" s="16"/>
      <c r="VBD28" s="16"/>
      <c r="VBE28" s="16"/>
      <c r="VBF28" s="16"/>
      <c r="VBG28" s="16"/>
      <c r="VBH28" s="16"/>
      <c r="VBI28" s="16"/>
      <c r="VBJ28" s="16"/>
      <c r="VBK28" s="16"/>
      <c r="VBL28" s="16"/>
      <c r="VBM28" s="16"/>
      <c r="VBN28" s="16"/>
      <c r="VBO28" s="16"/>
      <c r="VBP28" s="16"/>
      <c r="VBQ28" s="16"/>
      <c r="VBR28" s="16"/>
      <c r="VBS28" s="16"/>
      <c r="VBT28" s="16"/>
      <c r="VBU28" s="16"/>
      <c r="VBV28" s="16"/>
      <c r="VBW28" s="16"/>
      <c r="VBX28" s="16"/>
      <c r="VBY28" s="16"/>
      <c r="VBZ28" s="16"/>
      <c r="VCA28" s="16"/>
      <c r="VCB28" s="16"/>
      <c r="VCC28" s="16"/>
      <c r="VCD28" s="16"/>
      <c r="VCE28" s="16"/>
      <c r="VCF28" s="16"/>
      <c r="VCG28" s="16"/>
      <c r="VCH28" s="16"/>
      <c r="VCI28" s="16"/>
      <c r="VCJ28" s="16"/>
      <c r="VCK28" s="16"/>
      <c r="VCL28" s="16"/>
      <c r="VCM28" s="16"/>
      <c r="VCN28" s="16"/>
      <c r="VCO28" s="16"/>
      <c r="VCP28" s="16"/>
      <c r="VCQ28" s="16"/>
      <c r="VCR28" s="16"/>
      <c r="VCS28" s="16"/>
      <c r="VCT28" s="16"/>
      <c r="VCU28" s="16"/>
      <c r="VCV28" s="16"/>
      <c r="VCW28" s="16"/>
      <c r="VCX28" s="16"/>
      <c r="VCY28" s="16"/>
      <c r="VCZ28" s="16"/>
      <c r="VDA28" s="16"/>
      <c r="VDB28" s="16"/>
      <c r="VDC28" s="16"/>
      <c r="VDD28" s="16"/>
      <c r="VDE28" s="16"/>
      <c r="VDF28" s="16"/>
      <c r="VDG28" s="16"/>
      <c r="VDH28" s="16"/>
      <c r="VDI28" s="16"/>
      <c r="VDJ28" s="16"/>
      <c r="VDK28" s="16"/>
      <c r="VDL28" s="16"/>
      <c r="VDM28" s="16"/>
      <c r="VDN28" s="16"/>
      <c r="VDO28" s="16"/>
      <c r="VDP28" s="16"/>
      <c r="VDQ28" s="16"/>
      <c r="VDR28" s="16"/>
      <c r="VDS28" s="16"/>
      <c r="VDT28" s="16"/>
      <c r="VDU28" s="16"/>
      <c r="VDV28" s="16"/>
      <c r="VDW28" s="16"/>
      <c r="VDX28" s="16"/>
      <c r="VDY28" s="16"/>
      <c r="VDZ28" s="16"/>
      <c r="VEA28" s="16"/>
      <c r="VEB28" s="16"/>
      <c r="VEC28" s="16"/>
      <c r="VED28" s="16"/>
      <c r="VEE28" s="16"/>
      <c r="VEF28" s="16"/>
      <c r="VEG28" s="16"/>
      <c r="VEH28" s="16"/>
      <c r="VEI28" s="16"/>
      <c r="VEJ28" s="16"/>
      <c r="VEK28" s="16"/>
      <c r="VEL28" s="16"/>
      <c r="VEM28" s="16"/>
      <c r="VEN28" s="16"/>
      <c r="VEO28" s="16"/>
      <c r="VEP28" s="16"/>
      <c r="VEQ28" s="16"/>
      <c r="VER28" s="16"/>
      <c r="VES28" s="16"/>
      <c r="VET28" s="16"/>
      <c r="VEU28" s="16"/>
      <c r="VEV28" s="16"/>
      <c r="VEW28" s="16"/>
      <c r="VEX28" s="16"/>
      <c r="VEY28" s="16"/>
      <c r="VEZ28" s="16"/>
      <c r="VFA28" s="16"/>
      <c r="VFB28" s="16"/>
      <c r="VFC28" s="16"/>
      <c r="VFD28" s="16"/>
      <c r="VFE28" s="16"/>
      <c r="VFF28" s="16"/>
      <c r="VFG28" s="16"/>
      <c r="VFH28" s="16"/>
      <c r="VFI28" s="16"/>
      <c r="VFJ28" s="16"/>
      <c r="VFK28" s="16"/>
      <c r="VFL28" s="16"/>
      <c r="VFM28" s="16"/>
      <c r="VFN28" s="16"/>
      <c r="VFO28" s="16"/>
      <c r="VFP28" s="16"/>
      <c r="VFQ28" s="16"/>
      <c r="VFR28" s="16"/>
      <c r="VFS28" s="16"/>
      <c r="VFT28" s="16"/>
      <c r="VFU28" s="16"/>
      <c r="VFV28" s="16"/>
      <c r="VFW28" s="16"/>
      <c r="VFX28" s="16"/>
      <c r="VFY28" s="16"/>
      <c r="VFZ28" s="16"/>
      <c r="VGA28" s="16"/>
      <c r="VGB28" s="16"/>
      <c r="VGC28" s="16"/>
      <c r="VGD28" s="16"/>
      <c r="VGE28" s="16"/>
      <c r="VGF28" s="16"/>
      <c r="VGG28" s="16"/>
      <c r="VGH28" s="16"/>
      <c r="VGI28" s="16"/>
      <c r="VGJ28" s="16"/>
      <c r="VGK28" s="16"/>
      <c r="VGL28" s="16"/>
      <c r="VGM28" s="16"/>
      <c r="VGN28" s="16"/>
      <c r="VGO28" s="16"/>
      <c r="VGP28" s="16"/>
      <c r="VGQ28" s="16"/>
      <c r="VGR28" s="16"/>
      <c r="VGS28" s="16"/>
      <c r="VGT28" s="16"/>
      <c r="VGU28" s="16"/>
      <c r="VGV28" s="16"/>
      <c r="VGW28" s="16"/>
      <c r="VGX28" s="16"/>
      <c r="VGY28" s="16"/>
      <c r="VGZ28" s="16"/>
      <c r="VHA28" s="16"/>
      <c r="VHB28" s="16"/>
      <c r="VHC28" s="16"/>
      <c r="VHD28" s="16"/>
      <c r="VHE28" s="16"/>
      <c r="VHF28" s="16"/>
      <c r="VHG28" s="16"/>
      <c r="VHH28" s="16"/>
      <c r="VHI28" s="16"/>
      <c r="VHJ28" s="16"/>
      <c r="VHK28" s="16"/>
      <c r="VHL28" s="16"/>
      <c r="VHM28" s="16"/>
      <c r="VHN28" s="16"/>
      <c r="VHO28" s="16"/>
      <c r="VHP28" s="16"/>
      <c r="VHQ28" s="16"/>
      <c r="VHR28" s="16"/>
      <c r="VHS28" s="16"/>
      <c r="VHT28" s="16"/>
      <c r="VHU28" s="16"/>
      <c r="VHV28" s="16"/>
      <c r="VHW28" s="16"/>
      <c r="VHX28" s="16"/>
      <c r="VHY28" s="16"/>
      <c r="VHZ28" s="16"/>
      <c r="VIA28" s="16"/>
      <c r="VIB28" s="16"/>
      <c r="VIC28" s="16"/>
      <c r="VID28" s="16"/>
      <c r="VIE28" s="16"/>
      <c r="VIF28" s="16"/>
      <c r="VIG28" s="16"/>
      <c r="VIH28" s="16"/>
      <c r="VII28" s="16"/>
      <c r="VIJ28" s="16"/>
      <c r="VIK28" s="16"/>
      <c r="VIL28" s="16"/>
      <c r="VIM28" s="16"/>
      <c r="VIN28" s="16"/>
      <c r="VIO28" s="16"/>
      <c r="VIP28" s="16"/>
      <c r="VIQ28" s="16"/>
      <c r="VIR28" s="16"/>
      <c r="VIS28" s="16"/>
      <c r="VIT28" s="16"/>
      <c r="VIU28" s="16"/>
      <c r="VIV28" s="16"/>
      <c r="VIW28" s="16"/>
      <c r="VIX28" s="16"/>
      <c r="VIY28" s="16"/>
      <c r="VIZ28" s="16"/>
      <c r="VJA28" s="16"/>
      <c r="VJB28" s="16"/>
      <c r="VJC28" s="16"/>
      <c r="VJD28" s="16"/>
      <c r="VJE28" s="16"/>
      <c r="VJF28" s="16"/>
      <c r="VJG28" s="16"/>
      <c r="VJH28" s="16"/>
      <c r="VJI28" s="16"/>
      <c r="VJJ28" s="16"/>
      <c r="VJK28" s="16"/>
      <c r="VJL28" s="16"/>
      <c r="VJM28" s="16"/>
      <c r="VJN28" s="16"/>
      <c r="VJO28" s="16"/>
      <c r="VJP28" s="16"/>
      <c r="VJQ28" s="16"/>
      <c r="VJR28" s="16"/>
      <c r="VJS28" s="16"/>
      <c r="VJT28" s="16"/>
      <c r="VJU28" s="16"/>
      <c r="VJV28" s="16"/>
      <c r="VJW28" s="16"/>
      <c r="VJX28" s="16"/>
      <c r="VJY28" s="16"/>
      <c r="VJZ28" s="16"/>
      <c r="VKA28" s="16"/>
      <c r="VKB28" s="16"/>
      <c r="VKC28" s="16"/>
      <c r="VKD28" s="16"/>
      <c r="VKE28" s="16"/>
      <c r="VKF28" s="16"/>
      <c r="VKG28" s="16"/>
      <c r="VKH28" s="16"/>
      <c r="VKI28" s="16"/>
      <c r="VKJ28" s="16"/>
      <c r="VKK28" s="16"/>
      <c r="VKL28" s="16"/>
      <c r="VKM28" s="16"/>
      <c r="VKN28" s="16"/>
      <c r="VKO28" s="16"/>
      <c r="VKP28" s="16"/>
      <c r="VKQ28" s="16"/>
      <c r="VKR28" s="16"/>
      <c r="VKS28" s="16"/>
      <c r="VKT28" s="16"/>
      <c r="VKU28" s="16"/>
      <c r="VKV28" s="16"/>
      <c r="VKW28" s="16"/>
      <c r="VKX28" s="16"/>
      <c r="VKY28" s="16"/>
      <c r="VKZ28" s="16"/>
      <c r="VLA28" s="16"/>
      <c r="VLB28" s="16"/>
      <c r="VLC28" s="16"/>
      <c r="VLD28" s="16"/>
      <c r="VLE28" s="16"/>
      <c r="VLF28" s="16"/>
      <c r="VLG28" s="16"/>
      <c r="VLH28" s="16"/>
      <c r="VLI28" s="16"/>
      <c r="VLJ28" s="16"/>
      <c r="VLK28" s="16"/>
      <c r="VLL28" s="16"/>
      <c r="VLM28" s="16"/>
      <c r="VLN28" s="16"/>
      <c r="VLO28" s="16"/>
      <c r="VLP28" s="16"/>
      <c r="VLQ28" s="16"/>
      <c r="VLR28" s="16"/>
      <c r="VLS28" s="16"/>
      <c r="VLT28" s="16"/>
      <c r="VLU28" s="16"/>
      <c r="VLV28" s="16"/>
      <c r="VLW28" s="16"/>
      <c r="VLX28" s="16"/>
      <c r="VLY28" s="16"/>
      <c r="VLZ28" s="16"/>
      <c r="VMA28" s="16"/>
      <c r="VMB28" s="16"/>
      <c r="VMC28" s="16"/>
      <c r="VMD28" s="16"/>
      <c r="VME28" s="16"/>
      <c r="VMF28" s="16"/>
      <c r="VMG28" s="16"/>
      <c r="VMH28" s="16"/>
      <c r="VMI28" s="16"/>
      <c r="VMJ28" s="16"/>
      <c r="VMK28" s="16"/>
      <c r="VML28" s="16"/>
      <c r="VMM28" s="16"/>
      <c r="VMN28" s="16"/>
      <c r="VMO28" s="16"/>
      <c r="VMP28" s="16"/>
      <c r="VMQ28" s="16"/>
      <c r="VMR28" s="16"/>
      <c r="VMS28" s="16"/>
      <c r="VMT28" s="16"/>
      <c r="VMU28" s="16"/>
      <c r="VMV28" s="16"/>
      <c r="VMW28" s="16"/>
      <c r="VMX28" s="16"/>
      <c r="VMY28" s="16"/>
      <c r="VMZ28" s="16"/>
      <c r="VNA28" s="16"/>
      <c r="VNB28" s="16"/>
      <c r="VNC28" s="16"/>
      <c r="VND28" s="16"/>
      <c r="VNE28" s="16"/>
      <c r="VNF28" s="16"/>
      <c r="VNG28" s="16"/>
      <c r="VNH28" s="16"/>
      <c r="VNI28" s="16"/>
      <c r="VNJ28" s="16"/>
      <c r="VNK28" s="16"/>
      <c r="VNL28" s="16"/>
      <c r="VNM28" s="16"/>
      <c r="VNN28" s="16"/>
      <c r="VNO28" s="16"/>
      <c r="VNP28" s="16"/>
      <c r="VNQ28" s="16"/>
      <c r="VNR28" s="16"/>
      <c r="VNS28" s="16"/>
      <c r="VNT28" s="16"/>
      <c r="VNU28" s="16"/>
      <c r="VNV28" s="16"/>
      <c r="VNW28" s="16"/>
      <c r="VNX28" s="16"/>
      <c r="VNY28" s="16"/>
      <c r="VNZ28" s="16"/>
      <c r="VOA28" s="16"/>
      <c r="VOB28" s="16"/>
      <c r="VOC28" s="16"/>
      <c r="VOD28" s="16"/>
      <c r="VOE28" s="16"/>
      <c r="VOF28" s="16"/>
      <c r="VOG28" s="16"/>
      <c r="VOH28" s="16"/>
      <c r="VOI28" s="16"/>
      <c r="VOJ28" s="16"/>
      <c r="VOK28" s="16"/>
      <c r="VOL28" s="16"/>
      <c r="VOM28" s="16"/>
      <c r="VON28" s="16"/>
      <c r="VOO28" s="16"/>
      <c r="VOP28" s="16"/>
      <c r="VOQ28" s="16"/>
      <c r="VOR28" s="16"/>
      <c r="VOS28" s="16"/>
      <c r="VOT28" s="16"/>
      <c r="VOU28" s="16"/>
      <c r="VOV28" s="16"/>
      <c r="VOW28" s="16"/>
      <c r="VOX28" s="16"/>
      <c r="VOY28" s="16"/>
      <c r="VOZ28" s="16"/>
      <c r="VPA28" s="16"/>
      <c r="VPB28" s="16"/>
      <c r="VPC28" s="16"/>
      <c r="VPD28" s="16"/>
      <c r="VPE28" s="16"/>
      <c r="VPF28" s="16"/>
      <c r="VPG28" s="16"/>
      <c r="VPH28" s="16"/>
      <c r="VPI28" s="16"/>
      <c r="VPJ28" s="16"/>
      <c r="VPK28" s="16"/>
      <c r="VPL28" s="16"/>
      <c r="VPM28" s="16"/>
      <c r="VPN28" s="16"/>
      <c r="VPO28" s="16"/>
      <c r="VPP28" s="16"/>
      <c r="VPQ28" s="16"/>
      <c r="VPR28" s="16"/>
      <c r="VPS28" s="16"/>
      <c r="VPT28" s="16"/>
      <c r="VPU28" s="16"/>
      <c r="VPV28" s="16"/>
      <c r="VPW28" s="16"/>
      <c r="VPX28" s="16"/>
      <c r="VPY28" s="16"/>
      <c r="VPZ28" s="16"/>
      <c r="VQA28" s="16"/>
      <c r="VQB28" s="16"/>
      <c r="VQC28" s="16"/>
      <c r="VQD28" s="16"/>
      <c r="VQE28" s="16"/>
      <c r="VQF28" s="16"/>
      <c r="VQG28" s="16"/>
      <c r="VQH28" s="16"/>
      <c r="VQI28" s="16"/>
      <c r="VQJ28" s="16"/>
      <c r="VQK28" s="16"/>
      <c r="VQL28" s="16"/>
      <c r="VQM28" s="16"/>
      <c r="VQN28" s="16"/>
      <c r="VQO28" s="16"/>
      <c r="VQP28" s="16"/>
      <c r="VQQ28" s="16"/>
      <c r="VQR28" s="16"/>
      <c r="VQS28" s="16"/>
      <c r="VQT28" s="16"/>
      <c r="VQU28" s="16"/>
      <c r="VQV28" s="16"/>
      <c r="VQW28" s="16"/>
      <c r="VQX28" s="16"/>
      <c r="VQY28" s="16"/>
      <c r="VQZ28" s="16"/>
      <c r="VRA28" s="16"/>
      <c r="VRB28" s="16"/>
      <c r="VRC28" s="16"/>
      <c r="VRD28" s="16"/>
      <c r="VRE28" s="16"/>
      <c r="VRF28" s="16"/>
      <c r="VRG28" s="16"/>
      <c r="VRH28" s="16"/>
      <c r="VRI28" s="16"/>
      <c r="VRJ28" s="16"/>
      <c r="VRK28" s="16"/>
      <c r="VRL28" s="16"/>
      <c r="VRM28" s="16"/>
      <c r="VRN28" s="16"/>
      <c r="VRO28" s="16"/>
      <c r="VRP28" s="16"/>
      <c r="VRQ28" s="16"/>
      <c r="VRR28" s="16"/>
      <c r="VRS28" s="16"/>
      <c r="VRT28" s="16"/>
      <c r="VRU28" s="16"/>
      <c r="VRV28" s="16"/>
      <c r="VRW28" s="16"/>
      <c r="VRX28" s="16"/>
      <c r="VRY28" s="16"/>
      <c r="VRZ28" s="16"/>
      <c r="VSA28" s="16"/>
      <c r="VSB28" s="16"/>
      <c r="VSC28" s="16"/>
      <c r="VSD28" s="16"/>
      <c r="VSE28" s="16"/>
      <c r="VSF28" s="16"/>
      <c r="VSG28" s="16"/>
      <c r="VSH28" s="16"/>
      <c r="VSI28" s="16"/>
      <c r="VSJ28" s="16"/>
      <c r="VSK28" s="16"/>
      <c r="VSL28" s="16"/>
      <c r="VSM28" s="16"/>
      <c r="VSN28" s="16"/>
      <c r="VSO28" s="16"/>
      <c r="VSP28" s="16"/>
      <c r="VSQ28" s="16"/>
      <c r="VSR28" s="16"/>
      <c r="VSS28" s="16"/>
      <c r="VST28" s="16"/>
      <c r="VSU28" s="16"/>
      <c r="VSV28" s="16"/>
      <c r="VSW28" s="16"/>
      <c r="VSX28" s="16"/>
      <c r="VSY28" s="16"/>
      <c r="VSZ28" s="16"/>
      <c r="VTA28" s="16"/>
      <c r="VTB28" s="16"/>
      <c r="VTC28" s="16"/>
      <c r="VTD28" s="16"/>
      <c r="VTE28" s="16"/>
      <c r="VTF28" s="16"/>
      <c r="VTG28" s="16"/>
      <c r="VTH28" s="16"/>
      <c r="VTI28" s="16"/>
      <c r="VTJ28" s="16"/>
      <c r="VTK28" s="16"/>
      <c r="VTL28" s="16"/>
      <c r="VTM28" s="16"/>
      <c r="VTN28" s="16"/>
      <c r="VTO28" s="16"/>
      <c r="VTP28" s="16"/>
      <c r="VTQ28" s="16"/>
      <c r="VTR28" s="16"/>
      <c r="VTS28" s="16"/>
      <c r="VTT28" s="16"/>
      <c r="VTU28" s="16"/>
      <c r="VTV28" s="16"/>
      <c r="VTW28" s="16"/>
      <c r="VTX28" s="16"/>
      <c r="VTY28" s="16"/>
      <c r="VTZ28" s="16"/>
      <c r="VUA28" s="16"/>
      <c r="VUB28" s="16"/>
      <c r="VUC28" s="16"/>
      <c r="VUD28" s="16"/>
      <c r="VUE28" s="16"/>
      <c r="VUF28" s="16"/>
      <c r="VUG28" s="16"/>
      <c r="VUH28" s="16"/>
      <c r="VUI28" s="16"/>
      <c r="VUJ28" s="16"/>
      <c r="VUK28" s="16"/>
      <c r="VUL28" s="16"/>
      <c r="VUM28" s="16"/>
      <c r="VUN28" s="16"/>
      <c r="VUO28" s="16"/>
      <c r="VUP28" s="16"/>
      <c r="VUQ28" s="16"/>
      <c r="VUR28" s="16"/>
      <c r="VUS28" s="16"/>
      <c r="VUT28" s="16"/>
      <c r="VUU28" s="16"/>
      <c r="VUV28" s="16"/>
      <c r="VUW28" s="16"/>
      <c r="VUX28" s="16"/>
      <c r="VUY28" s="16"/>
      <c r="VUZ28" s="16"/>
      <c r="VVA28" s="16"/>
      <c r="VVB28" s="16"/>
      <c r="VVC28" s="16"/>
      <c r="VVD28" s="16"/>
      <c r="VVE28" s="16"/>
      <c r="VVF28" s="16"/>
      <c r="VVG28" s="16"/>
      <c r="VVH28" s="16"/>
      <c r="VVI28" s="16"/>
      <c r="VVJ28" s="16"/>
      <c r="VVK28" s="16"/>
      <c r="VVL28" s="16"/>
      <c r="VVM28" s="16"/>
      <c r="VVN28" s="16"/>
      <c r="VVO28" s="16"/>
      <c r="VVP28" s="16"/>
      <c r="VVQ28" s="16"/>
      <c r="VVR28" s="16"/>
      <c r="VVS28" s="16"/>
      <c r="VVT28" s="16"/>
      <c r="VVU28" s="16"/>
      <c r="VVV28" s="16"/>
      <c r="VVW28" s="16"/>
      <c r="VVX28" s="16"/>
      <c r="VVY28" s="16"/>
      <c r="VVZ28" s="16"/>
      <c r="VWA28" s="16"/>
      <c r="VWB28" s="16"/>
      <c r="VWC28" s="16"/>
      <c r="VWD28" s="16"/>
      <c r="VWE28" s="16"/>
      <c r="VWF28" s="16"/>
      <c r="VWG28" s="16"/>
      <c r="VWH28" s="16"/>
      <c r="VWI28" s="16"/>
      <c r="VWJ28" s="16"/>
      <c r="VWK28" s="16"/>
      <c r="VWL28" s="16"/>
      <c r="VWM28" s="16"/>
      <c r="VWN28" s="16"/>
      <c r="VWO28" s="16"/>
      <c r="VWP28" s="16"/>
      <c r="VWQ28" s="16"/>
      <c r="VWR28" s="16"/>
      <c r="VWS28" s="16"/>
      <c r="VWT28" s="16"/>
      <c r="VWU28" s="16"/>
      <c r="VWV28" s="16"/>
      <c r="VWW28" s="16"/>
      <c r="VWX28" s="16"/>
      <c r="VWY28" s="16"/>
      <c r="VWZ28" s="16"/>
      <c r="VXA28" s="16"/>
      <c r="VXB28" s="16"/>
      <c r="VXC28" s="16"/>
      <c r="VXD28" s="16"/>
      <c r="VXE28" s="16"/>
      <c r="VXF28" s="16"/>
      <c r="VXG28" s="16"/>
      <c r="VXH28" s="16"/>
      <c r="VXI28" s="16"/>
      <c r="VXJ28" s="16"/>
      <c r="VXK28" s="16"/>
      <c r="VXL28" s="16"/>
      <c r="VXM28" s="16"/>
      <c r="VXN28" s="16"/>
      <c r="VXO28" s="16"/>
      <c r="VXP28" s="16"/>
      <c r="VXQ28" s="16"/>
      <c r="VXR28" s="16"/>
      <c r="VXS28" s="16"/>
      <c r="VXT28" s="16"/>
      <c r="VXU28" s="16"/>
      <c r="VXV28" s="16"/>
      <c r="VXW28" s="16"/>
      <c r="VXX28" s="16"/>
      <c r="VXY28" s="16"/>
      <c r="VXZ28" s="16"/>
      <c r="VYA28" s="16"/>
      <c r="VYB28" s="16"/>
      <c r="VYC28" s="16"/>
      <c r="VYD28" s="16"/>
      <c r="VYE28" s="16"/>
      <c r="VYF28" s="16"/>
      <c r="VYG28" s="16"/>
      <c r="VYH28" s="16"/>
      <c r="VYI28" s="16"/>
      <c r="VYJ28" s="16"/>
      <c r="VYK28" s="16"/>
      <c r="VYL28" s="16"/>
      <c r="VYM28" s="16"/>
      <c r="VYN28" s="16"/>
      <c r="VYO28" s="16"/>
      <c r="VYP28" s="16"/>
      <c r="VYQ28" s="16"/>
      <c r="VYR28" s="16"/>
      <c r="VYS28" s="16"/>
      <c r="VYT28" s="16"/>
      <c r="VYU28" s="16"/>
      <c r="VYV28" s="16"/>
      <c r="VYW28" s="16"/>
      <c r="VYX28" s="16"/>
      <c r="VYY28" s="16"/>
      <c r="VYZ28" s="16"/>
      <c r="VZA28" s="16"/>
      <c r="VZB28" s="16"/>
      <c r="VZC28" s="16"/>
      <c r="VZD28" s="16"/>
      <c r="VZE28" s="16"/>
      <c r="VZF28" s="16"/>
      <c r="VZG28" s="16"/>
      <c r="VZH28" s="16"/>
      <c r="VZI28" s="16"/>
      <c r="VZJ28" s="16"/>
      <c r="VZK28" s="16"/>
      <c r="VZL28" s="16"/>
      <c r="VZM28" s="16"/>
      <c r="VZN28" s="16"/>
      <c r="VZO28" s="16"/>
      <c r="VZP28" s="16"/>
      <c r="VZQ28" s="16"/>
      <c r="VZR28" s="16"/>
      <c r="VZS28" s="16"/>
      <c r="VZT28" s="16"/>
      <c r="VZU28" s="16"/>
      <c r="VZV28" s="16"/>
      <c r="VZW28" s="16"/>
      <c r="VZX28" s="16"/>
      <c r="VZY28" s="16"/>
      <c r="VZZ28" s="16"/>
      <c r="WAA28" s="16"/>
      <c r="WAB28" s="16"/>
      <c r="WAC28" s="16"/>
      <c r="WAD28" s="16"/>
      <c r="WAE28" s="16"/>
      <c r="WAF28" s="16"/>
      <c r="WAG28" s="16"/>
      <c r="WAH28" s="16"/>
      <c r="WAI28" s="16"/>
      <c r="WAJ28" s="16"/>
      <c r="WAK28" s="16"/>
      <c r="WAL28" s="16"/>
      <c r="WAM28" s="16"/>
      <c r="WAN28" s="16"/>
      <c r="WAO28" s="16"/>
      <c r="WAP28" s="16"/>
      <c r="WAQ28" s="16"/>
      <c r="WAR28" s="16"/>
      <c r="WAS28" s="16"/>
      <c r="WAT28" s="16"/>
      <c r="WAU28" s="16"/>
      <c r="WAV28" s="16"/>
      <c r="WAW28" s="16"/>
      <c r="WAX28" s="16"/>
      <c r="WAY28" s="16"/>
      <c r="WAZ28" s="16"/>
      <c r="WBA28" s="16"/>
      <c r="WBB28" s="16"/>
      <c r="WBC28" s="16"/>
      <c r="WBD28" s="16"/>
      <c r="WBE28" s="16"/>
      <c r="WBF28" s="16"/>
      <c r="WBG28" s="16"/>
      <c r="WBH28" s="16"/>
      <c r="WBI28" s="16"/>
      <c r="WBJ28" s="16"/>
      <c r="WBK28" s="16"/>
      <c r="WBL28" s="16"/>
      <c r="WBM28" s="16"/>
      <c r="WBN28" s="16"/>
      <c r="WBO28" s="16"/>
      <c r="WBP28" s="16"/>
      <c r="WBQ28" s="16"/>
      <c r="WBR28" s="16"/>
      <c r="WBS28" s="16"/>
      <c r="WBT28" s="16"/>
      <c r="WBU28" s="16"/>
      <c r="WBV28" s="16"/>
      <c r="WBW28" s="16"/>
      <c r="WBX28" s="16"/>
      <c r="WBY28" s="16"/>
      <c r="WBZ28" s="16"/>
      <c r="WCA28" s="16"/>
      <c r="WCB28" s="16"/>
      <c r="WCC28" s="16"/>
      <c r="WCD28" s="16"/>
      <c r="WCE28" s="16"/>
      <c r="WCF28" s="16"/>
      <c r="WCG28" s="16"/>
      <c r="WCH28" s="16"/>
      <c r="WCI28" s="16"/>
      <c r="WCJ28" s="16"/>
      <c r="WCK28" s="16"/>
      <c r="WCL28" s="16"/>
      <c r="WCM28" s="16"/>
      <c r="WCN28" s="16"/>
      <c r="WCO28" s="16"/>
      <c r="WCP28" s="16"/>
      <c r="WCQ28" s="16"/>
      <c r="WCR28" s="16"/>
      <c r="WCS28" s="16"/>
      <c r="WCT28" s="16"/>
      <c r="WCU28" s="16"/>
      <c r="WCV28" s="16"/>
      <c r="WCW28" s="16"/>
      <c r="WCX28" s="16"/>
      <c r="WCY28" s="16"/>
      <c r="WCZ28" s="16"/>
      <c r="WDA28" s="16"/>
      <c r="WDB28" s="16"/>
      <c r="WDC28" s="16"/>
      <c r="WDD28" s="16"/>
      <c r="WDE28" s="16"/>
      <c r="WDF28" s="16"/>
      <c r="WDG28" s="16"/>
      <c r="WDH28" s="16"/>
      <c r="WDI28" s="16"/>
      <c r="WDJ28" s="16"/>
      <c r="WDK28" s="16"/>
      <c r="WDL28" s="16"/>
      <c r="WDM28" s="16"/>
      <c r="WDN28" s="16"/>
      <c r="WDO28" s="16"/>
      <c r="WDP28" s="16"/>
      <c r="WDQ28" s="16"/>
      <c r="WDR28" s="16"/>
      <c r="WDS28" s="16"/>
      <c r="WDT28" s="16"/>
      <c r="WDU28" s="16"/>
      <c r="WDV28" s="16"/>
      <c r="WDW28" s="16"/>
      <c r="WDX28" s="16"/>
      <c r="WDY28" s="16"/>
      <c r="WDZ28" s="16"/>
      <c r="WEA28" s="16"/>
      <c r="WEB28" s="16"/>
      <c r="WEC28" s="16"/>
      <c r="WED28" s="16"/>
      <c r="WEE28" s="16"/>
      <c r="WEF28" s="16"/>
      <c r="WEG28" s="16"/>
      <c r="WEH28" s="16"/>
      <c r="WEI28" s="16"/>
      <c r="WEJ28" s="16"/>
      <c r="WEK28" s="16"/>
      <c r="WEL28" s="16"/>
      <c r="WEM28" s="16"/>
      <c r="WEN28" s="16"/>
      <c r="WEO28" s="16"/>
      <c r="WEP28" s="16"/>
      <c r="WEQ28" s="16"/>
      <c r="WER28" s="16"/>
      <c r="WES28" s="16"/>
      <c r="WET28" s="16"/>
      <c r="WEU28" s="16"/>
      <c r="WEV28" s="16"/>
      <c r="WEW28" s="16"/>
      <c r="WEX28" s="16"/>
      <c r="WEY28" s="16"/>
      <c r="WEZ28" s="16"/>
      <c r="WFA28" s="16"/>
      <c r="WFB28" s="16"/>
      <c r="WFC28" s="16"/>
      <c r="WFD28" s="16"/>
      <c r="WFE28" s="16"/>
      <c r="WFF28" s="16"/>
      <c r="WFG28" s="16"/>
      <c r="WFH28" s="16"/>
      <c r="WFI28" s="16"/>
      <c r="WFJ28" s="16"/>
      <c r="WFK28" s="16"/>
      <c r="WFL28" s="16"/>
      <c r="WFM28" s="16"/>
      <c r="WFN28" s="16"/>
      <c r="WFO28" s="16"/>
      <c r="WFP28" s="16"/>
      <c r="WFQ28" s="16"/>
      <c r="WFR28" s="16"/>
      <c r="WFS28" s="16"/>
      <c r="WFT28" s="16"/>
      <c r="WFU28" s="16"/>
      <c r="WFV28" s="16"/>
      <c r="WFW28" s="16"/>
      <c r="WFX28" s="16"/>
      <c r="WFY28" s="16"/>
      <c r="WFZ28" s="16"/>
      <c r="WGA28" s="16"/>
      <c r="WGB28" s="16"/>
      <c r="WGC28" s="16"/>
      <c r="WGD28" s="16"/>
      <c r="WGE28" s="16"/>
      <c r="WGF28" s="16"/>
      <c r="WGG28" s="16"/>
      <c r="WGH28" s="16"/>
      <c r="WGI28" s="16"/>
      <c r="WGJ28" s="16"/>
      <c r="WGK28" s="16"/>
      <c r="WGL28" s="16"/>
      <c r="WGM28" s="16"/>
      <c r="WGN28" s="16"/>
      <c r="WGO28" s="16"/>
      <c r="WGP28" s="16"/>
      <c r="WGQ28" s="16"/>
      <c r="WGR28" s="16"/>
      <c r="WGS28" s="16"/>
      <c r="WGT28" s="16"/>
      <c r="WGU28" s="16"/>
      <c r="WGV28" s="16"/>
      <c r="WGW28" s="16"/>
      <c r="WGX28" s="16"/>
      <c r="WGY28" s="16"/>
      <c r="WGZ28" s="16"/>
      <c r="WHA28" s="16"/>
      <c r="WHB28" s="16"/>
      <c r="WHC28" s="16"/>
      <c r="WHD28" s="16"/>
      <c r="WHE28" s="16"/>
      <c r="WHF28" s="16"/>
      <c r="WHG28" s="16"/>
      <c r="WHH28" s="16"/>
      <c r="WHI28" s="16"/>
      <c r="WHJ28" s="16"/>
      <c r="WHK28" s="16"/>
      <c r="WHL28" s="16"/>
      <c r="WHM28" s="16"/>
      <c r="WHN28" s="16"/>
      <c r="WHO28" s="16"/>
      <c r="WHP28" s="16"/>
      <c r="WHQ28" s="16"/>
      <c r="WHR28" s="16"/>
      <c r="WHS28" s="16"/>
      <c r="WHT28" s="16"/>
      <c r="WHU28" s="16"/>
      <c r="WHV28" s="16"/>
      <c r="WHW28" s="16"/>
      <c r="WHX28" s="16"/>
      <c r="WHY28" s="16"/>
      <c r="WHZ28" s="16"/>
      <c r="WIA28" s="16"/>
      <c r="WIB28" s="16"/>
      <c r="WIC28" s="16"/>
      <c r="WID28" s="16"/>
      <c r="WIE28" s="16"/>
      <c r="WIF28" s="16"/>
      <c r="WIG28" s="16"/>
      <c r="WIH28" s="16"/>
      <c r="WII28" s="16"/>
      <c r="WIJ28" s="16"/>
      <c r="WIK28" s="16"/>
      <c r="WIL28" s="16"/>
      <c r="WIM28" s="16"/>
      <c r="WIN28" s="16"/>
      <c r="WIO28" s="16"/>
      <c r="WIP28" s="16"/>
      <c r="WIQ28" s="16"/>
      <c r="WIR28" s="16"/>
      <c r="WIS28" s="16"/>
      <c r="WIT28" s="16"/>
      <c r="WIU28" s="16"/>
      <c r="WIV28" s="16"/>
      <c r="WIW28" s="16"/>
      <c r="WIX28" s="16"/>
      <c r="WIY28" s="16"/>
      <c r="WIZ28" s="16"/>
      <c r="WJA28" s="16"/>
      <c r="WJB28" s="16"/>
      <c r="WJC28" s="16"/>
      <c r="WJD28" s="16"/>
      <c r="WJE28" s="16"/>
      <c r="WJF28" s="16"/>
      <c r="WJG28" s="16"/>
      <c r="WJH28" s="16"/>
      <c r="WJI28" s="16"/>
      <c r="WJJ28" s="16"/>
      <c r="WJK28" s="16"/>
      <c r="WJL28" s="16"/>
      <c r="WJM28" s="16"/>
      <c r="WJN28" s="16"/>
      <c r="WJO28" s="16"/>
      <c r="WJP28" s="16"/>
      <c r="WJQ28" s="16"/>
      <c r="WJR28" s="16"/>
      <c r="WJS28" s="16"/>
      <c r="WJT28" s="16"/>
      <c r="WJU28" s="16"/>
      <c r="WJV28" s="16"/>
      <c r="WJW28" s="16"/>
      <c r="WJX28" s="16"/>
      <c r="WJY28" s="16"/>
      <c r="WJZ28" s="16"/>
      <c r="WKA28" s="16"/>
      <c r="WKB28" s="16"/>
      <c r="WKC28" s="16"/>
      <c r="WKD28" s="16"/>
      <c r="WKE28" s="16"/>
      <c r="WKF28" s="16"/>
      <c r="WKG28" s="16"/>
      <c r="WKH28" s="16"/>
      <c r="WKI28" s="16"/>
      <c r="WKJ28" s="16"/>
      <c r="WKK28" s="16"/>
      <c r="WKL28" s="16"/>
      <c r="WKM28" s="16"/>
      <c r="WKN28" s="16"/>
      <c r="WKO28" s="16"/>
      <c r="WKP28" s="16"/>
      <c r="WKQ28" s="16"/>
      <c r="WKR28" s="16"/>
      <c r="WKS28" s="16"/>
      <c r="WKT28" s="16"/>
      <c r="WKU28" s="16"/>
      <c r="WKV28" s="16"/>
      <c r="WKW28" s="16"/>
      <c r="WKX28" s="16"/>
      <c r="WKY28" s="16"/>
      <c r="WKZ28" s="16"/>
      <c r="WLA28" s="16"/>
      <c r="WLB28" s="16"/>
      <c r="WLC28" s="16"/>
      <c r="WLD28" s="16"/>
      <c r="WLE28" s="16"/>
      <c r="WLF28" s="16"/>
      <c r="WLG28" s="16"/>
      <c r="WLH28" s="16"/>
      <c r="WLI28" s="16"/>
      <c r="WLJ28" s="16"/>
      <c r="WLK28" s="16"/>
      <c r="WLL28" s="16"/>
      <c r="WLM28" s="16"/>
      <c r="WLN28" s="16"/>
      <c r="WLO28" s="16"/>
      <c r="WLP28" s="16"/>
      <c r="WLQ28" s="16"/>
      <c r="WLR28" s="16"/>
      <c r="WLS28" s="16"/>
      <c r="WLT28" s="16"/>
      <c r="WLU28" s="16"/>
      <c r="WLV28" s="16"/>
      <c r="WLW28" s="16"/>
      <c r="WLX28" s="16"/>
      <c r="WLY28" s="16"/>
      <c r="WLZ28" s="16"/>
      <c r="WMA28" s="16"/>
      <c r="WMB28" s="16"/>
      <c r="WMC28" s="16"/>
      <c r="WMD28" s="16"/>
      <c r="WME28" s="16"/>
      <c r="WMF28" s="16"/>
      <c r="WMG28" s="16"/>
      <c r="WMH28" s="16"/>
      <c r="WMI28" s="16"/>
      <c r="WMJ28" s="16"/>
      <c r="WMK28" s="16"/>
      <c r="WML28" s="16"/>
      <c r="WMM28" s="16"/>
      <c r="WMN28" s="16"/>
      <c r="WMO28" s="16"/>
      <c r="WMP28" s="16"/>
      <c r="WMQ28" s="16"/>
      <c r="WMR28" s="16"/>
      <c r="WMS28" s="16"/>
      <c r="WMT28" s="16"/>
      <c r="WMU28" s="16"/>
      <c r="WMV28" s="16"/>
      <c r="WMW28" s="16"/>
      <c r="WMX28" s="16"/>
      <c r="WMY28" s="16"/>
      <c r="WMZ28" s="16"/>
      <c r="WNA28" s="16"/>
      <c r="WNB28" s="16"/>
      <c r="WNC28" s="16"/>
      <c r="WND28" s="16"/>
      <c r="WNE28" s="16"/>
      <c r="WNF28" s="16"/>
      <c r="WNG28" s="16"/>
      <c r="WNH28" s="16"/>
      <c r="WNI28" s="16"/>
      <c r="WNJ28" s="16"/>
      <c r="WNK28" s="16"/>
      <c r="WNL28" s="16"/>
      <c r="WNM28" s="16"/>
      <c r="WNN28" s="16"/>
      <c r="WNO28" s="16"/>
      <c r="WNP28" s="16"/>
      <c r="WNQ28" s="16"/>
      <c r="WNR28" s="16"/>
      <c r="WNS28" s="16"/>
      <c r="WNT28" s="16"/>
      <c r="WNU28" s="16"/>
      <c r="WNV28" s="16"/>
      <c r="WNW28" s="16"/>
      <c r="WNX28" s="16"/>
      <c r="WNY28" s="16"/>
      <c r="WNZ28" s="16"/>
      <c r="WOA28" s="16"/>
      <c r="WOB28" s="16"/>
      <c r="WOC28" s="16"/>
      <c r="WOD28" s="16"/>
      <c r="WOE28" s="16"/>
      <c r="WOF28" s="16"/>
      <c r="WOG28" s="16"/>
      <c r="WOH28" s="16"/>
      <c r="WOI28" s="16"/>
      <c r="WOJ28" s="16"/>
      <c r="WOK28" s="16"/>
      <c r="WOL28" s="16"/>
      <c r="WOM28" s="16"/>
      <c r="WON28" s="16"/>
      <c r="WOO28" s="16"/>
      <c r="WOP28" s="16"/>
      <c r="WOQ28" s="16"/>
      <c r="WOR28" s="16"/>
      <c r="WOS28" s="16"/>
      <c r="WOT28" s="16"/>
      <c r="WOU28" s="16"/>
      <c r="WOV28" s="16"/>
      <c r="WOW28" s="16"/>
      <c r="WOX28" s="16"/>
      <c r="WOY28" s="16"/>
      <c r="WOZ28" s="16"/>
      <c r="WPA28" s="16"/>
      <c r="WPB28" s="16"/>
      <c r="WPC28" s="16"/>
      <c r="WPD28" s="16"/>
      <c r="WPE28" s="16"/>
      <c r="WPF28" s="16"/>
      <c r="WPG28" s="16"/>
      <c r="WPH28" s="16"/>
      <c r="WPI28" s="16"/>
      <c r="WPJ28" s="16"/>
      <c r="WPK28" s="16"/>
      <c r="WPL28" s="16"/>
      <c r="WPM28" s="16"/>
      <c r="WPN28" s="16"/>
      <c r="WPO28" s="16"/>
      <c r="WPP28" s="16"/>
      <c r="WPQ28" s="16"/>
      <c r="WPR28" s="16"/>
      <c r="WPS28" s="16"/>
      <c r="WPT28" s="16"/>
      <c r="WPU28" s="16"/>
      <c r="WPV28" s="16"/>
      <c r="WPW28" s="16"/>
      <c r="WPX28" s="16"/>
      <c r="WPY28" s="16"/>
      <c r="WPZ28" s="16"/>
      <c r="WQA28" s="16"/>
      <c r="WQB28" s="16"/>
      <c r="WQC28" s="16"/>
      <c r="WQD28" s="16"/>
      <c r="WQE28" s="16"/>
      <c r="WQF28" s="16"/>
      <c r="WQG28" s="16"/>
      <c r="WQH28" s="16"/>
      <c r="WQI28" s="16"/>
      <c r="WQJ28" s="16"/>
      <c r="WQK28" s="16"/>
      <c r="WQL28" s="16"/>
      <c r="WQM28" s="16"/>
      <c r="WQN28" s="16"/>
      <c r="WQO28" s="16"/>
      <c r="WQP28" s="16"/>
      <c r="WQQ28" s="16"/>
      <c r="WQR28" s="16"/>
      <c r="WQS28" s="16"/>
      <c r="WQT28" s="16"/>
      <c r="WQU28" s="16"/>
      <c r="WQV28" s="16"/>
      <c r="WQW28" s="16"/>
      <c r="WQX28" s="16"/>
      <c r="WQY28" s="16"/>
      <c r="WQZ28" s="16"/>
      <c r="WRA28" s="16"/>
      <c r="WRB28" s="16"/>
      <c r="WRC28" s="16"/>
      <c r="WRD28" s="16"/>
      <c r="WRE28" s="16"/>
      <c r="WRF28" s="16"/>
      <c r="WRG28" s="16"/>
      <c r="WRH28" s="16"/>
      <c r="WRI28" s="16"/>
      <c r="WRJ28" s="16"/>
      <c r="WRK28" s="16"/>
      <c r="WRL28" s="16"/>
      <c r="WRM28" s="16"/>
      <c r="WRN28" s="16"/>
      <c r="WRO28" s="16"/>
      <c r="WRP28" s="16"/>
      <c r="WRQ28" s="16"/>
      <c r="WRR28" s="16"/>
      <c r="WRS28" s="16"/>
      <c r="WRT28" s="16"/>
      <c r="WRU28" s="16"/>
      <c r="WRV28" s="16"/>
      <c r="WRW28" s="16"/>
      <c r="WRX28" s="16"/>
      <c r="WRY28" s="16"/>
      <c r="WRZ28" s="16"/>
      <c r="WSA28" s="16"/>
      <c r="WSB28" s="16"/>
      <c r="WSC28" s="16"/>
      <c r="WSD28" s="16"/>
      <c r="WSE28" s="16"/>
      <c r="WSF28" s="16"/>
      <c r="WSG28" s="16"/>
      <c r="WSH28" s="16"/>
      <c r="WSI28" s="16"/>
      <c r="WSJ28" s="16"/>
      <c r="WSK28" s="16"/>
      <c r="WSL28" s="16"/>
      <c r="WSM28" s="16"/>
      <c r="WSN28" s="16"/>
      <c r="WSO28" s="16"/>
      <c r="WSP28" s="16"/>
      <c r="WSQ28" s="16"/>
      <c r="WSR28" s="16"/>
      <c r="WSS28" s="16"/>
      <c r="WST28" s="16"/>
      <c r="WSU28" s="16"/>
      <c r="WSV28" s="16"/>
      <c r="WSW28" s="16"/>
      <c r="WSX28" s="16"/>
      <c r="WSY28" s="16"/>
      <c r="WSZ28" s="16"/>
      <c r="WTA28" s="16"/>
      <c r="WTB28" s="16"/>
      <c r="WTC28" s="16"/>
      <c r="WTD28" s="16"/>
      <c r="WTE28" s="16"/>
      <c r="WTF28" s="16"/>
      <c r="WTG28" s="16"/>
      <c r="WTH28" s="16"/>
      <c r="WTI28" s="16"/>
      <c r="WTJ28" s="16"/>
      <c r="WTK28" s="16"/>
      <c r="WTL28" s="16"/>
      <c r="WTM28" s="16"/>
      <c r="WTN28" s="16"/>
      <c r="WTO28" s="16"/>
      <c r="WTP28" s="16"/>
      <c r="WTQ28" s="16"/>
      <c r="WTR28" s="16"/>
      <c r="WTS28" s="16"/>
      <c r="WTT28" s="16"/>
      <c r="WTU28" s="16"/>
      <c r="WTV28" s="16"/>
      <c r="WTW28" s="16"/>
      <c r="WTX28" s="16"/>
      <c r="WTY28" s="16"/>
      <c r="WTZ28" s="16"/>
      <c r="WUA28" s="16"/>
      <c r="WUB28" s="16"/>
      <c r="WUC28" s="16"/>
      <c r="WUD28" s="16"/>
      <c r="WUE28" s="16"/>
      <c r="WUF28" s="16"/>
      <c r="WUG28" s="16"/>
      <c r="WUH28" s="16"/>
      <c r="WUI28" s="16"/>
      <c r="WUJ28" s="16"/>
      <c r="WUK28" s="16"/>
      <c r="WUL28" s="16"/>
      <c r="WUM28" s="16"/>
      <c r="WUN28" s="16"/>
      <c r="WUO28" s="16"/>
      <c r="WUP28" s="16"/>
      <c r="WUQ28" s="16"/>
      <c r="WUR28" s="16"/>
      <c r="WUS28" s="16"/>
      <c r="WUT28" s="16"/>
      <c r="WUU28" s="16"/>
      <c r="WUV28" s="16"/>
      <c r="WUW28" s="16"/>
      <c r="WUX28" s="16"/>
      <c r="WUY28" s="16"/>
      <c r="WUZ28" s="16"/>
      <c r="WVA28" s="16"/>
      <c r="WVB28" s="16"/>
      <c r="WVC28" s="16"/>
      <c r="WVD28" s="16"/>
      <c r="WVE28" s="16"/>
      <c r="WVF28" s="16"/>
      <c r="WVG28" s="16"/>
      <c r="WVH28" s="16"/>
      <c r="WVI28" s="16"/>
      <c r="WVJ28" s="16"/>
      <c r="WVK28" s="16"/>
      <c r="WVL28" s="16"/>
      <c r="WVM28" s="16"/>
      <c r="WVN28" s="16"/>
      <c r="WVO28" s="16"/>
      <c r="WVP28" s="16"/>
      <c r="WVQ28" s="16"/>
      <c r="WVR28" s="16"/>
      <c r="WVS28" s="16"/>
      <c r="WVT28" s="16"/>
      <c r="WVU28" s="16"/>
      <c r="WVV28" s="16"/>
      <c r="WVW28" s="16"/>
      <c r="WVX28" s="16"/>
      <c r="WVY28" s="16"/>
      <c r="WVZ28" s="16"/>
      <c r="WWA28" s="16"/>
      <c r="WWB28" s="16"/>
      <c r="WWC28" s="16"/>
      <c r="WWD28" s="16"/>
      <c r="WWE28" s="16"/>
      <c r="WWF28" s="16"/>
      <c r="WWG28" s="16"/>
      <c r="WWH28" s="16"/>
      <c r="WWI28" s="16"/>
      <c r="WWJ28" s="16"/>
      <c r="WWK28" s="16"/>
      <c r="WWL28" s="16"/>
      <c r="WWM28" s="16"/>
      <c r="WWN28" s="16"/>
      <c r="WWO28" s="16"/>
      <c r="WWP28" s="16"/>
      <c r="WWQ28" s="16"/>
      <c r="WWR28" s="16"/>
      <c r="WWS28" s="16"/>
      <c r="WWT28" s="16"/>
      <c r="WWU28" s="16"/>
      <c r="WWV28" s="16"/>
      <c r="WWW28" s="16"/>
      <c r="WWX28" s="16"/>
      <c r="WWY28" s="16"/>
      <c r="WWZ28" s="16"/>
      <c r="WXA28" s="16"/>
      <c r="WXB28" s="16"/>
      <c r="WXC28" s="16"/>
      <c r="WXD28" s="16"/>
      <c r="WXE28" s="16"/>
      <c r="WXF28" s="16"/>
      <c r="WXG28" s="16"/>
      <c r="WXH28" s="16"/>
      <c r="WXI28" s="16"/>
      <c r="WXJ28" s="16"/>
      <c r="WXK28" s="16"/>
      <c r="WXL28" s="16"/>
      <c r="WXM28" s="16"/>
      <c r="WXN28" s="16"/>
      <c r="WXO28" s="16"/>
      <c r="WXP28" s="16"/>
      <c r="WXQ28" s="16"/>
      <c r="WXR28" s="16"/>
      <c r="WXS28" s="16"/>
      <c r="WXT28" s="16"/>
      <c r="WXU28" s="16"/>
      <c r="WXV28" s="16"/>
      <c r="WXW28" s="16"/>
      <c r="WXX28" s="16"/>
      <c r="WXY28" s="16"/>
      <c r="WXZ28" s="16"/>
      <c r="WYA28" s="16"/>
      <c r="WYB28" s="16"/>
      <c r="WYC28" s="16"/>
      <c r="WYD28" s="16"/>
      <c r="WYE28" s="16"/>
      <c r="WYF28" s="16"/>
      <c r="WYG28" s="16"/>
      <c r="WYH28" s="16"/>
      <c r="WYI28" s="16"/>
      <c r="WYJ28" s="16"/>
      <c r="WYK28" s="16"/>
      <c r="WYL28" s="16"/>
      <c r="WYM28" s="16"/>
      <c r="WYN28" s="16"/>
      <c r="WYO28" s="16"/>
      <c r="WYP28" s="16"/>
      <c r="WYQ28" s="16"/>
      <c r="WYR28" s="16"/>
      <c r="WYS28" s="16"/>
      <c r="WYT28" s="16"/>
      <c r="WYU28" s="16"/>
      <c r="WYV28" s="16"/>
      <c r="WYW28" s="16"/>
      <c r="WYX28" s="16"/>
      <c r="WYY28" s="16"/>
      <c r="WYZ28" s="16"/>
      <c r="WZA28" s="16"/>
      <c r="WZB28" s="16"/>
      <c r="WZC28" s="16"/>
      <c r="WZD28" s="16"/>
      <c r="WZE28" s="16"/>
      <c r="WZF28" s="16"/>
      <c r="WZG28" s="16"/>
      <c r="WZH28" s="16"/>
      <c r="WZI28" s="16"/>
      <c r="WZJ28" s="16"/>
      <c r="WZK28" s="16"/>
      <c r="WZL28" s="16"/>
      <c r="WZM28" s="16"/>
      <c r="WZN28" s="16"/>
      <c r="WZO28" s="16"/>
      <c r="WZP28" s="16"/>
      <c r="WZQ28" s="16"/>
      <c r="WZR28" s="16"/>
      <c r="WZS28" s="16"/>
      <c r="WZT28" s="16"/>
      <c r="WZU28" s="16"/>
      <c r="WZV28" s="16"/>
      <c r="WZW28" s="16"/>
      <c r="WZX28" s="16"/>
      <c r="WZY28" s="16"/>
      <c r="WZZ28" s="16"/>
      <c r="XAA28" s="16"/>
      <c r="XAB28" s="16"/>
      <c r="XAC28" s="16"/>
      <c r="XAD28" s="16"/>
      <c r="XAE28" s="16"/>
      <c r="XAF28" s="16"/>
      <c r="XAG28" s="16"/>
      <c r="XAH28" s="16"/>
      <c r="XAI28" s="16"/>
      <c r="XAJ28" s="16"/>
      <c r="XAK28" s="16"/>
      <c r="XAL28" s="16"/>
      <c r="XAM28" s="16"/>
      <c r="XAN28" s="16"/>
      <c r="XAO28" s="16"/>
      <c r="XAP28" s="16"/>
      <c r="XAQ28" s="16"/>
      <c r="XAR28" s="16"/>
      <c r="XAS28" s="16"/>
      <c r="XAT28" s="16"/>
      <c r="XAU28" s="16"/>
      <c r="XAV28" s="16"/>
      <c r="XAW28" s="16"/>
      <c r="XAX28" s="16"/>
      <c r="XAY28" s="16"/>
      <c r="XAZ28" s="16"/>
      <c r="XBA28" s="16"/>
      <c r="XBB28" s="16"/>
      <c r="XBC28" s="16"/>
      <c r="XBD28" s="16"/>
      <c r="XBE28" s="16"/>
      <c r="XBF28" s="16"/>
      <c r="XBG28" s="16"/>
      <c r="XBH28" s="16"/>
      <c r="XBI28" s="16"/>
      <c r="XBJ28" s="16"/>
      <c r="XBK28" s="16"/>
      <c r="XBL28" s="16"/>
      <c r="XBM28" s="16"/>
      <c r="XBN28" s="16"/>
      <c r="XBO28" s="16"/>
      <c r="XBP28" s="16"/>
      <c r="XBQ28" s="16"/>
      <c r="XBR28" s="16"/>
      <c r="XBS28" s="16"/>
      <c r="XBT28" s="16"/>
      <c r="XBU28" s="16"/>
      <c r="XBV28" s="16"/>
      <c r="XBW28" s="16"/>
      <c r="XBX28" s="16"/>
      <c r="XBY28" s="16"/>
      <c r="XBZ28" s="16"/>
      <c r="XCA28" s="16"/>
      <c r="XCB28" s="16"/>
      <c r="XCC28" s="16"/>
      <c r="XCD28" s="16"/>
      <c r="XCE28" s="16"/>
      <c r="XCF28" s="16"/>
      <c r="XCG28" s="16"/>
      <c r="XCH28" s="16"/>
      <c r="XCI28" s="16"/>
      <c r="XCJ28" s="16"/>
      <c r="XCK28" s="16"/>
      <c r="XCL28" s="16"/>
      <c r="XCM28" s="16"/>
      <c r="XCN28" s="16"/>
      <c r="XCO28" s="16"/>
      <c r="XCP28" s="16"/>
      <c r="XCQ28" s="16"/>
      <c r="XCR28" s="16"/>
      <c r="XCS28" s="16"/>
      <c r="XCT28" s="16"/>
      <c r="XCU28" s="16"/>
      <c r="XCV28" s="16"/>
      <c r="XCW28" s="16"/>
      <c r="XCX28" s="16"/>
      <c r="XCY28" s="16"/>
      <c r="XCZ28" s="16"/>
      <c r="XDA28" s="16"/>
      <c r="XDB28" s="16"/>
      <c r="XDC28" s="16"/>
      <c r="XDD28" s="16"/>
      <c r="XDE28" s="16"/>
      <c r="XDF28" s="16"/>
      <c r="XDG28" s="16"/>
      <c r="XDH28" s="16"/>
      <c r="XDI28" s="16"/>
      <c r="XDJ28" s="16"/>
      <c r="XDK28" s="16"/>
      <c r="XDL28" s="16"/>
      <c r="XDM28" s="16"/>
      <c r="XDN28" s="16"/>
      <c r="XDO28" s="16"/>
      <c r="XDP28" s="16"/>
      <c r="XDQ28" s="16"/>
      <c r="XDR28" s="16"/>
      <c r="XDS28" s="16"/>
      <c r="XDT28" s="16"/>
      <c r="XDU28" s="16"/>
      <c r="XDV28" s="16"/>
      <c r="XDW28" s="16"/>
      <c r="XDX28" s="16"/>
      <c r="XDY28" s="16"/>
      <c r="XDZ28" s="16"/>
      <c r="XEA28" s="16"/>
      <c r="XEB28" s="16"/>
      <c r="XEC28" s="16"/>
      <c r="XED28" s="16"/>
      <c r="XEE28" s="16"/>
      <c r="XEF28" s="16"/>
      <c r="XEG28" s="16"/>
      <c r="XEH28" s="16"/>
      <c r="XEI28" s="16"/>
      <c r="XEJ28" s="16"/>
      <c r="XEK28" s="16"/>
      <c r="XEL28" s="16"/>
      <c r="XEM28" s="16"/>
      <c r="XEN28" s="16"/>
      <c r="XEO28" s="16"/>
      <c r="XEP28" s="16"/>
      <c r="XEQ28" s="16"/>
      <c r="XER28" s="16"/>
      <c r="XES28" s="16"/>
      <c r="XET28" s="16"/>
      <c r="XEU28" s="16"/>
      <c r="XEV28" s="16"/>
      <c r="XEW28" s="16"/>
      <c r="XEX28" s="16"/>
      <c r="XEY28" s="16"/>
      <c r="XEZ28" s="16"/>
      <c r="XFA28" s="16"/>
      <c r="XFB28" s="16"/>
      <c r="XFC28" s="16"/>
      <c r="XFD28" s="16"/>
    </row>
    <row r="29" spans="1:16384" s="15" customFormat="1" ht="15" x14ac:dyDescent="0.2">
      <c r="B29" s="16"/>
      <c r="C29" s="33"/>
      <c r="D29" s="99"/>
      <c r="E29" s="99"/>
      <c r="F29" s="34"/>
      <c r="G29" s="99"/>
      <c r="H29" s="34"/>
      <c r="I29" s="99"/>
      <c r="J29" s="99"/>
      <c r="K29" s="99"/>
      <c r="L29" s="99"/>
      <c r="M29" s="99"/>
      <c r="N29" s="99"/>
      <c r="O29" s="99"/>
      <c r="P29" s="99"/>
      <c r="Q29" s="99"/>
      <c r="R29" s="105"/>
      <c r="S29" s="7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6"/>
      <c r="MM29" s="16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6"/>
      <c r="NL29" s="16"/>
      <c r="NM29" s="16"/>
      <c r="NN29" s="16"/>
      <c r="NO29" s="16"/>
      <c r="NP29" s="16"/>
      <c r="NQ29" s="16"/>
      <c r="NR29" s="16"/>
      <c r="NS29" s="16"/>
      <c r="NT29" s="16"/>
      <c r="NU29" s="16"/>
      <c r="NV29" s="16"/>
      <c r="NW29" s="16"/>
      <c r="NX29" s="16"/>
      <c r="NY29" s="16"/>
      <c r="NZ29" s="16"/>
      <c r="OA29" s="16"/>
      <c r="OB29" s="16"/>
      <c r="OC29" s="16"/>
      <c r="OD29" s="16"/>
      <c r="OE29" s="16"/>
      <c r="OF29" s="16"/>
      <c r="OG29" s="16"/>
      <c r="OH29" s="16"/>
      <c r="OI29" s="16"/>
      <c r="OJ29" s="16"/>
      <c r="OK29" s="16"/>
      <c r="OL29" s="16"/>
      <c r="OM29" s="16"/>
      <c r="ON29" s="16"/>
      <c r="OO29" s="16"/>
      <c r="OP29" s="16"/>
      <c r="OQ29" s="16"/>
      <c r="OR29" s="16"/>
      <c r="OS29" s="16"/>
      <c r="OT29" s="16"/>
      <c r="OU29" s="16"/>
      <c r="OV29" s="16"/>
      <c r="OW29" s="16"/>
      <c r="OX29" s="16"/>
      <c r="OY29" s="16"/>
      <c r="OZ29" s="16"/>
      <c r="PA29" s="16"/>
      <c r="PB29" s="16"/>
      <c r="PC29" s="16"/>
      <c r="PD29" s="16"/>
      <c r="PE29" s="16"/>
      <c r="PF29" s="16"/>
      <c r="PG29" s="16"/>
      <c r="PH29" s="16"/>
      <c r="PI29" s="16"/>
      <c r="PJ29" s="16"/>
      <c r="PK29" s="16"/>
      <c r="PL29" s="16"/>
      <c r="PM29" s="16"/>
      <c r="PN29" s="16"/>
      <c r="PO29" s="16"/>
      <c r="PP29" s="16"/>
      <c r="PQ29" s="16"/>
      <c r="PR29" s="16"/>
      <c r="PS29" s="16"/>
      <c r="PT29" s="16"/>
      <c r="PU29" s="16"/>
      <c r="PV29" s="16"/>
      <c r="PW29" s="16"/>
      <c r="PX29" s="16"/>
      <c r="PY29" s="16"/>
      <c r="PZ29" s="16"/>
      <c r="QA29" s="16"/>
      <c r="QB29" s="16"/>
      <c r="QC29" s="16"/>
      <c r="QD29" s="16"/>
      <c r="QE29" s="16"/>
      <c r="QF29" s="16"/>
      <c r="QG29" s="16"/>
      <c r="QH29" s="16"/>
      <c r="QI29" s="16"/>
      <c r="QJ29" s="16"/>
      <c r="QK29" s="16"/>
      <c r="QL29" s="16"/>
      <c r="QM29" s="16"/>
      <c r="QN29" s="16"/>
      <c r="QO29" s="16"/>
      <c r="QP29" s="16"/>
      <c r="QQ29" s="16"/>
      <c r="QR29" s="16"/>
      <c r="QS29" s="16"/>
      <c r="QT29" s="16"/>
      <c r="QU29" s="16"/>
      <c r="QV29" s="16"/>
      <c r="QW29" s="16"/>
      <c r="QX29" s="16"/>
      <c r="QY29" s="16"/>
      <c r="QZ29" s="16"/>
      <c r="RA29" s="16"/>
      <c r="RB29" s="16"/>
      <c r="RC29" s="16"/>
      <c r="RD29" s="16"/>
      <c r="RE29" s="16"/>
      <c r="RF29" s="16"/>
      <c r="RG29" s="16"/>
      <c r="RH29" s="16"/>
      <c r="RI29" s="16"/>
      <c r="RJ29" s="16"/>
      <c r="RK29" s="16"/>
      <c r="RL29" s="16"/>
      <c r="RM29" s="16"/>
      <c r="RN29" s="16"/>
      <c r="RO29" s="16"/>
      <c r="RP29" s="16"/>
      <c r="RQ29" s="16"/>
      <c r="RR29" s="16"/>
      <c r="RS29" s="16"/>
      <c r="RT29" s="16"/>
      <c r="RU29" s="16"/>
      <c r="RV29" s="16"/>
      <c r="RW29" s="16"/>
      <c r="RX29" s="16"/>
      <c r="RY29" s="16"/>
      <c r="RZ29" s="16"/>
      <c r="SA29" s="16"/>
      <c r="SB29" s="16"/>
      <c r="SC29" s="16"/>
      <c r="SD29" s="16"/>
      <c r="SE29" s="16"/>
      <c r="SF29" s="16"/>
      <c r="SG29" s="16"/>
      <c r="SH29" s="16"/>
      <c r="SI29" s="16"/>
      <c r="SJ29" s="16"/>
      <c r="SK29" s="16"/>
      <c r="SL29" s="16"/>
      <c r="SM29" s="16"/>
      <c r="SN29" s="16"/>
      <c r="SO29" s="16"/>
      <c r="SP29" s="16"/>
      <c r="SQ29" s="16"/>
      <c r="SR29" s="16"/>
      <c r="SS29" s="16"/>
      <c r="ST29" s="16"/>
      <c r="SU29" s="16"/>
      <c r="SV29" s="16"/>
      <c r="SW29" s="16"/>
      <c r="SX29" s="16"/>
      <c r="SY29" s="16"/>
      <c r="SZ29" s="16"/>
      <c r="TA29" s="16"/>
      <c r="TB29" s="16"/>
      <c r="TC29" s="16"/>
      <c r="TD29" s="16"/>
      <c r="TE29" s="16"/>
      <c r="TF29" s="16"/>
      <c r="TG29" s="16"/>
      <c r="TH29" s="16"/>
      <c r="TI29" s="16"/>
      <c r="TJ29" s="16"/>
      <c r="TK29" s="16"/>
      <c r="TL29" s="16"/>
      <c r="TM29" s="16"/>
      <c r="TN29" s="16"/>
      <c r="TO29" s="16"/>
      <c r="TP29" s="16"/>
      <c r="TQ29" s="16"/>
      <c r="TR29" s="16"/>
      <c r="TS29" s="16"/>
      <c r="TT29" s="16"/>
      <c r="TU29" s="16"/>
      <c r="TV29" s="16"/>
      <c r="TW29" s="16"/>
      <c r="TX29" s="16"/>
      <c r="TY29" s="16"/>
      <c r="TZ29" s="16"/>
      <c r="UA29" s="16"/>
      <c r="UB29" s="16"/>
      <c r="UC29" s="16"/>
      <c r="UD29" s="16"/>
      <c r="UE29" s="16"/>
      <c r="UF29" s="16"/>
      <c r="UG29" s="16"/>
      <c r="UH29" s="16"/>
      <c r="UI29" s="16"/>
      <c r="UJ29" s="16"/>
      <c r="UK29" s="16"/>
      <c r="UL29" s="16"/>
      <c r="UM29" s="16"/>
      <c r="UN29" s="16"/>
      <c r="UO29" s="16"/>
      <c r="UP29" s="16"/>
      <c r="UQ29" s="16"/>
      <c r="UR29" s="16"/>
      <c r="US29" s="16"/>
      <c r="UT29" s="16"/>
      <c r="UU29" s="16"/>
      <c r="UV29" s="16"/>
      <c r="UW29" s="16"/>
      <c r="UX29" s="16"/>
      <c r="UY29" s="16"/>
      <c r="UZ29" s="16"/>
      <c r="VA29" s="16"/>
      <c r="VB29" s="16"/>
      <c r="VC29" s="16"/>
      <c r="VD29" s="16"/>
      <c r="VE29" s="16"/>
      <c r="VF29" s="16"/>
      <c r="VG29" s="16"/>
      <c r="VH29" s="16"/>
      <c r="VI29" s="16"/>
      <c r="VJ29" s="16"/>
      <c r="VK29" s="16"/>
      <c r="VL29" s="16"/>
      <c r="VM29" s="16"/>
      <c r="VN29" s="16"/>
      <c r="VO29" s="16"/>
      <c r="VP29" s="16"/>
      <c r="VQ29" s="16"/>
      <c r="VR29" s="16"/>
      <c r="VS29" s="16"/>
      <c r="VT29" s="16"/>
      <c r="VU29" s="16"/>
      <c r="VV29" s="16"/>
      <c r="VW29" s="16"/>
      <c r="VX29" s="16"/>
      <c r="VY29" s="16"/>
      <c r="VZ29" s="16"/>
      <c r="WA29" s="16"/>
      <c r="WB29" s="16"/>
      <c r="WC29" s="16"/>
      <c r="WD29" s="16"/>
      <c r="WE29" s="16"/>
      <c r="WF29" s="16"/>
      <c r="WG29" s="16"/>
      <c r="WH29" s="16"/>
      <c r="WI29" s="16"/>
      <c r="WJ29" s="16"/>
      <c r="WK29" s="16"/>
      <c r="WL29" s="16"/>
      <c r="WM29" s="16"/>
      <c r="WN29" s="16"/>
      <c r="WO29" s="16"/>
      <c r="WP29" s="16"/>
      <c r="WQ29" s="16"/>
      <c r="WR29" s="16"/>
      <c r="WS29" s="16"/>
      <c r="WT29" s="16"/>
      <c r="WU29" s="16"/>
      <c r="WV29" s="16"/>
      <c r="WW29" s="16"/>
      <c r="WX29" s="16"/>
      <c r="WY29" s="16"/>
      <c r="WZ29" s="16"/>
      <c r="XA29" s="16"/>
      <c r="XB29" s="16"/>
      <c r="XC29" s="16"/>
      <c r="XD29" s="16"/>
      <c r="XE29" s="16"/>
      <c r="XF29" s="16"/>
      <c r="XG29" s="16"/>
      <c r="XH29" s="16"/>
      <c r="XI29" s="16"/>
      <c r="XJ29" s="16"/>
      <c r="XK29" s="16"/>
      <c r="XL29" s="16"/>
      <c r="XM29" s="16"/>
      <c r="XN29" s="16"/>
      <c r="XO29" s="16"/>
      <c r="XP29" s="16"/>
      <c r="XQ29" s="16"/>
      <c r="XR29" s="16"/>
      <c r="XS29" s="16"/>
      <c r="XT29" s="16"/>
      <c r="XU29" s="16"/>
      <c r="XV29" s="16"/>
      <c r="XW29" s="16"/>
      <c r="XX29" s="16"/>
      <c r="XY29" s="16"/>
      <c r="XZ29" s="16"/>
      <c r="YA29" s="16"/>
      <c r="YB29" s="16"/>
      <c r="YC29" s="16"/>
      <c r="YD29" s="16"/>
      <c r="YE29" s="16"/>
      <c r="YF29" s="16"/>
      <c r="YG29" s="16"/>
      <c r="YH29" s="16"/>
      <c r="YI29" s="16"/>
      <c r="YJ29" s="16"/>
      <c r="YK29" s="16"/>
      <c r="YL29" s="16"/>
      <c r="YM29" s="16"/>
      <c r="YN29" s="16"/>
      <c r="YO29" s="16"/>
      <c r="YP29" s="16"/>
      <c r="YQ29" s="16"/>
      <c r="YR29" s="16"/>
      <c r="YS29" s="16"/>
      <c r="YT29" s="16"/>
      <c r="YU29" s="16"/>
      <c r="YV29" s="16"/>
      <c r="YW29" s="16"/>
      <c r="YX29" s="16"/>
      <c r="YY29" s="16"/>
      <c r="YZ29" s="16"/>
      <c r="ZA29" s="16"/>
      <c r="ZB29" s="16"/>
      <c r="ZC29" s="16"/>
      <c r="ZD29" s="16"/>
      <c r="ZE29" s="16"/>
      <c r="ZF29" s="16"/>
      <c r="ZG29" s="16"/>
      <c r="ZH29" s="16"/>
      <c r="ZI29" s="16"/>
      <c r="ZJ29" s="16"/>
      <c r="ZK29" s="16"/>
      <c r="ZL29" s="16"/>
      <c r="ZM29" s="16"/>
      <c r="ZN29" s="16"/>
      <c r="ZO29" s="16"/>
      <c r="ZP29" s="16"/>
      <c r="ZQ29" s="16"/>
      <c r="ZR29" s="16"/>
      <c r="ZS29" s="16"/>
      <c r="ZT29" s="16"/>
      <c r="ZU29" s="16"/>
      <c r="ZV29" s="16"/>
      <c r="ZW29" s="16"/>
      <c r="ZX29" s="16"/>
      <c r="ZY29" s="16"/>
      <c r="ZZ29" s="16"/>
      <c r="AAA29" s="16"/>
      <c r="AAB29" s="16"/>
      <c r="AAC29" s="16"/>
      <c r="AAD29" s="16"/>
      <c r="AAE29" s="16"/>
      <c r="AAF29" s="16"/>
      <c r="AAG29" s="16"/>
      <c r="AAH29" s="16"/>
      <c r="AAI29" s="16"/>
      <c r="AAJ29" s="16"/>
      <c r="AAK29" s="16"/>
      <c r="AAL29" s="16"/>
      <c r="AAM29" s="16"/>
      <c r="AAN29" s="16"/>
      <c r="AAO29" s="16"/>
      <c r="AAP29" s="16"/>
      <c r="AAQ29" s="16"/>
      <c r="AAR29" s="16"/>
      <c r="AAS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  <c r="ABG29" s="16"/>
      <c r="ABH29" s="16"/>
      <c r="ABI29" s="16"/>
      <c r="ABJ29" s="16"/>
      <c r="ABK29" s="16"/>
      <c r="ABL29" s="16"/>
      <c r="ABM29" s="16"/>
      <c r="ABN29" s="16"/>
      <c r="ABO29" s="16"/>
      <c r="ABP29" s="16"/>
      <c r="ABQ29" s="16"/>
      <c r="ABR29" s="16"/>
      <c r="ABS29" s="16"/>
      <c r="ABT29" s="16"/>
      <c r="ABU29" s="16"/>
      <c r="ABV29" s="16"/>
      <c r="ABW29" s="16"/>
      <c r="ABX29" s="16"/>
      <c r="ABY29" s="16"/>
      <c r="ABZ29" s="16"/>
      <c r="ACA29" s="16"/>
      <c r="ACB29" s="16"/>
      <c r="ACC29" s="16"/>
      <c r="ACD29" s="16"/>
      <c r="ACE29" s="16"/>
      <c r="ACF29" s="16"/>
      <c r="ACG29" s="16"/>
      <c r="ACH29" s="16"/>
      <c r="ACI29" s="16"/>
      <c r="ACJ29" s="16"/>
      <c r="ACK29" s="16"/>
      <c r="ACL29" s="16"/>
      <c r="ACM29" s="16"/>
      <c r="ACN29" s="16"/>
      <c r="ACO29" s="16"/>
      <c r="ACP29" s="16"/>
      <c r="ACQ29" s="16"/>
      <c r="ACR29" s="16"/>
      <c r="ACS29" s="16"/>
      <c r="ACT29" s="16"/>
      <c r="ACU29" s="16"/>
      <c r="ACV29" s="16"/>
      <c r="ACW29" s="16"/>
      <c r="ACX29" s="16"/>
      <c r="ACY29" s="16"/>
      <c r="ACZ29" s="16"/>
      <c r="ADA29" s="16"/>
      <c r="ADB29" s="16"/>
      <c r="ADC29" s="16"/>
      <c r="ADD29" s="16"/>
      <c r="ADE29" s="16"/>
      <c r="ADF29" s="16"/>
      <c r="ADG29" s="16"/>
      <c r="ADH29" s="16"/>
      <c r="ADI29" s="16"/>
      <c r="ADJ29" s="16"/>
      <c r="ADK29" s="16"/>
      <c r="ADL29" s="16"/>
      <c r="ADM29" s="16"/>
      <c r="ADN29" s="16"/>
      <c r="ADO29" s="16"/>
      <c r="ADP29" s="16"/>
      <c r="ADQ29" s="16"/>
      <c r="ADR29" s="16"/>
      <c r="ADS29" s="16"/>
      <c r="ADT29" s="16"/>
      <c r="ADU29" s="16"/>
      <c r="ADV29" s="16"/>
      <c r="ADW29" s="16"/>
      <c r="ADX29" s="16"/>
      <c r="ADY29" s="16"/>
      <c r="ADZ29" s="16"/>
      <c r="AEA29" s="16"/>
      <c r="AEB29" s="16"/>
      <c r="AEC29" s="16"/>
      <c r="AED29" s="16"/>
      <c r="AEE29" s="16"/>
      <c r="AEF29" s="16"/>
      <c r="AEG29" s="16"/>
      <c r="AEH29" s="16"/>
      <c r="AEI29" s="16"/>
      <c r="AEJ29" s="16"/>
      <c r="AEK29" s="16"/>
      <c r="AEL29" s="16"/>
      <c r="AEM29" s="16"/>
      <c r="AEN29" s="16"/>
      <c r="AEO29" s="16"/>
      <c r="AEP29" s="16"/>
      <c r="AEQ29" s="16"/>
      <c r="AER29" s="16"/>
      <c r="AES29" s="16"/>
      <c r="AET29" s="16"/>
      <c r="AEU29" s="16"/>
      <c r="AEV29" s="16"/>
      <c r="AEW29" s="16"/>
      <c r="AEX29" s="16"/>
      <c r="AEY29" s="16"/>
      <c r="AEZ29" s="16"/>
      <c r="AFA29" s="16"/>
      <c r="AFB29" s="16"/>
      <c r="AFC29" s="16"/>
      <c r="AFD29" s="16"/>
      <c r="AFE29" s="16"/>
      <c r="AFF29" s="16"/>
      <c r="AFG29" s="16"/>
      <c r="AFH29" s="16"/>
      <c r="AFI29" s="16"/>
      <c r="AFJ29" s="16"/>
      <c r="AFK29" s="16"/>
      <c r="AFL29" s="16"/>
      <c r="AFM29" s="16"/>
      <c r="AFN29" s="16"/>
      <c r="AFO29" s="16"/>
      <c r="AFP29" s="16"/>
      <c r="AFQ29" s="16"/>
      <c r="AFR29" s="16"/>
      <c r="AFS29" s="16"/>
      <c r="AFT29" s="16"/>
      <c r="AFU29" s="16"/>
      <c r="AFV29" s="16"/>
      <c r="AFW29" s="16"/>
      <c r="AFX29" s="16"/>
      <c r="AFY29" s="16"/>
      <c r="AFZ29" s="16"/>
      <c r="AGA29" s="16"/>
      <c r="AGB29" s="16"/>
      <c r="AGC29" s="16"/>
      <c r="AGD29" s="16"/>
      <c r="AGE29" s="16"/>
      <c r="AGF29" s="16"/>
      <c r="AGG29" s="16"/>
      <c r="AGH29" s="16"/>
      <c r="AGI29" s="16"/>
      <c r="AGJ29" s="16"/>
      <c r="AGK29" s="16"/>
      <c r="AGL29" s="16"/>
      <c r="AGM29" s="16"/>
      <c r="AGN29" s="16"/>
      <c r="AGO29" s="16"/>
      <c r="AGP29" s="16"/>
      <c r="AGQ29" s="16"/>
      <c r="AGR29" s="16"/>
      <c r="AGS29" s="16"/>
      <c r="AGT29" s="16"/>
      <c r="AGU29" s="16"/>
      <c r="AGV29" s="16"/>
      <c r="AGW29" s="16"/>
      <c r="AGX29" s="16"/>
      <c r="AGY29" s="16"/>
      <c r="AGZ29" s="16"/>
      <c r="AHA29" s="16"/>
      <c r="AHB29" s="16"/>
      <c r="AHC29" s="16"/>
      <c r="AHD29" s="16"/>
      <c r="AHE29" s="16"/>
      <c r="AHF29" s="16"/>
      <c r="AHG29" s="16"/>
      <c r="AHH29" s="16"/>
      <c r="AHI29" s="16"/>
      <c r="AHJ29" s="16"/>
      <c r="AHK29" s="16"/>
      <c r="AHL29" s="16"/>
      <c r="AHM29" s="16"/>
      <c r="AHN29" s="16"/>
      <c r="AHO29" s="16"/>
      <c r="AHP29" s="16"/>
      <c r="AHQ29" s="16"/>
      <c r="AHR29" s="16"/>
      <c r="AHS29" s="16"/>
      <c r="AHT29" s="16"/>
      <c r="AHU29" s="16"/>
      <c r="AHV29" s="16"/>
      <c r="AHW29" s="16"/>
      <c r="AHX29" s="16"/>
      <c r="AHY29" s="16"/>
      <c r="AHZ29" s="16"/>
      <c r="AIA29" s="16"/>
      <c r="AIB29" s="16"/>
      <c r="AIC29" s="16"/>
      <c r="AID29" s="16"/>
      <c r="AIE29" s="16"/>
      <c r="AIF29" s="16"/>
      <c r="AIG29" s="16"/>
      <c r="AIH29" s="16"/>
      <c r="AII29" s="16"/>
      <c r="AIJ29" s="16"/>
      <c r="AIK29" s="16"/>
      <c r="AIL29" s="16"/>
      <c r="AIM29" s="16"/>
      <c r="AIN29" s="16"/>
      <c r="AIO29" s="16"/>
      <c r="AIP29" s="16"/>
      <c r="AIQ29" s="16"/>
      <c r="AIR29" s="16"/>
      <c r="AIS29" s="16"/>
      <c r="AIT29" s="16"/>
      <c r="AIU29" s="16"/>
      <c r="AIV29" s="16"/>
      <c r="AIW29" s="16"/>
      <c r="AIX29" s="16"/>
      <c r="AIY29" s="16"/>
      <c r="AIZ29" s="16"/>
      <c r="AJA29" s="16"/>
      <c r="AJB29" s="16"/>
      <c r="AJC29" s="16"/>
      <c r="AJD29" s="16"/>
      <c r="AJE29" s="16"/>
      <c r="AJF29" s="16"/>
      <c r="AJG29" s="16"/>
      <c r="AJH29" s="16"/>
      <c r="AJI29" s="16"/>
      <c r="AJJ29" s="16"/>
      <c r="AJK29" s="16"/>
      <c r="AJL29" s="16"/>
      <c r="AJM29" s="16"/>
      <c r="AJN29" s="16"/>
      <c r="AJO29" s="16"/>
      <c r="AJP29" s="16"/>
      <c r="AJQ29" s="16"/>
      <c r="AJR29" s="16"/>
      <c r="AJS29" s="16"/>
      <c r="AJT29" s="16"/>
      <c r="AJU29" s="16"/>
      <c r="AJV29" s="16"/>
      <c r="AJW29" s="16"/>
      <c r="AJX29" s="16"/>
      <c r="AJY29" s="16"/>
      <c r="AJZ29" s="16"/>
      <c r="AKA29" s="16"/>
      <c r="AKB29" s="16"/>
      <c r="AKC29" s="16"/>
      <c r="AKD29" s="16"/>
      <c r="AKE29" s="16"/>
      <c r="AKF29" s="16"/>
      <c r="AKG29" s="16"/>
      <c r="AKH29" s="16"/>
      <c r="AKI29" s="16"/>
      <c r="AKJ29" s="16"/>
      <c r="AKK29" s="16"/>
      <c r="AKL29" s="16"/>
      <c r="AKM29" s="16"/>
      <c r="AKN29" s="16"/>
      <c r="AKO29" s="16"/>
      <c r="AKP29" s="16"/>
      <c r="AKQ29" s="16"/>
      <c r="AKR29" s="16"/>
      <c r="AKS29" s="16"/>
      <c r="AKT29" s="16"/>
      <c r="AKU29" s="16"/>
      <c r="AKV29" s="16"/>
      <c r="AKW29" s="16"/>
      <c r="AKX29" s="16"/>
      <c r="AKY29" s="16"/>
      <c r="AKZ29" s="16"/>
      <c r="ALA29" s="16"/>
      <c r="ALB29" s="16"/>
      <c r="ALC29" s="16"/>
      <c r="ALD29" s="16"/>
      <c r="ALE29" s="16"/>
      <c r="ALF29" s="16"/>
      <c r="ALG29" s="16"/>
      <c r="ALH29" s="16"/>
      <c r="ALI29" s="16"/>
      <c r="ALJ29" s="16"/>
      <c r="ALK29" s="16"/>
      <c r="ALL29" s="16"/>
      <c r="ALM29" s="16"/>
      <c r="ALN29" s="16"/>
      <c r="ALO29" s="16"/>
      <c r="ALP29" s="16"/>
      <c r="ALQ29" s="16"/>
      <c r="ALR29" s="16"/>
      <c r="ALS29" s="16"/>
      <c r="ALT29" s="16"/>
      <c r="ALU29" s="16"/>
      <c r="ALV29" s="16"/>
      <c r="ALW29" s="16"/>
      <c r="ALX29" s="16"/>
      <c r="ALY29" s="16"/>
      <c r="ALZ29" s="16"/>
      <c r="AMA29" s="16"/>
      <c r="AMB29" s="16"/>
      <c r="AMC29" s="16"/>
      <c r="AMD29" s="16"/>
      <c r="AME29" s="16"/>
      <c r="AMF29" s="16"/>
      <c r="AMG29" s="16"/>
      <c r="AMH29" s="16"/>
      <c r="AMI29" s="16"/>
      <c r="AMJ29" s="16"/>
      <c r="AMK29" s="16"/>
      <c r="AML29" s="16"/>
      <c r="AMM29" s="16"/>
      <c r="AMN29" s="16"/>
      <c r="AMO29" s="16"/>
      <c r="AMP29" s="16"/>
      <c r="AMQ29" s="16"/>
      <c r="AMR29" s="16"/>
      <c r="AMS29" s="16"/>
      <c r="AMT29" s="16"/>
      <c r="AMU29" s="16"/>
      <c r="AMV29" s="16"/>
      <c r="AMW29" s="16"/>
      <c r="AMX29" s="16"/>
      <c r="AMY29" s="16"/>
      <c r="AMZ29" s="16"/>
      <c r="ANA29" s="16"/>
      <c r="ANB29" s="16"/>
      <c r="ANC29" s="16"/>
      <c r="AND29" s="16"/>
      <c r="ANE29" s="16"/>
      <c r="ANF29" s="16"/>
      <c r="ANG29" s="16"/>
      <c r="ANH29" s="16"/>
      <c r="ANI29" s="16"/>
      <c r="ANJ29" s="16"/>
      <c r="ANK29" s="16"/>
      <c r="ANL29" s="16"/>
      <c r="ANM29" s="16"/>
      <c r="ANN29" s="16"/>
      <c r="ANO29" s="16"/>
      <c r="ANP29" s="16"/>
      <c r="ANQ29" s="16"/>
      <c r="ANR29" s="16"/>
      <c r="ANS29" s="16"/>
      <c r="ANT29" s="16"/>
      <c r="ANU29" s="16"/>
      <c r="ANV29" s="16"/>
      <c r="ANW29" s="16"/>
      <c r="ANX29" s="16"/>
      <c r="ANY29" s="16"/>
      <c r="ANZ29" s="16"/>
      <c r="AOA29" s="16"/>
      <c r="AOB29" s="16"/>
      <c r="AOC29" s="16"/>
      <c r="AOD29" s="16"/>
      <c r="AOE29" s="16"/>
      <c r="AOF29" s="16"/>
      <c r="AOG29" s="16"/>
      <c r="AOH29" s="16"/>
      <c r="AOI29" s="16"/>
      <c r="AOJ29" s="16"/>
      <c r="AOK29" s="16"/>
      <c r="AOL29" s="16"/>
      <c r="AOM29" s="16"/>
      <c r="AON29" s="16"/>
      <c r="AOO29" s="16"/>
      <c r="AOP29" s="16"/>
      <c r="AOQ29" s="16"/>
      <c r="AOR29" s="16"/>
      <c r="AOS29" s="16"/>
      <c r="AOT29" s="16"/>
      <c r="AOU29" s="16"/>
      <c r="AOV29" s="16"/>
      <c r="AOW29" s="16"/>
      <c r="AOX29" s="16"/>
      <c r="AOY29" s="16"/>
      <c r="AOZ29" s="16"/>
      <c r="APA29" s="16"/>
      <c r="APB29" s="16"/>
      <c r="APC29" s="16"/>
      <c r="APD29" s="16"/>
      <c r="APE29" s="16"/>
      <c r="APF29" s="16"/>
      <c r="APG29" s="16"/>
      <c r="APH29" s="16"/>
      <c r="API29" s="16"/>
      <c r="APJ29" s="16"/>
      <c r="APK29" s="16"/>
      <c r="APL29" s="16"/>
      <c r="APM29" s="16"/>
      <c r="APN29" s="16"/>
      <c r="APO29" s="16"/>
      <c r="APP29" s="16"/>
      <c r="APQ29" s="16"/>
      <c r="APR29" s="16"/>
      <c r="APS29" s="16"/>
      <c r="APT29" s="16"/>
      <c r="APU29" s="16"/>
      <c r="APV29" s="16"/>
      <c r="APW29" s="16"/>
      <c r="APX29" s="16"/>
      <c r="APY29" s="16"/>
      <c r="APZ29" s="16"/>
      <c r="AQA29" s="16"/>
      <c r="AQB29" s="16"/>
      <c r="AQC29" s="16"/>
      <c r="AQD29" s="16"/>
      <c r="AQE29" s="16"/>
      <c r="AQF29" s="16"/>
      <c r="AQG29" s="16"/>
      <c r="AQH29" s="16"/>
      <c r="AQI29" s="16"/>
      <c r="AQJ29" s="16"/>
      <c r="AQK29" s="16"/>
      <c r="AQL29" s="16"/>
      <c r="AQM29" s="16"/>
      <c r="AQN29" s="16"/>
      <c r="AQO29" s="16"/>
      <c r="AQP29" s="16"/>
      <c r="AQQ29" s="16"/>
      <c r="AQR29" s="16"/>
      <c r="AQS29" s="16"/>
      <c r="AQT29" s="16"/>
      <c r="AQU29" s="16"/>
      <c r="AQV29" s="16"/>
      <c r="AQW29" s="16"/>
      <c r="AQX29" s="16"/>
      <c r="AQY29" s="16"/>
      <c r="AQZ29" s="16"/>
      <c r="ARA29" s="16"/>
      <c r="ARB29" s="16"/>
      <c r="ARC29" s="16"/>
      <c r="ARD29" s="16"/>
      <c r="ARE29" s="16"/>
      <c r="ARF29" s="16"/>
      <c r="ARG29" s="16"/>
      <c r="ARH29" s="16"/>
      <c r="ARI29" s="16"/>
      <c r="ARJ29" s="16"/>
      <c r="ARK29" s="16"/>
      <c r="ARL29" s="16"/>
      <c r="ARM29" s="16"/>
      <c r="ARN29" s="16"/>
      <c r="ARO29" s="16"/>
      <c r="ARP29" s="16"/>
      <c r="ARQ29" s="16"/>
      <c r="ARR29" s="16"/>
      <c r="ARS29" s="16"/>
      <c r="ART29" s="16"/>
      <c r="ARU29" s="16"/>
      <c r="ARV29" s="16"/>
      <c r="ARW29" s="16"/>
      <c r="ARX29" s="16"/>
      <c r="ARY29" s="16"/>
      <c r="ARZ29" s="16"/>
      <c r="ASA29" s="16"/>
      <c r="ASB29" s="16"/>
      <c r="ASC29" s="16"/>
      <c r="ASD29" s="16"/>
      <c r="ASE29" s="16"/>
      <c r="ASF29" s="16"/>
      <c r="ASG29" s="16"/>
      <c r="ASH29" s="16"/>
      <c r="ASI29" s="16"/>
      <c r="ASJ29" s="16"/>
      <c r="ASK29" s="16"/>
      <c r="ASL29" s="16"/>
      <c r="ASM29" s="16"/>
      <c r="ASN29" s="16"/>
      <c r="ASO29" s="16"/>
      <c r="ASP29" s="16"/>
      <c r="ASQ29" s="16"/>
      <c r="ASR29" s="16"/>
      <c r="ASS29" s="16"/>
      <c r="AST29" s="16"/>
      <c r="ASU29" s="16"/>
      <c r="ASV29" s="16"/>
      <c r="ASW29" s="16"/>
      <c r="ASX29" s="16"/>
      <c r="ASY29" s="16"/>
      <c r="ASZ29" s="16"/>
      <c r="ATA29" s="16"/>
      <c r="ATB29" s="16"/>
      <c r="ATC29" s="16"/>
      <c r="ATD29" s="16"/>
      <c r="ATE29" s="16"/>
      <c r="ATF29" s="16"/>
      <c r="ATG29" s="16"/>
      <c r="ATH29" s="16"/>
      <c r="ATI29" s="16"/>
      <c r="ATJ29" s="16"/>
      <c r="ATK29" s="16"/>
      <c r="ATL29" s="16"/>
      <c r="ATM29" s="16"/>
      <c r="ATN29" s="16"/>
      <c r="ATO29" s="16"/>
      <c r="ATP29" s="16"/>
      <c r="ATQ29" s="16"/>
      <c r="ATR29" s="16"/>
      <c r="ATS29" s="16"/>
      <c r="ATT29" s="16"/>
      <c r="ATU29" s="16"/>
      <c r="ATV29" s="16"/>
      <c r="ATW29" s="16"/>
      <c r="ATX29" s="16"/>
      <c r="ATY29" s="16"/>
      <c r="ATZ29" s="16"/>
      <c r="AUA29" s="16"/>
      <c r="AUB29" s="16"/>
      <c r="AUC29" s="16"/>
      <c r="AUD29" s="16"/>
      <c r="AUE29" s="16"/>
      <c r="AUF29" s="16"/>
      <c r="AUG29" s="16"/>
      <c r="AUH29" s="16"/>
      <c r="AUI29" s="16"/>
      <c r="AUJ29" s="16"/>
      <c r="AUK29" s="16"/>
      <c r="AUL29" s="16"/>
      <c r="AUM29" s="16"/>
      <c r="AUN29" s="16"/>
      <c r="AUO29" s="16"/>
      <c r="AUP29" s="16"/>
      <c r="AUQ29" s="16"/>
      <c r="AUR29" s="16"/>
      <c r="AUS29" s="16"/>
      <c r="AUT29" s="16"/>
      <c r="AUU29" s="16"/>
      <c r="AUV29" s="16"/>
      <c r="AUW29" s="16"/>
      <c r="AUX29" s="16"/>
      <c r="AUY29" s="16"/>
      <c r="AUZ29" s="16"/>
      <c r="AVA29" s="16"/>
      <c r="AVB29" s="16"/>
      <c r="AVC29" s="16"/>
      <c r="AVD29" s="16"/>
      <c r="AVE29" s="16"/>
      <c r="AVF29" s="16"/>
      <c r="AVG29" s="16"/>
      <c r="AVH29" s="16"/>
      <c r="AVI29" s="16"/>
      <c r="AVJ29" s="16"/>
      <c r="AVK29" s="16"/>
      <c r="AVL29" s="16"/>
      <c r="AVM29" s="16"/>
      <c r="AVN29" s="16"/>
      <c r="AVO29" s="16"/>
      <c r="AVP29" s="16"/>
      <c r="AVQ29" s="16"/>
      <c r="AVR29" s="16"/>
      <c r="AVS29" s="16"/>
      <c r="AVT29" s="16"/>
      <c r="AVU29" s="16"/>
      <c r="AVV29" s="16"/>
      <c r="AVW29" s="16"/>
      <c r="AVX29" s="16"/>
      <c r="AVY29" s="16"/>
      <c r="AVZ29" s="16"/>
      <c r="AWA29" s="16"/>
      <c r="AWB29" s="16"/>
      <c r="AWC29" s="16"/>
      <c r="AWD29" s="16"/>
      <c r="AWE29" s="16"/>
      <c r="AWF29" s="16"/>
      <c r="AWG29" s="16"/>
      <c r="AWH29" s="16"/>
      <c r="AWI29" s="16"/>
      <c r="AWJ29" s="16"/>
      <c r="AWK29" s="16"/>
      <c r="AWL29" s="16"/>
      <c r="AWM29" s="16"/>
      <c r="AWN29" s="16"/>
      <c r="AWO29" s="16"/>
      <c r="AWP29" s="16"/>
      <c r="AWQ29" s="16"/>
      <c r="AWR29" s="16"/>
      <c r="AWS29" s="16"/>
      <c r="AWT29" s="16"/>
      <c r="AWU29" s="16"/>
      <c r="AWV29" s="16"/>
      <c r="AWW29" s="16"/>
      <c r="AWX29" s="16"/>
      <c r="AWY29" s="16"/>
      <c r="AWZ29" s="16"/>
      <c r="AXA29" s="16"/>
      <c r="AXB29" s="16"/>
      <c r="AXC29" s="16"/>
      <c r="AXD29" s="16"/>
      <c r="AXE29" s="16"/>
      <c r="AXF29" s="16"/>
      <c r="AXG29" s="16"/>
      <c r="AXH29" s="16"/>
      <c r="AXI29" s="16"/>
      <c r="AXJ29" s="16"/>
      <c r="AXK29" s="16"/>
      <c r="AXL29" s="16"/>
      <c r="AXM29" s="16"/>
      <c r="AXN29" s="16"/>
      <c r="AXO29" s="16"/>
      <c r="AXP29" s="16"/>
      <c r="AXQ29" s="16"/>
      <c r="AXR29" s="16"/>
      <c r="AXS29" s="16"/>
      <c r="AXT29" s="16"/>
      <c r="AXU29" s="16"/>
      <c r="AXV29" s="16"/>
      <c r="AXW29" s="16"/>
      <c r="AXX29" s="16"/>
      <c r="AXY29" s="16"/>
      <c r="AXZ29" s="16"/>
      <c r="AYA29" s="16"/>
      <c r="AYB29" s="16"/>
      <c r="AYC29" s="16"/>
      <c r="AYD29" s="16"/>
      <c r="AYE29" s="16"/>
      <c r="AYF29" s="16"/>
      <c r="AYG29" s="16"/>
      <c r="AYH29" s="16"/>
      <c r="AYI29" s="16"/>
      <c r="AYJ29" s="16"/>
      <c r="AYK29" s="16"/>
      <c r="AYL29" s="16"/>
      <c r="AYM29" s="16"/>
      <c r="AYN29" s="16"/>
      <c r="AYO29" s="16"/>
      <c r="AYP29" s="16"/>
      <c r="AYQ29" s="16"/>
      <c r="AYR29" s="16"/>
      <c r="AYS29" s="16"/>
      <c r="AYT29" s="16"/>
      <c r="AYU29" s="16"/>
      <c r="AYV29" s="16"/>
      <c r="AYW29" s="16"/>
      <c r="AYX29" s="16"/>
      <c r="AYY29" s="16"/>
      <c r="AYZ29" s="16"/>
      <c r="AZA29" s="16"/>
      <c r="AZB29" s="16"/>
      <c r="AZC29" s="16"/>
      <c r="AZD29" s="16"/>
      <c r="AZE29" s="16"/>
      <c r="AZF29" s="16"/>
      <c r="AZG29" s="16"/>
      <c r="AZH29" s="16"/>
      <c r="AZI29" s="16"/>
      <c r="AZJ29" s="16"/>
      <c r="AZK29" s="16"/>
      <c r="AZL29" s="16"/>
      <c r="AZM29" s="16"/>
      <c r="AZN29" s="16"/>
      <c r="AZO29" s="16"/>
      <c r="AZP29" s="16"/>
      <c r="AZQ29" s="16"/>
      <c r="AZR29" s="16"/>
      <c r="AZS29" s="16"/>
      <c r="AZT29" s="16"/>
      <c r="AZU29" s="16"/>
      <c r="AZV29" s="16"/>
      <c r="AZW29" s="16"/>
      <c r="AZX29" s="16"/>
      <c r="AZY29" s="16"/>
      <c r="AZZ29" s="16"/>
      <c r="BAA29" s="16"/>
      <c r="BAB29" s="16"/>
      <c r="BAC29" s="16"/>
      <c r="BAD29" s="16"/>
      <c r="BAE29" s="16"/>
      <c r="BAF29" s="16"/>
      <c r="BAG29" s="16"/>
      <c r="BAH29" s="16"/>
      <c r="BAI29" s="16"/>
      <c r="BAJ29" s="16"/>
      <c r="BAK29" s="16"/>
      <c r="BAL29" s="16"/>
      <c r="BAM29" s="16"/>
      <c r="BAN29" s="16"/>
      <c r="BAO29" s="16"/>
      <c r="BAP29" s="16"/>
      <c r="BAQ29" s="16"/>
      <c r="BAR29" s="16"/>
      <c r="BAS29" s="16"/>
      <c r="BAT29" s="16"/>
      <c r="BAU29" s="16"/>
      <c r="BAV29" s="16"/>
      <c r="BAW29" s="16"/>
      <c r="BAX29" s="16"/>
      <c r="BAY29" s="16"/>
      <c r="BAZ29" s="16"/>
      <c r="BBA29" s="16"/>
      <c r="BBB29" s="16"/>
      <c r="BBC29" s="16"/>
      <c r="BBD29" s="16"/>
      <c r="BBE29" s="16"/>
      <c r="BBF29" s="16"/>
      <c r="BBG29" s="16"/>
      <c r="BBH29" s="16"/>
      <c r="BBI29" s="16"/>
      <c r="BBJ29" s="16"/>
      <c r="BBK29" s="16"/>
      <c r="BBL29" s="16"/>
      <c r="BBM29" s="16"/>
      <c r="BBN29" s="16"/>
      <c r="BBO29" s="16"/>
      <c r="BBP29" s="16"/>
      <c r="BBQ29" s="16"/>
      <c r="BBR29" s="16"/>
      <c r="BBS29" s="16"/>
      <c r="BBT29" s="16"/>
      <c r="BBU29" s="16"/>
      <c r="BBV29" s="16"/>
      <c r="BBW29" s="16"/>
      <c r="BBX29" s="16"/>
      <c r="BBY29" s="16"/>
      <c r="BBZ29" s="16"/>
      <c r="BCA29" s="16"/>
      <c r="BCB29" s="16"/>
      <c r="BCC29" s="16"/>
      <c r="BCD29" s="16"/>
      <c r="BCE29" s="16"/>
      <c r="BCF29" s="16"/>
      <c r="BCG29" s="16"/>
      <c r="BCH29" s="16"/>
      <c r="BCI29" s="16"/>
      <c r="BCJ29" s="16"/>
      <c r="BCK29" s="16"/>
      <c r="BCL29" s="16"/>
      <c r="BCM29" s="16"/>
      <c r="BCN29" s="16"/>
      <c r="BCO29" s="16"/>
      <c r="BCP29" s="16"/>
      <c r="BCQ29" s="16"/>
      <c r="BCR29" s="16"/>
      <c r="BCS29" s="16"/>
      <c r="BCT29" s="16"/>
      <c r="BCU29" s="16"/>
      <c r="BCV29" s="16"/>
      <c r="BCW29" s="16"/>
      <c r="BCX29" s="16"/>
      <c r="BCY29" s="16"/>
      <c r="BCZ29" s="16"/>
      <c r="BDA29" s="16"/>
      <c r="BDB29" s="16"/>
      <c r="BDC29" s="16"/>
      <c r="BDD29" s="16"/>
      <c r="BDE29" s="16"/>
      <c r="BDF29" s="16"/>
      <c r="BDG29" s="16"/>
      <c r="BDH29" s="16"/>
      <c r="BDI29" s="16"/>
      <c r="BDJ29" s="16"/>
      <c r="BDK29" s="16"/>
      <c r="BDL29" s="16"/>
      <c r="BDM29" s="16"/>
      <c r="BDN29" s="16"/>
      <c r="BDO29" s="16"/>
      <c r="BDP29" s="16"/>
      <c r="BDQ29" s="16"/>
      <c r="BDR29" s="16"/>
      <c r="BDS29" s="16"/>
      <c r="BDT29" s="16"/>
      <c r="BDU29" s="16"/>
      <c r="BDV29" s="16"/>
      <c r="BDW29" s="16"/>
      <c r="BDX29" s="16"/>
      <c r="BDY29" s="16"/>
      <c r="BDZ29" s="16"/>
      <c r="BEA29" s="16"/>
      <c r="BEB29" s="16"/>
      <c r="BEC29" s="16"/>
      <c r="BED29" s="16"/>
      <c r="BEE29" s="16"/>
      <c r="BEF29" s="16"/>
      <c r="BEG29" s="16"/>
      <c r="BEH29" s="16"/>
      <c r="BEI29" s="16"/>
      <c r="BEJ29" s="16"/>
      <c r="BEK29" s="16"/>
      <c r="BEL29" s="16"/>
      <c r="BEM29" s="16"/>
      <c r="BEN29" s="16"/>
      <c r="BEO29" s="16"/>
      <c r="BEP29" s="16"/>
      <c r="BEQ29" s="16"/>
      <c r="BER29" s="16"/>
      <c r="BES29" s="16"/>
      <c r="BET29" s="16"/>
      <c r="BEU29" s="16"/>
      <c r="BEV29" s="16"/>
      <c r="BEW29" s="16"/>
      <c r="BEX29" s="16"/>
      <c r="BEY29" s="16"/>
      <c r="BEZ29" s="16"/>
      <c r="BFA29" s="16"/>
      <c r="BFB29" s="16"/>
      <c r="BFC29" s="16"/>
      <c r="BFD29" s="16"/>
      <c r="BFE29" s="16"/>
      <c r="BFF29" s="16"/>
      <c r="BFG29" s="16"/>
      <c r="BFH29" s="16"/>
      <c r="BFI29" s="16"/>
      <c r="BFJ29" s="16"/>
      <c r="BFK29" s="16"/>
      <c r="BFL29" s="16"/>
      <c r="BFM29" s="16"/>
      <c r="BFN29" s="16"/>
      <c r="BFO29" s="16"/>
      <c r="BFP29" s="16"/>
      <c r="BFQ29" s="16"/>
      <c r="BFR29" s="16"/>
      <c r="BFS29" s="16"/>
      <c r="BFT29" s="16"/>
      <c r="BFU29" s="16"/>
      <c r="BFV29" s="16"/>
      <c r="BFW29" s="16"/>
      <c r="BFX29" s="16"/>
      <c r="BFY29" s="16"/>
      <c r="BFZ29" s="16"/>
      <c r="BGA29" s="16"/>
      <c r="BGB29" s="16"/>
      <c r="BGC29" s="16"/>
      <c r="BGD29" s="16"/>
      <c r="BGE29" s="16"/>
      <c r="BGF29" s="16"/>
      <c r="BGG29" s="16"/>
      <c r="BGH29" s="16"/>
      <c r="BGI29" s="16"/>
      <c r="BGJ29" s="16"/>
      <c r="BGK29" s="16"/>
      <c r="BGL29" s="16"/>
      <c r="BGM29" s="16"/>
      <c r="BGN29" s="16"/>
      <c r="BGO29" s="16"/>
      <c r="BGP29" s="16"/>
      <c r="BGQ29" s="16"/>
      <c r="BGR29" s="16"/>
      <c r="BGS29" s="16"/>
      <c r="BGT29" s="16"/>
      <c r="BGU29" s="16"/>
      <c r="BGV29" s="16"/>
      <c r="BGW29" s="16"/>
      <c r="BGX29" s="16"/>
      <c r="BGY29" s="16"/>
      <c r="BGZ29" s="16"/>
      <c r="BHA29" s="16"/>
      <c r="BHB29" s="16"/>
      <c r="BHC29" s="16"/>
      <c r="BHD29" s="16"/>
      <c r="BHE29" s="16"/>
      <c r="BHF29" s="16"/>
      <c r="BHG29" s="16"/>
      <c r="BHH29" s="16"/>
      <c r="BHI29" s="16"/>
      <c r="BHJ29" s="16"/>
      <c r="BHK29" s="16"/>
      <c r="BHL29" s="16"/>
      <c r="BHM29" s="16"/>
      <c r="BHN29" s="16"/>
      <c r="BHO29" s="16"/>
      <c r="BHP29" s="16"/>
      <c r="BHQ29" s="16"/>
      <c r="BHR29" s="16"/>
      <c r="BHS29" s="16"/>
      <c r="BHT29" s="16"/>
      <c r="BHU29" s="16"/>
      <c r="BHV29" s="16"/>
      <c r="BHW29" s="16"/>
      <c r="BHX29" s="16"/>
      <c r="BHY29" s="16"/>
      <c r="BHZ29" s="16"/>
      <c r="BIA29" s="16"/>
      <c r="BIB29" s="16"/>
      <c r="BIC29" s="16"/>
      <c r="BID29" s="16"/>
      <c r="BIE29" s="16"/>
      <c r="BIF29" s="16"/>
      <c r="BIG29" s="16"/>
      <c r="BIH29" s="16"/>
      <c r="BII29" s="16"/>
      <c r="BIJ29" s="16"/>
      <c r="BIK29" s="16"/>
      <c r="BIL29" s="16"/>
      <c r="BIM29" s="16"/>
      <c r="BIN29" s="16"/>
      <c r="BIO29" s="16"/>
      <c r="BIP29" s="16"/>
      <c r="BIQ29" s="16"/>
      <c r="BIR29" s="16"/>
      <c r="BIS29" s="16"/>
      <c r="BIT29" s="16"/>
      <c r="BIU29" s="16"/>
      <c r="BIV29" s="16"/>
      <c r="BIW29" s="16"/>
      <c r="BIX29" s="16"/>
      <c r="BIY29" s="16"/>
      <c r="BIZ29" s="16"/>
      <c r="BJA29" s="16"/>
      <c r="BJB29" s="16"/>
      <c r="BJC29" s="16"/>
      <c r="BJD29" s="16"/>
      <c r="BJE29" s="16"/>
      <c r="BJF29" s="16"/>
      <c r="BJG29" s="16"/>
      <c r="BJH29" s="16"/>
      <c r="BJI29" s="16"/>
      <c r="BJJ29" s="16"/>
      <c r="BJK29" s="16"/>
      <c r="BJL29" s="16"/>
      <c r="BJM29" s="16"/>
      <c r="BJN29" s="16"/>
      <c r="BJO29" s="16"/>
      <c r="BJP29" s="16"/>
      <c r="BJQ29" s="16"/>
      <c r="BJR29" s="16"/>
      <c r="BJS29" s="16"/>
      <c r="BJT29" s="16"/>
      <c r="BJU29" s="16"/>
      <c r="BJV29" s="16"/>
      <c r="BJW29" s="16"/>
      <c r="BJX29" s="16"/>
      <c r="BJY29" s="16"/>
      <c r="BJZ29" s="16"/>
      <c r="BKA29" s="16"/>
      <c r="BKB29" s="16"/>
      <c r="BKC29" s="16"/>
      <c r="BKD29" s="16"/>
      <c r="BKE29" s="16"/>
      <c r="BKF29" s="16"/>
      <c r="BKG29" s="16"/>
      <c r="BKH29" s="16"/>
      <c r="BKI29" s="16"/>
      <c r="BKJ29" s="16"/>
      <c r="BKK29" s="16"/>
      <c r="BKL29" s="16"/>
      <c r="BKM29" s="16"/>
      <c r="BKN29" s="16"/>
      <c r="BKO29" s="16"/>
      <c r="BKP29" s="16"/>
      <c r="BKQ29" s="16"/>
      <c r="BKR29" s="16"/>
      <c r="BKS29" s="16"/>
      <c r="BKT29" s="16"/>
      <c r="BKU29" s="16"/>
      <c r="BKV29" s="16"/>
      <c r="BKW29" s="16"/>
      <c r="BKX29" s="16"/>
      <c r="BKY29" s="16"/>
      <c r="BKZ29" s="16"/>
      <c r="BLA29" s="16"/>
      <c r="BLB29" s="16"/>
      <c r="BLC29" s="16"/>
      <c r="BLD29" s="16"/>
      <c r="BLE29" s="16"/>
      <c r="BLF29" s="16"/>
      <c r="BLG29" s="16"/>
      <c r="BLH29" s="16"/>
      <c r="BLI29" s="16"/>
      <c r="BLJ29" s="16"/>
      <c r="BLK29" s="16"/>
      <c r="BLL29" s="16"/>
      <c r="BLM29" s="16"/>
      <c r="BLN29" s="16"/>
      <c r="BLO29" s="16"/>
      <c r="BLP29" s="16"/>
      <c r="BLQ29" s="16"/>
      <c r="BLR29" s="16"/>
      <c r="BLS29" s="16"/>
      <c r="BLT29" s="16"/>
      <c r="BLU29" s="16"/>
      <c r="BLV29" s="16"/>
      <c r="BLW29" s="16"/>
      <c r="BLX29" s="16"/>
      <c r="BLY29" s="16"/>
      <c r="BLZ29" s="16"/>
      <c r="BMA29" s="16"/>
      <c r="BMB29" s="16"/>
      <c r="BMC29" s="16"/>
      <c r="BMD29" s="16"/>
      <c r="BME29" s="16"/>
      <c r="BMF29" s="16"/>
      <c r="BMG29" s="16"/>
      <c r="BMH29" s="16"/>
      <c r="BMI29" s="16"/>
      <c r="BMJ29" s="16"/>
      <c r="BMK29" s="16"/>
      <c r="BML29" s="16"/>
      <c r="BMM29" s="16"/>
      <c r="BMN29" s="16"/>
      <c r="BMO29" s="16"/>
      <c r="BMP29" s="16"/>
      <c r="BMQ29" s="16"/>
      <c r="BMR29" s="16"/>
      <c r="BMS29" s="16"/>
      <c r="BMT29" s="16"/>
      <c r="BMU29" s="16"/>
      <c r="BMV29" s="16"/>
      <c r="BMW29" s="16"/>
      <c r="BMX29" s="16"/>
      <c r="BMY29" s="16"/>
      <c r="BMZ29" s="16"/>
      <c r="BNA29" s="16"/>
      <c r="BNB29" s="16"/>
      <c r="BNC29" s="16"/>
      <c r="BND29" s="16"/>
      <c r="BNE29" s="16"/>
      <c r="BNF29" s="16"/>
      <c r="BNG29" s="16"/>
      <c r="BNH29" s="16"/>
      <c r="BNI29" s="16"/>
      <c r="BNJ29" s="16"/>
      <c r="BNK29" s="16"/>
      <c r="BNL29" s="16"/>
      <c r="BNM29" s="16"/>
      <c r="BNN29" s="16"/>
      <c r="BNO29" s="16"/>
      <c r="BNP29" s="16"/>
      <c r="BNQ29" s="16"/>
      <c r="BNR29" s="16"/>
      <c r="BNS29" s="16"/>
      <c r="BNT29" s="16"/>
      <c r="BNU29" s="16"/>
      <c r="BNV29" s="16"/>
      <c r="BNW29" s="16"/>
      <c r="BNX29" s="16"/>
      <c r="BNY29" s="16"/>
      <c r="BNZ29" s="16"/>
      <c r="BOA29" s="16"/>
      <c r="BOB29" s="16"/>
      <c r="BOC29" s="16"/>
      <c r="BOD29" s="16"/>
      <c r="BOE29" s="16"/>
      <c r="BOF29" s="16"/>
      <c r="BOG29" s="16"/>
      <c r="BOH29" s="16"/>
      <c r="BOI29" s="16"/>
      <c r="BOJ29" s="16"/>
      <c r="BOK29" s="16"/>
      <c r="BOL29" s="16"/>
      <c r="BOM29" s="16"/>
      <c r="BON29" s="16"/>
      <c r="BOO29" s="16"/>
      <c r="BOP29" s="16"/>
      <c r="BOQ29" s="16"/>
      <c r="BOR29" s="16"/>
      <c r="BOS29" s="16"/>
      <c r="BOT29" s="16"/>
      <c r="BOU29" s="16"/>
      <c r="BOV29" s="16"/>
      <c r="BOW29" s="16"/>
      <c r="BOX29" s="16"/>
      <c r="BOY29" s="16"/>
      <c r="BOZ29" s="16"/>
      <c r="BPA29" s="16"/>
      <c r="BPB29" s="16"/>
      <c r="BPC29" s="16"/>
      <c r="BPD29" s="16"/>
      <c r="BPE29" s="16"/>
      <c r="BPF29" s="16"/>
      <c r="BPG29" s="16"/>
      <c r="BPH29" s="16"/>
      <c r="BPI29" s="16"/>
      <c r="BPJ29" s="16"/>
      <c r="BPK29" s="16"/>
      <c r="BPL29" s="16"/>
      <c r="BPM29" s="16"/>
      <c r="BPN29" s="16"/>
      <c r="BPO29" s="16"/>
      <c r="BPP29" s="16"/>
      <c r="BPQ29" s="16"/>
      <c r="BPR29" s="16"/>
      <c r="BPS29" s="16"/>
      <c r="BPT29" s="16"/>
      <c r="BPU29" s="16"/>
      <c r="BPV29" s="16"/>
      <c r="BPW29" s="16"/>
      <c r="BPX29" s="16"/>
      <c r="BPY29" s="16"/>
      <c r="BPZ29" s="16"/>
      <c r="BQA29" s="16"/>
      <c r="BQB29" s="16"/>
      <c r="BQC29" s="16"/>
      <c r="BQD29" s="16"/>
      <c r="BQE29" s="16"/>
      <c r="BQF29" s="16"/>
      <c r="BQG29" s="16"/>
      <c r="BQH29" s="16"/>
      <c r="BQI29" s="16"/>
      <c r="BQJ29" s="16"/>
      <c r="BQK29" s="16"/>
      <c r="BQL29" s="16"/>
      <c r="BQM29" s="16"/>
      <c r="BQN29" s="16"/>
      <c r="BQO29" s="16"/>
      <c r="BQP29" s="16"/>
      <c r="BQQ29" s="16"/>
      <c r="BQR29" s="16"/>
      <c r="BQS29" s="16"/>
      <c r="BQT29" s="16"/>
      <c r="BQU29" s="16"/>
      <c r="BQV29" s="16"/>
      <c r="BQW29" s="16"/>
      <c r="BQX29" s="16"/>
      <c r="BQY29" s="16"/>
      <c r="BQZ29" s="16"/>
      <c r="BRA29" s="16"/>
      <c r="BRB29" s="16"/>
      <c r="BRC29" s="16"/>
      <c r="BRD29" s="16"/>
      <c r="BRE29" s="16"/>
      <c r="BRF29" s="16"/>
      <c r="BRG29" s="16"/>
      <c r="BRH29" s="16"/>
      <c r="BRI29" s="16"/>
      <c r="BRJ29" s="16"/>
      <c r="BRK29" s="16"/>
      <c r="BRL29" s="16"/>
      <c r="BRM29" s="16"/>
      <c r="BRN29" s="16"/>
      <c r="BRO29" s="16"/>
      <c r="BRP29" s="16"/>
      <c r="BRQ29" s="16"/>
      <c r="BRR29" s="16"/>
      <c r="BRS29" s="16"/>
      <c r="BRT29" s="16"/>
      <c r="BRU29" s="16"/>
      <c r="BRV29" s="16"/>
      <c r="BRW29" s="16"/>
      <c r="BRX29" s="16"/>
      <c r="BRY29" s="16"/>
      <c r="BRZ29" s="16"/>
      <c r="BSA29" s="16"/>
      <c r="BSB29" s="16"/>
      <c r="BSC29" s="16"/>
      <c r="BSD29" s="16"/>
      <c r="BSE29" s="16"/>
      <c r="BSF29" s="16"/>
      <c r="BSG29" s="16"/>
      <c r="BSH29" s="16"/>
      <c r="BSI29" s="16"/>
      <c r="BSJ29" s="16"/>
      <c r="BSK29" s="16"/>
      <c r="BSL29" s="16"/>
      <c r="BSM29" s="16"/>
      <c r="BSN29" s="16"/>
      <c r="BSO29" s="16"/>
      <c r="BSP29" s="16"/>
      <c r="BSQ29" s="16"/>
      <c r="BSR29" s="16"/>
      <c r="BSS29" s="16"/>
      <c r="BST29" s="16"/>
      <c r="BSU29" s="16"/>
      <c r="BSV29" s="16"/>
      <c r="BSW29" s="16"/>
      <c r="BSX29" s="16"/>
      <c r="BSY29" s="16"/>
      <c r="BSZ29" s="16"/>
      <c r="BTA29" s="16"/>
      <c r="BTB29" s="16"/>
      <c r="BTC29" s="16"/>
      <c r="BTD29" s="16"/>
      <c r="BTE29" s="16"/>
      <c r="BTF29" s="16"/>
      <c r="BTG29" s="16"/>
      <c r="BTH29" s="16"/>
      <c r="BTI29" s="16"/>
      <c r="BTJ29" s="16"/>
      <c r="BTK29" s="16"/>
      <c r="BTL29" s="16"/>
      <c r="BTM29" s="16"/>
      <c r="BTN29" s="16"/>
      <c r="BTO29" s="16"/>
      <c r="BTP29" s="16"/>
      <c r="BTQ29" s="16"/>
      <c r="BTR29" s="16"/>
      <c r="BTS29" s="16"/>
      <c r="BTT29" s="16"/>
      <c r="BTU29" s="16"/>
      <c r="BTV29" s="16"/>
      <c r="BTW29" s="16"/>
      <c r="BTX29" s="16"/>
      <c r="BTY29" s="16"/>
      <c r="BTZ29" s="16"/>
      <c r="BUA29" s="16"/>
      <c r="BUB29" s="16"/>
      <c r="BUC29" s="16"/>
      <c r="BUD29" s="16"/>
      <c r="BUE29" s="16"/>
      <c r="BUF29" s="16"/>
      <c r="BUG29" s="16"/>
      <c r="BUH29" s="16"/>
      <c r="BUI29" s="16"/>
      <c r="BUJ29" s="16"/>
      <c r="BUK29" s="16"/>
      <c r="BUL29" s="16"/>
      <c r="BUM29" s="16"/>
      <c r="BUN29" s="16"/>
      <c r="BUO29" s="16"/>
      <c r="BUP29" s="16"/>
      <c r="BUQ29" s="16"/>
      <c r="BUR29" s="16"/>
      <c r="BUS29" s="16"/>
      <c r="BUT29" s="16"/>
      <c r="BUU29" s="16"/>
      <c r="BUV29" s="16"/>
      <c r="BUW29" s="16"/>
      <c r="BUX29" s="16"/>
      <c r="BUY29" s="16"/>
      <c r="BUZ29" s="16"/>
      <c r="BVA29" s="16"/>
      <c r="BVB29" s="16"/>
      <c r="BVC29" s="16"/>
      <c r="BVD29" s="16"/>
      <c r="BVE29" s="16"/>
      <c r="BVF29" s="16"/>
      <c r="BVG29" s="16"/>
      <c r="BVH29" s="16"/>
      <c r="BVI29" s="16"/>
      <c r="BVJ29" s="16"/>
      <c r="BVK29" s="16"/>
      <c r="BVL29" s="16"/>
      <c r="BVM29" s="16"/>
      <c r="BVN29" s="16"/>
      <c r="BVO29" s="16"/>
      <c r="BVP29" s="16"/>
      <c r="BVQ29" s="16"/>
      <c r="BVR29" s="16"/>
      <c r="BVS29" s="16"/>
      <c r="BVT29" s="16"/>
      <c r="BVU29" s="16"/>
      <c r="BVV29" s="16"/>
      <c r="BVW29" s="16"/>
      <c r="BVX29" s="16"/>
      <c r="BVY29" s="16"/>
      <c r="BVZ29" s="16"/>
      <c r="BWA29" s="16"/>
      <c r="BWB29" s="16"/>
      <c r="BWC29" s="16"/>
      <c r="BWD29" s="16"/>
      <c r="BWE29" s="16"/>
      <c r="BWF29" s="16"/>
      <c r="BWG29" s="16"/>
      <c r="BWH29" s="16"/>
      <c r="BWI29" s="16"/>
      <c r="BWJ29" s="16"/>
      <c r="BWK29" s="16"/>
      <c r="BWL29" s="16"/>
      <c r="BWM29" s="16"/>
      <c r="BWN29" s="16"/>
      <c r="BWO29" s="16"/>
      <c r="BWP29" s="16"/>
      <c r="BWQ29" s="16"/>
      <c r="BWR29" s="16"/>
      <c r="BWS29" s="16"/>
      <c r="BWT29" s="16"/>
      <c r="BWU29" s="16"/>
      <c r="BWV29" s="16"/>
      <c r="BWW29" s="16"/>
      <c r="BWX29" s="16"/>
      <c r="BWY29" s="16"/>
      <c r="BWZ29" s="16"/>
      <c r="BXA29" s="16"/>
      <c r="BXB29" s="16"/>
      <c r="BXC29" s="16"/>
      <c r="BXD29" s="16"/>
      <c r="BXE29" s="16"/>
      <c r="BXF29" s="16"/>
      <c r="BXG29" s="16"/>
      <c r="BXH29" s="16"/>
      <c r="BXI29" s="16"/>
      <c r="BXJ29" s="16"/>
      <c r="BXK29" s="16"/>
      <c r="BXL29" s="16"/>
      <c r="BXM29" s="16"/>
      <c r="BXN29" s="16"/>
      <c r="BXO29" s="16"/>
      <c r="BXP29" s="16"/>
      <c r="BXQ29" s="16"/>
      <c r="BXR29" s="16"/>
      <c r="BXS29" s="16"/>
      <c r="BXT29" s="16"/>
      <c r="BXU29" s="16"/>
      <c r="BXV29" s="16"/>
      <c r="BXW29" s="16"/>
      <c r="BXX29" s="16"/>
      <c r="BXY29" s="16"/>
      <c r="BXZ29" s="16"/>
      <c r="BYA29" s="16"/>
      <c r="BYB29" s="16"/>
      <c r="BYC29" s="16"/>
      <c r="BYD29" s="16"/>
      <c r="BYE29" s="16"/>
      <c r="BYF29" s="16"/>
      <c r="BYG29" s="16"/>
      <c r="BYH29" s="16"/>
      <c r="BYI29" s="16"/>
      <c r="BYJ29" s="16"/>
      <c r="BYK29" s="16"/>
      <c r="BYL29" s="16"/>
      <c r="BYM29" s="16"/>
      <c r="BYN29" s="16"/>
      <c r="BYO29" s="16"/>
      <c r="BYP29" s="16"/>
      <c r="BYQ29" s="16"/>
      <c r="BYR29" s="16"/>
      <c r="BYS29" s="16"/>
      <c r="BYT29" s="16"/>
      <c r="BYU29" s="16"/>
      <c r="BYV29" s="16"/>
      <c r="BYW29" s="16"/>
      <c r="BYX29" s="16"/>
      <c r="BYY29" s="16"/>
      <c r="BYZ29" s="16"/>
      <c r="BZA29" s="16"/>
      <c r="BZB29" s="16"/>
      <c r="BZC29" s="16"/>
      <c r="BZD29" s="16"/>
      <c r="BZE29" s="16"/>
      <c r="BZF29" s="16"/>
      <c r="BZG29" s="16"/>
      <c r="BZH29" s="16"/>
      <c r="BZI29" s="16"/>
      <c r="BZJ29" s="16"/>
      <c r="BZK29" s="16"/>
      <c r="BZL29" s="16"/>
      <c r="BZM29" s="16"/>
      <c r="BZN29" s="16"/>
      <c r="BZO29" s="16"/>
      <c r="BZP29" s="16"/>
      <c r="BZQ29" s="16"/>
      <c r="BZR29" s="16"/>
      <c r="BZS29" s="16"/>
      <c r="BZT29" s="16"/>
      <c r="BZU29" s="16"/>
      <c r="BZV29" s="16"/>
      <c r="BZW29" s="16"/>
      <c r="BZX29" s="16"/>
      <c r="BZY29" s="16"/>
      <c r="BZZ29" s="16"/>
      <c r="CAA29" s="16"/>
      <c r="CAB29" s="16"/>
      <c r="CAC29" s="16"/>
      <c r="CAD29" s="16"/>
      <c r="CAE29" s="16"/>
      <c r="CAF29" s="16"/>
      <c r="CAG29" s="16"/>
      <c r="CAH29" s="16"/>
      <c r="CAI29" s="16"/>
      <c r="CAJ29" s="16"/>
      <c r="CAK29" s="16"/>
      <c r="CAL29" s="16"/>
      <c r="CAM29" s="16"/>
      <c r="CAN29" s="16"/>
      <c r="CAO29" s="16"/>
      <c r="CAP29" s="16"/>
      <c r="CAQ29" s="16"/>
      <c r="CAR29" s="16"/>
      <c r="CAS29" s="16"/>
      <c r="CAT29" s="16"/>
      <c r="CAU29" s="16"/>
      <c r="CAV29" s="16"/>
      <c r="CAW29" s="16"/>
      <c r="CAX29" s="16"/>
      <c r="CAY29" s="16"/>
      <c r="CAZ29" s="16"/>
      <c r="CBA29" s="16"/>
      <c r="CBB29" s="16"/>
      <c r="CBC29" s="16"/>
      <c r="CBD29" s="16"/>
      <c r="CBE29" s="16"/>
      <c r="CBF29" s="16"/>
      <c r="CBG29" s="16"/>
      <c r="CBH29" s="16"/>
      <c r="CBI29" s="16"/>
      <c r="CBJ29" s="16"/>
      <c r="CBK29" s="16"/>
      <c r="CBL29" s="16"/>
      <c r="CBM29" s="16"/>
      <c r="CBN29" s="16"/>
      <c r="CBO29" s="16"/>
      <c r="CBP29" s="16"/>
      <c r="CBQ29" s="16"/>
      <c r="CBR29" s="16"/>
      <c r="CBS29" s="16"/>
      <c r="CBT29" s="16"/>
      <c r="CBU29" s="16"/>
      <c r="CBV29" s="16"/>
      <c r="CBW29" s="16"/>
      <c r="CBX29" s="16"/>
      <c r="CBY29" s="16"/>
      <c r="CBZ29" s="16"/>
      <c r="CCA29" s="16"/>
      <c r="CCB29" s="16"/>
      <c r="CCC29" s="16"/>
      <c r="CCD29" s="16"/>
      <c r="CCE29" s="16"/>
      <c r="CCF29" s="16"/>
      <c r="CCG29" s="16"/>
      <c r="CCH29" s="16"/>
      <c r="CCI29" s="16"/>
      <c r="CCJ29" s="16"/>
      <c r="CCK29" s="16"/>
      <c r="CCL29" s="16"/>
      <c r="CCM29" s="16"/>
      <c r="CCN29" s="16"/>
      <c r="CCO29" s="16"/>
      <c r="CCP29" s="16"/>
      <c r="CCQ29" s="16"/>
      <c r="CCR29" s="16"/>
      <c r="CCS29" s="16"/>
      <c r="CCT29" s="16"/>
      <c r="CCU29" s="16"/>
      <c r="CCV29" s="16"/>
      <c r="CCW29" s="16"/>
      <c r="CCX29" s="16"/>
      <c r="CCY29" s="16"/>
      <c r="CCZ29" s="16"/>
      <c r="CDA29" s="16"/>
      <c r="CDB29" s="16"/>
      <c r="CDC29" s="16"/>
      <c r="CDD29" s="16"/>
      <c r="CDE29" s="16"/>
      <c r="CDF29" s="16"/>
      <c r="CDG29" s="16"/>
      <c r="CDH29" s="16"/>
      <c r="CDI29" s="16"/>
      <c r="CDJ29" s="16"/>
      <c r="CDK29" s="16"/>
      <c r="CDL29" s="16"/>
      <c r="CDM29" s="16"/>
      <c r="CDN29" s="16"/>
      <c r="CDO29" s="16"/>
      <c r="CDP29" s="16"/>
      <c r="CDQ29" s="16"/>
      <c r="CDR29" s="16"/>
      <c r="CDS29" s="16"/>
      <c r="CDT29" s="16"/>
      <c r="CDU29" s="16"/>
      <c r="CDV29" s="16"/>
      <c r="CDW29" s="16"/>
      <c r="CDX29" s="16"/>
      <c r="CDY29" s="16"/>
      <c r="CDZ29" s="16"/>
      <c r="CEA29" s="16"/>
      <c r="CEB29" s="16"/>
      <c r="CEC29" s="16"/>
      <c r="CED29" s="16"/>
      <c r="CEE29" s="16"/>
      <c r="CEF29" s="16"/>
      <c r="CEG29" s="16"/>
      <c r="CEH29" s="16"/>
      <c r="CEI29" s="16"/>
      <c r="CEJ29" s="16"/>
      <c r="CEK29" s="16"/>
      <c r="CEL29" s="16"/>
      <c r="CEM29" s="16"/>
      <c r="CEN29" s="16"/>
      <c r="CEO29" s="16"/>
      <c r="CEP29" s="16"/>
      <c r="CEQ29" s="16"/>
      <c r="CER29" s="16"/>
      <c r="CES29" s="16"/>
      <c r="CET29" s="16"/>
      <c r="CEU29" s="16"/>
      <c r="CEV29" s="16"/>
      <c r="CEW29" s="16"/>
      <c r="CEX29" s="16"/>
      <c r="CEY29" s="16"/>
      <c r="CEZ29" s="16"/>
      <c r="CFA29" s="16"/>
      <c r="CFB29" s="16"/>
      <c r="CFC29" s="16"/>
      <c r="CFD29" s="16"/>
      <c r="CFE29" s="16"/>
      <c r="CFF29" s="16"/>
      <c r="CFG29" s="16"/>
      <c r="CFH29" s="16"/>
      <c r="CFI29" s="16"/>
      <c r="CFJ29" s="16"/>
      <c r="CFK29" s="16"/>
      <c r="CFL29" s="16"/>
      <c r="CFM29" s="16"/>
      <c r="CFN29" s="16"/>
      <c r="CFO29" s="16"/>
      <c r="CFP29" s="16"/>
      <c r="CFQ29" s="16"/>
      <c r="CFR29" s="16"/>
      <c r="CFS29" s="16"/>
      <c r="CFT29" s="16"/>
      <c r="CFU29" s="16"/>
      <c r="CFV29" s="16"/>
      <c r="CFW29" s="16"/>
      <c r="CFX29" s="16"/>
      <c r="CFY29" s="16"/>
      <c r="CFZ29" s="16"/>
      <c r="CGA29" s="16"/>
      <c r="CGB29" s="16"/>
      <c r="CGC29" s="16"/>
      <c r="CGD29" s="16"/>
      <c r="CGE29" s="16"/>
      <c r="CGF29" s="16"/>
      <c r="CGG29" s="16"/>
      <c r="CGH29" s="16"/>
      <c r="CGI29" s="16"/>
      <c r="CGJ29" s="16"/>
      <c r="CGK29" s="16"/>
      <c r="CGL29" s="16"/>
      <c r="CGM29" s="16"/>
      <c r="CGN29" s="16"/>
      <c r="CGO29" s="16"/>
      <c r="CGP29" s="16"/>
      <c r="CGQ29" s="16"/>
      <c r="CGR29" s="16"/>
      <c r="CGS29" s="16"/>
      <c r="CGT29" s="16"/>
      <c r="CGU29" s="16"/>
      <c r="CGV29" s="16"/>
      <c r="CGW29" s="16"/>
      <c r="CGX29" s="16"/>
      <c r="CGY29" s="16"/>
      <c r="CGZ29" s="16"/>
      <c r="CHA29" s="16"/>
      <c r="CHB29" s="16"/>
      <c r="CHC29" s="16"/>
      <c r="CHD29" s="16"/>
      <c r="CHE29" s="16"/>
      <c r="CHF29" s="16"/>
      <c r="CHG29" s="16"/>
      <c r="CHH29" s="16"/>
      <c r="CHI29" s="16"/>
      <c r="CHJ29" s="16"/>
      <c r="CHK29" s="16"/>
      <c r="CHL29" s="16"/>
      <c r="CHM29" s="16"/>
      <c r="CHN29" s="16"/>
      <c r="CHO29" s="16"/>
      <c r="CHP29" s="16"/>
      <c r="CHQ29" s="16"/>
      <c r="CHR29" s="16"/>
      <c r="CHS29" s="16"/>
      <c r="CHT29" s="16"/>
      <c r="CHU29" s="16"/>
      <c r="CHV29" s="16"/>
      <c r="CHW29" s="16"/>
      <c r="CHX29" s="16"/>
      <c r="CHY29" s="16"/>
      <c r="CHZ29" s="16"/>
      <c r="CIA29" s="16"/>
      <c r="CIB29" s="16"/>
      <c r="CIC29" s="16"/>
      <c r="CID29" s="16"/>
      <c r="CIE29" s="16"/>
      <c r="CIF29" s="16"/>
      <c r="CIG29" s="16"/>
      <c r="CIH29" s="16"/>
      <c r="CII29" s="16"/>
      <c r="CIJ29" s="16"/>
      <c r="CIK29" s="16"/>
      <c r="CIL29" s="16"/>
      <c r="CIM29" s="16"/>
      <c r="CIN29" s="16"/>
      <c r="CIO29" s="16"/>
      <c r="CIP29" s="16"/>
      <c r="CIQ29" s="16"/>
      <c r="CIR29" s="16"/>
      <c r="CIS29" s="16"/>
      <c r="CIT29" s="16"/>
      <c r="CIU29" s="16"/>
      <c r="CIV29" s="16"/>
      <c r="CIW29" s="16"/>
      <c r="CIX29" s="16"/>
      <c r="CIY29" s="16"/>
      <c r="CIZ29" s="16"/>
      <c r="CJA29" s="16"/>
      <c r="CJB29" s="16"/>
      <c r="CJC29" s="16"/>
      <c r="CJD29" s="16"/>
      <c r="CJE29" s="16"/>
      <c r="CJF29" s="16"/>
      <c r="CJG29" s="16"/>
      <c r="CJH29" s="16"/>
      <c r="CJI29" s="16"/>
      <c r="CJJ29" s="16"/>
      <c r="CJK29" s="16"/>
      <c r="CJL29" s="16"/>
      <c r="CJM29" s="16"/>
      <c r="CJN29" s="16"/>
      <c r="CJO29" s="16"/>
      <c r="CJP29" s="16"/>
      <c r="CJQ29" s="16"/>
      <c r="CJR29" s="16"/>
      <c r="CJS29" s="16"/>
      <c r="CJT29" s="16"/>
      <c r="CJU29" s="16"/>
      <c r="CJV29" s="16"/>
      <c r="CJW29" s="16"/>
      <c r="CJX29" s="16"/>
      <c r="CJY29" s="16"/>
      <c r="CJZ29" s="16"/>
      <c r="CKA29" s="16"/>
      <c r="CKB29" s="16"/>
      <c r="CKC29" s="16"/>
      <c r="CKD29" s="16"/>
      <c r="CKE29" s="16"/>
      <c r="CKF29" s="16"/>
      <c r="CKG29" s="16"/>
      <c r="CKH29" s="16"/>
      <c r="CKI29" s="16"/>
      <c r="CKJ29" s="16"/>
      <c r="CKK29" s="16"/>
      <c r="CKL29" s="16"/>
      <c r="CKM29" s="16"/>
      <c r="CKN29" s="16"/>
      <c r="CKO29" s="16"/>
      <c r="CKP29" s="16"/>
      <c r="CKQ29" s="16"/>
      <c r="CKR29" s="16"/>
      <c r="CKS29" s="16"/>
      <c r="CKT29" s="16"/>
      <c r="CKU29" s="16"/>
      <c r="CKV29" s="16"/>
      <c r="CKW29" s="16"/>
      <c r="CKX29" s="16"/>
      <c r="CKY29" s="16"/>
      <c r="CKZ29" s="16"/>
      <c r="CLA29" s="16"/>
      <c r="CLB29" s="16"/>
      <c r="CLC29" s="16"/>
      <c r="CLD29" s="16"/>
      <c r="CLE29" s="16"/>
      <c r="CLF29" s="16"/>
      <c r="CLG29" s="16"/>
      <c r="CLH29" s="16"/>
      <c r="CLI29" s="16"/>
      <c r="CLJ29" s="16"/>
      <c r="CLK29" s="16"/>
      <c r="CLL29" s="16"/>
      <c r="CLM29" s="16"/>
      <c r="CLN29" s="16"/>
      <c r="CLO29" s="16"/>
      <c r="CLP29" s="16"/>
      <c r="CLQ29" s="16"/>
      <c r="CLR29" s="16"/>
      <c r="CLS29" s="16"/>
      <c r="CLT29" s="16"/>
      <c r="CLU29" s="16"/>
      <c r="CLV29" s="16"/>
      <c r="CLW29" s="16"/>
      <c r="CLX29" s="16"/>
      <c r="CLY29" s="16"/>
      <c r="CLZ29" s="16"/>
      <c r="CMA29" s="16"/>
      <c r="CMB29" s="16"/>
      <c r="CMC29" s="16"/>
      <c r="CMD29" s="16"/>
      <c r="CME29" s="16"/>
      <c r="CMF29" s="16"/>
      <c r="CMG29" s="16"/>
      <c r="CMH29" s="16"/>
      <c r="CMI29" s="16"/>
      <c r="CMJ29" s="16"/>
      <c r="CMK29" s="16"/>
      <c r="CML29" s="16"/>
      <c r="CMM29" s="16"/>
      <c r="CMN29" s="16"/>
      <c r="CMO29" s="16"/>
      <c r="CMP29" s="16"/>
      <c r="CMQ29" s="16"/>
      <c r="CMR29" s="16"/>
      <c r="CMS29" s="16"/>
      <c r="CMT29" s="16"/>
      <c r="CMU29" s="16"/>
      <c r="CMV29" s="16"/>
      <c r="CMW29" s="16"/>
      <c r="CMX29" s="16"/>
      <c r="CMY29" s="16"/>
      <c r="CMZ29" s="16"/>
      <c r="CNA29" s="16"/>
      <c r="CNB29" s="16"/>
      <c r="CNC29" s="16"/>
      <c r="CND29" s="16"/>
      <c r="CNE29" s="16"/>
      <c r="CNF29" s="16"/>
      <c r="CNG29" s="16"/>
      <c r="CNH29" s="16"/>
      <c r="CNI29" s="16"/>
      <c r="CNJ29" s="16"/>
      <c r="CNK29" s="16"/>
      <c r="CNL29" s="16"/>
      <c r="CNM29" s="16"/>
      <c r="CNN29" s="16"/>
      <c r="CNO29" s="16"/>
      <c r="CNP29" s="16"/>
      <c r="CNQ29" s="16"/>
      <c r="CNR29" s="16"/>
      <c r="CNS29" s="16"/>
      <c r="CNT29" s="16"/>
      <c r="CNU29" s="16"/>
      <c r="CNV29" s="16"/>
      <c r="CNW29" s="16"/>
      <c r="CNX29" s="16"/>
      <c r="CNY29" s="16"/>
      <c r="CNZ29" s="16"/>
      <c r="COA29" s="16"/>
      <c r="COB29" s="16"/>
      <c r="COC29" s="16"/>
      <c r="COD29" s="16"/>
      <c r="COE29" s="16"/>
      <c r="COF29" s="16"/>
      <c r="COG29" s="16"/>
      <c r="COH29" s="16"/>
      <c r="COI29" s="16"/>
      <c r="COJ29" s="16"/>
      <c r="COK29" s="16"/>
      <c r="COL29" s="16"/>
      <c r="COM29" s="16"/>
      <c r="CON29" s="16"/>
      <c r="COO29" s="16"/>
      <c r="COP29" s="16"/>
      <c r="COQ29" s="16"/>
      <c r="COR29" s="16"/>
      <c r="COS29" s="16"/>
      <c r="COT29" s="16"/>
      <c r="COU29" s="16"/>
      <c r="COV29" s="16"/>
      <c r="COW29" s="16"/>
      <c r="COX29" s="16"/>
      <c r="COY29" s="16"/>
      <c r="COZ29" s="16"/>
      <c r="CPA29" s="16"/>
      <c r="CPB29" s="16"/>
      <c r="CPC29" s="16"/>
      <c r="CPD29" s="16"/>
      <c r="CPE29" s="16"/>
      <c r="CPF29" s="16"/>
      <c r="CPG29" s="16"/>
      <c r="CPH29" s="16"/>
      <c r="CPI29" s="16"/>
      <c r="CPJ29" s="16"/>
      <c r="CPK29" s="16"/>
      <c r="CPL29" s="16"/>
      <c r="CPM29" s="16"/>
      <c r="CPN29" s="16"/>
      <c r="CPO29" s="16"/>
      <c r="CPP29" s="16"/>
      <c r="CPQ29" s="16"/>
      <c r="CPR29" s="16"/>
      <c r="CPS29" s="16"/>
      <c r="CPT29" s="16"/>
      <c r="CPU29" s="16"/>
      <c r="CPV29" s="16"/>
      <c r="CPW29" s="16"/>
      <c r="CPX29" s="16"/>
      <c r="CPY29" s="16"/>
      <c r="CPZ29" s="16"/>
      <c r="CQA29" s="16"/>
      <c r="CQB29" s="16"/>
      <c r="CQC29" s="16"/>
      <c r="CQD29" s="16"/>
      <c r="CQE29" s="16"/>
      <c r="CQF29" s="16"/>
      <c r="CQG29" s="16"/>
      <c r="CQH29" s="16"/>
      <c r="CQI29" s="16"/>
      <c r="CQJ29" s="16"/>
      <c r="CQK29" s="16"/>
      <c r="CQL29" s="16"/>
      <c r="CQM29" s="16"/>
      <c r="CQN29" s="16"/>
      <c r="CQO29" s="16"/>
      <c r="CQP29" s="16"/>
      <c r="CQQ29" s="16"/>
      <c r="CQR29" s="16"/>
      <c r="CQS29" s="16"/>
      <c r="CQT29" s="16"/>
      <c r="CQU29" s="16"/>
      <c r="CQV29" s="16"/>
      <c r="CQW29" s="16"/>
      <c r="CQX29" s="16"/>
      <c r="CQY29" s="16"/>
      <c r="CQZ29" s="16"/>
      <c r="CRA29" s="16"/>
      <c r="CRB29" s="16"/>
      <c r="CRC29" s="16"/>
      <c r="CRD29" s="16"/>
      <c r="CRE29" s="16"/>
      <c r="CRF29" s="16"/>
      <c r="CRG29" s="16"/>
      <c r="CRH29" s="16"/>
      <c r="CRI29" s="16"/>
      <c r="CRJ29" s="16"/>
      <c r="CRK29" s="16"/>
      <c r="CRL29" s="16"/>
      <c r="CRM29" s="16"/>
      <c r="CRN29" s="16"/>
      <c r="CRO29" s="16"/>
      <c r="CRP29" s="16"/>
      <c r="CRQ29" s="16"/>
      <c r="CRR29" s="16"/>
      <c r="CRS29" s="16"/>
      <c r="CRT29" s="16"/>
      <c r="CRU29" s="16"/>
      <c r="CRV29" s="16"/>
      <c r="CRW29" s="16"/>
      <c r="CRX29" s="16"/>
      <c r="CRY29" s="16"/>
      <c r="CRZ29" s="16"/>
      <c r="CSA29" s="16"/>
      <c r="CSB29" s="16"/>
      <c r="CSC29" s="16"/>
      <c r="CSD29" s="16"/>
      <c r="CSE29" s="16"/>
      <c r="CSF29" s="16"/>
      <c r="CSG29" s="16"/>
      <c r="CSH29" s="16"/>
      <c r="CSI29" s="16"/>
      <c r="CSJ29" s="16"/>
      <c r="CSK29" s="16"/>
      <c r="CSL29" s="16"/>
      <c r="CSM29" s="16"/>
      <c r="CSN29" s="16"/>
      <c r="CSO29" s="16"/>
      <c r="CSP29" s="16"/>
      <c r="CSQ29" s="16"/>
      <c r="CSR29" s="16"/>
      <c r="CSS29" s="16"/>
      <c r="CST29" s="16"/>
      <c r="CSU29" s="16"/>
      <c r="CSV29" s="16"/>
      <c r="CSW29" s="16"/>
      <c r="CSX29" s="16"/>
      <c r="CSY29" s="16"/>
      <c r="CSZ29" s="16"/>
      <c r="CTA29" s="16"/>
      <c r="CTB29" s="16"/>
      <c r="CTC29" s="16"/>
      <c r="CTD29" s="16"/>
      <c r="CTE29" s="16"/>
      <c r="CTF29" s="16"/>
      <c r="CTG29" s="16"/>
      <c r="CTH29" s="16"/>
      <c r="CTI29" s="16"/>
      <c r="CTJ29" s="16"/>
      <c r="CTK29" s="16"/>
      <c r="CTL29" s="16"/>
      <c r="CTM29" s="16"/>
      <c r="CTN29" s="16"/>
      <c r="CTO29" s="16"/>
      <c r="CTP29" s="16"/>
      <c r="CTQ29" s="16"/>
      <c r="CTR29" s="16"/>
      <c r="CTS29" s="16"/>
      <c r="CTT29" s="16"/>
      <c r="CTU29" s="16"/>
      <c r="CTV29" s="16"/>
      <c r="CTW29" s="16"/>
      <c r="CTX29" s="16"/>
      <c r="CTY29" s="16"/>
      <c r="CTZ29" s="16"/>
      <c r="CUA29" s="16"/>
      <c r="CUB29" s="16"/>
      <c r="CUC29" s="16"/>
      <c r="CUD29" s="16"/>
      <c r="CUE29" s="16"/>
      <c r="CUF29" s="16"/>
      <c r="CUG29" s="16"/>
      <c r="CUH29" s="16"/>
      <c r="CUI29" s="16"/>
      <c r="CUJ29" s="16"/>
      <c r="CUK29" s="16"/>
      <c r="CUL29" s="16"/>
      <c r="CUM29" s="16"/>
      <c r="CUN29" s="16"/>
      <c r="CUO29" s="16"/>
      <c r="CUP29" s="16"/>
      <c r="CUQ29" s="16"/>
      <c r="CUR29" s="16"/>
      <c r="CUS29" s="16"/>
      <c r="CUT29" s="16"/>
      <c r="CUU29" s="16"/>
      <c r="CUV29" s="16"/>
      <c r="CUW29" s="16"/>
      <c r="CUX29" s="16"/>
      <c r="CUY29" s="16"/>
      <c r="CUZ29" s="16"/>
      <c r="CVA29" s="16"/>
      <c r="CVB29" s="16"/>
      <c r="CVC29" s="16"/>
      <c r="CVD29" s="16"/>
      <c r="CVE29" s="16"/>
      <c r="CVF29" s="16"/>
      <c r="CVG29" s="16"/>
      <c r="CVH29" s="16"/>
      <c r="CVI29" s="16"/>
      <c r="CVJ29" s="16"/>
      <c r="CVK29" s="16"/>
      <c r="CVL29" s="16"/>
      <c r="CVM29" s="16"/>
      <c r="CVN29" s="16"/>
      <c r="CVO29" s="16"/>
      <c r="CVP29" s="16"/>
      <c r="CVQ29" s="16"/>
      <c r="CVR29" s="16"/>
      <c r="CVS29" s="16"/>
      <c r="CVT29" s="16"/>
      <c r="CVU29" s="16"/>
      <c r="CVV29" s="16"/>
      <c r="CVW29" s="16"/>
      <c r="CVX29" s="16"/>
      <c r="CVY29" s="16"/>
      <c r="CVZ29" s="16"/>
      <c r="CWA29" s="16"/>
      <c r="CWB29" s="16"/>
      <c r="CWC29" s="16"/>
      <c r="CWD29" s="16"/>
      <c r="CWE29" s="16"/>
      <c r="CWF29" s="16"/>
      <c r="CWG29" s="16"/>
      <c r="CWH29" s="16"/>
      <c r="CWI29" s="16"/>
      <c r="CWJ29" s="16"/>
      <c r="CWK29" s="16"/>
      <c r="CWL29" s="16"/>
      <c r="CWM29" s="16"/>
      <c r="CWN29" s="16"/>
      <c r="CWO29" s="16"/>
      <c r="CWP29" s="16"/>
      <c r="CWQ29" s="16"/>
      <c r="CWR29" s="16"/>
      <c r="CWS29" s="16"/>
      <c r="CWT29" s="16"/>
      <c r="CWU29" s="16"/>
      <c r="CWV29" s="16"/>
      <c r="CWW29" s="16"/>
      <c r="CWX29" s="16"/>
      <c r="CWY29" s="16"/>
      <c r="CWZ29" s="16"/>
      <c r="CXA29" s="16"/>
      <c r="CXB29" s="16"/>
      <c r="CXC29" s="16"/>
      <c r="CXD29" s="16"/>
      <c r="CXE29" s="16"/>
      <c r="CXF29" s="16"/>
      <c r="CXG29" s="16"/>
      <c r="CXH29" s="16"/>
      <c r="CXI29" s="16"/>
      <c r="CXJ29" s="16"/>
      <c r="CXK29" s="16"/>
      <c r="CXL29" s="16"/>
      <c r="CXM29" s="16"/>
      <c r="CXN29" s="16"/>
      <c r="CXO29" s="16"/>
      <c r="CXP29" s="16"/>
      <c r="CXQ29" s="16"/>
      <c r="CXR29" s="16"/>
      <c r="CXS29" s="16"/>
      <c r="CXT29" s="16"/>
      <c r="CXU29" s="16"/>
      <c r="CXV29" s="16"/>
      <c r="CXW29" s="16"/>
      <c r="CXX29" s="16"/>
      <c r="CXY29" s="16"/>
      <c r="CXZ29" s="16"/>
      <c r="CYA29" s="16"/>
      <c r="CYB29" s="16"/>
      <c r="CYC29" s="16"/>
      <c r="CYD29" s="16"/>
      <c r="CYE29" s="16"/>
      <c r="CYF29" s="16"/>
      <c r="CYG29" s="16"/>
      <c r="CYH29" s="16"/>
      <c r="CYI29" s="16"/>
      <c r="CYJ29" s="16"/>
      <c r="CYK29" s="16"/>
      <c r="CYL29" s="16"/>
      <c r="CYM29" s="16"/>
      <c r="CYN29" s="16"/>
      <c r="CYO29" s="16"/>
      <c r="CYP29" s="16"/>
      <c r="CYQ29" s="16"/>
      <c r="CYR29" s="16"/>
      <c r="CYS29" s="16"/>
      <c r="CYT29" s="16"/>
      <c r="CYU29" s="16"/>
      <c r="CYV29" s="16"/>
      <c r="CYW29" s="16"/>
      <c r="CYX29" s="16"/>
      <c r="CYY29" s="16"/>
      <c r="CYZ29" s="16"/>
      <c r="CZA29" s="16"/>
      <c r="CZB29" s="16"/>
      <c r="CZC29" s="16"/>
      <c r="CZD29" s="16"/>
      <c r="CZE29" s="16"/>
      <c r="CZF29" s="16"/>
      <c r="CZG29" s="16"/>
      <c r="CZH29" s="16"/>
      <c r="CZI29" s="16"/>
      <c r="CZJ29" s="16"/>
      <c r="CZK29" s="16"/>
      <c r="CZL29" s="16"/>
      <c r="CZM29" s="16"/>
      <c r="CZN29" s="16"/>
      <c r="CZO29" s="16"/>
      <c r="CZP29" s="16"/>
      <c r="CZQ29" s="16"/>
      <c r="CZR29" s="16"/>
      <c r="CZS29" s="16"/>
      <c r="CZT29" s="16"/>
      <c r="CZU29" s="16"/>
      <c r="CZV29" s="16"/>
      <c r="CZW29" s="16"/>
      <c r="CZX29" s="16"/>
      <c r="CZY29" s="16"/>
      <c r="CZZ29" s="16"/>
      <c r="DAA29" s="16"/>
      <c r="DAB29" s="16"/>
      <c r="DAC29" s="16"/>
      <c r="DAD29" s="16"/>
      <c r="DAE29" s="16"/>
      <c r="DAF29" s="16"/>
      <c r="DAG29" s="16"/>
      <c r="DAH29" s="16"/>
      <c r="DAI29" s="16"/>
      <c r="DAJ29" s="16"/>
      <c r="DAK29" s="16"/>
      <c r="DAL29" s="16"/>
      <c r="DAM29" s="16"/>
      <c r="DAN29" s="16"/>
      <c r="DAO29" s="16"/>
      <c r="DAP29" s="16"/>
      <c r="DAQ29" s="16"/>
      <c r="DAR29" s="16"/>
      <c r="DAS29" s="16"/>
      <c r="DAT29" s="16"/>
      <c r="DAU29" s="16"/>
      <c r="DAV29" s="16"/>
      <c r="DAW29" s="16"/>
      <c r="DAX29" s="16"/>
      <c r="DAY29" s="16"/>
      <c r="DAZ29" s="16"/>
      <c r="DBA29" s="16"/>
      <c r="DBB29" s="16"/>
      <c r="DBC29" s="16"/>
      <c r="DBD29" s="16"/>
      <c r="DBE29" s="16"/>
      <c r="DBF29" s="16"/>
      <c r="DBG29" s="16"/>
      <c r="DBH29" s="16"/>
      <c r="DBI29" s="16"/>
      <c r="DBJ29" s="16"/>
      <c r="DBK29" s="16"/>
      <c r="DBL29" s="16"/>
      <c r="DBM29" s="16"/>
      <c r="DBN29" s="16"/>
      <c r="DBO29" s="16"/>
      <c r="DBP29" s="16"/>
      <c r="DBQ29" s="16"/>
      <c r="DBR29" s="16"/>
      <c r="DBS29" s="16"/>
      <c r="DBT29" s="16"/>
      <c r="DBU29" s="16"/>
      <c r="DBV29" s="16"/>
      <c r="DBW29" s="16"/>
      <c r="DBX29" s="16"/>
      <c r="DBY29" s="16"/>
      <c r="DBZ29" s="16"/>
      <c r="DCA29" s="16"/>
      <c r="DCB29" s="16"/>
      <c r="DCC29" s="16"/>
      <c r="DCD29" s="16"/>
      <c r="DCE29" s="16"/>
      <c r="DCF29" s="16"/>
      <c r="DCG29" s="16"/>
      <c r="DCH29" s="16"/>
      <c r="DCI29" s="16"/>
      <c r="DCJ29" s="16"/>
      <c r="DCK29" s="16"/>
      <c r="DCL29" s="16"/>
      <c r="DCM29" s="16"/>
      <c r="DCN29" s="16"/>
      <c r="DCO29" s="16"/>
      <c r="DCP29" s="16"/>
      <c r="DCQ29" s="16"/>
      <c r="DCR29" s="16"/>
      <c r="DCS29" s="16"/>
      <c r="DCT29" s="16"/>
      <c r="DCU29" s="16"/>
      <c r="DCV29" s="16"/>
      <c r="DCW29" s="16"/>
      <c r="DCX29" s="16"/>
      <c r="DCY29" s="16"/>
      <c r="DCZ29" s="16"/>
      <c r="DDA29" s="16"/>
      <c r="DDB29" s="16"/>
      <c r="DDC29" s="16"/>
      <c r="DDD29" s="16"/>
      <c r="DDE29" s="16"/>
      <c r="DDF29" s="16"/>
      <c r="DDG29" s="16"/>
      <c r="DDH29" s="16"/>
      <c r="DDI29" s="16"/>
      <c r="DDJ29" s="16"/>
      <c r="DDK29" s="16"/>
      <c r="DDL29" s="16"/>
      <c r="DDM29" s="16"/>
      <c r="DDN29" s="16"/>
      <c r="DDO29" s="16"/>
      <c r="DDP29" s="16"/>
      <c r="DDQ29" s="16"/>
      <c r="DDR29" s="16"/>
      <c r="DDS29" s="16"/>
      <c r="DDT29" s="16"/>
      <c r="DDU29" s="16"/>
      <c r="DDV29" s="16"/>
      <c r="DDW29" s="16"/>
      <c r="DDX29" s="16"/>
      <c r="DDY29" s="16"/>
      <c r="DDZ29" s="16"/>
      <c r="DEA29" s="16"/>
      <c r="DEB29" s="16"/>
      <c r="DEC29" s="16"/>
      <c r="DED29" s="16"/>
      <c r="DEE29" s="16"/>
      <c r="DEF29" s="16"/>
      <c r="DEG29" s="16"/>
      <c r="DEH29" s="16"/>
      <c r="DEI29" s="16"/>
      <c r="DEJ29" s="16"/>
      <c r="DEK29" s="16"/>
      <c r="DEL29" s="16"/>
      <c r="DEM29" s="16"/>
      <c r="DEN29" s="16"/>
      <c r="DEO29" s="16"/>
      <c r="DEP29" s="16"/>
      <c r="DEQ29" s="16"/>
      <c r="DER29" s="16"/>
      <c r="DES29" s="16"/>
      <c r="DET29" s="16"/>
      <c r="DEU29" s="16"/>
      <c r="DEV29" s="16"/>
      <c r="DEW29" s="16"/>
      <c r="DEX29" s="16"/>
      <c r="DEY29" s="16"/>
      <c r="DEZ29" s="16"/>
      <c r="DFA29" s="16"/>
      <c r="DFB29" s="16"/>
      <c r="DFC29" s="16"/>
      <c r="DFD29" s="16"/>
      <c r="DFE29" s="16"/>
      <c r="DFF29" s="16"/>
      <c r="DFG29" s="16"/>
      <c r="DFH29" s="16"/>
      <c r="DFI29" s="16"/>
      <c r="DFJ29" s="16"/>
      <c r="DFK29" s="16"/>
      <c r="DFL29" s="16"/>
      <c r="DFM29" s="16"/>
      <c r="DFN29" s="16"/>
      <c r="DFO29" s="16"/>
      <c r="DFP29" s="16"/>
      <c r="DFQ29" s="16"/>
      <c r="DFR29" s="16"/>
      <c r="DFS29" s="16"/>
      <c r="DFT29" s="16"/>
      <c r="DFU29" s="16"/>
      <c r="DFV29" s="16"/>
      <c r="DFW29" s="16"/>
      <c r="DFX29" s="16"/>
      <c r="DFY29" s="16"/>
      <c r="DFZ29" s="16"/>
      <c r="DGA29" s="16"/>
      <c r="DGB29" s="16"/>
      <c r="DGC29" s="16"/>
      <c r="DGD29" s="16"/>
      <c r="DGE29" s="16"/>
      <c r="DGF29" s="16"/>
      <c r="DGG29" s="16"/>
      <c r="DGH29" s="16"/>
      <c r="DGI29" s="16"/>
      <c r="DGJ29" s="16"/>
      <c r="DGK29" s="16"/>
      <c r="DGL29" s="16"/>
      <c r="DGM29" s="16"/>
      <c r="DGN29" s="16"/>
      <c r="DGO29" s="16"/>
      <c r="DGP29" s="16"/>
      <c r="DGQ29" s="16"/>
      <c r="DGR29" s="16"/>
      <c r="DGS29" s="16"/>
      <c r="DGT29" s="16"/>
      <c r="DGU29" s="16"/>
      <c r="DGV29" s="16"/>
      <c r="DGW29" s="16"/>
      <c r="DGX29" s="16"/>
      <c r="DGY29" s="16"/>
      <c r="DGZ29" s="16"/>
      <c r="DHA29" s="16"/>
      <c r="DHB29" s="16"/>
      <c r="DHC29" s="16"/>
      <c r="DHD29" s="16"/>
      <c r="DHE29" s="16"/>
      <c r="DHF29" s="16"/>
      <c r="DHG29" s="16"/>
      <c r="DHH29" s="16"/>
      <c r="DHI29" s="16"/>
      <c r="DHJ29" s="16"/>
      <c r="DHK29" s="16"/>
      <c r="DHL29" s="16"/>
      <c r="DHM29" s="16"/>
      <c r="DHN29" s="16"/>
      <c r="DHO29" s="16"/>
      <c r="DHP29" s="16"/>
      <c r="DHQ29" s="16"/>
      <c r="DHR29" s="16"/>
      <c r="DHS29" s="16"/>
      <c r="DHT29" s="16"/>
      <c r="DHU29" s="16"/>
      <c r="DHV29" s="16"/>
      <c r="DHW29" s="16"/>
      <c r="DHX29" s="16"/>
      <c r="DHY29" s="16"/>
      <c r="DHZ29" s="16"/>
      <c r="DIA29" s="16"/>
      <c r="DIB29" s="16"/>
      <c r="DIC29" s="16"/>
      <c r="DID29" s="16"/>
      <c r="DIE29" s="16"/>
      <c r="DIF29" s="16"/>
      <c r="DIG29" s="16"/>
      <c r="DIH29" s="16"/>
      <c r="DII29" s="16"/>
      <c r="DIJ29" s="16"/>
      <c r="DIK29" s="16"/>
      <c r="DIL29" s="16"/>
      <c r="DIM29" s="16"/>
      <c r="DIN29" s="16"/>
      <c r="DIO29" s="16"/>
      <c r="DIP29" s="16"/>
      <c r="DIQ29" s="16"/>
      <c r="DIR29" s="16"/>
      <c r="DIS29" s="16"/>
      <c r="DIT29" s="16"/>
      <c r="DIU29" s="16"/>
      <c r="DIV29" s="16"/>
      <c r="DIW29" s="16"/>
      <c r="DIX29" s="16"/>
      <c r="DIY29" s="16"/>
      <c r="DIZ29" s="16"/>
      <c r="DJA29" s="16"/>
      <c r="DJB29" s="16"/>
      <c r="DJC29" s="16"/>
      <c r="DJD29" s="16"/>
      <c r="DJE29" s="16"/>
      <c r="DJF29" s="16"/>
      <c r="DJG29" s="16"/>
      <c r="DJH29" s="16"/>
      <c r="DJI29" s="16"/>
      <c r="DJJ29" s="16"/>
      <c r="DJK29" s="16"/>
      <c r="DJL29" s="16"/>
      <c r="DJM29" s="16"/>
      <c r="DJN29" s="16"/>
      <c r="DJO29" s="16"/>
      <c r="DJP29" s="16"/>
      <c r="DJQ29" s="16"/>
      <c r="DJR29" s="16"/>
      <c r="DJS29" s="16"/>
      <c r="DJT29" s="16"/>
      <c r="DJU29" s="16"/>
      <c r="DJV29" s="16"/>
      <c r="DJW29" s="16"/>
      <c r="DJX29" s="16"/>
      <c r="DJY29" s="16"/>
      <c r="DJZ29" s="16"/>
      <c r="DKA29" s="16"/>
      <c r="DKB29" s="16"/>
      <c r="DKC29" s="16"/>
      <c r="DKD29" s="16"/>
      <c r="DKE29" s="16"/>
      <c r="DKF29" s="16"/>
      <c r="DKG29" s="16"/>
      <c r="DKH29" s="16"/>
      <c r="DKI29" s="16"/>
      <c r="DKJ29" s="16"/>
      <c r="DKK29" s="16"/>
      <c r="DKL29" s="16"/>
      <c r="DKM29" s="16"/>
      <c r="DKN29" s="16"/>
      <c r="DKO29" s="16"/>
      <c r="DKP29" s="16"/>
      <c r="DKQ29" s="16"/>
      <c r="DKR29" s="16"/>
      <c r="DKS29" s="16"/>
      <c r="DKT29" s="16"/>
      <c r="DKU29" s="16"/>
      <c r="DKV29" s="16"/>
      <c r="DKW29" s="16"/>
      <c r="DKX29" s="16"/>
      <c r="DKY29" s="16"/>
      <c r="DKZ29" s="16"/>
      <c r="DLA29" s="16"/>
      <c r="DLB29" s="16"/>
      <c r="DLC29" s="16"/>
      <c r="DLD29" s="16"/>
      <c r="DLE29" s="16"/>
      <c r="DLF29" s="16"/>
      <c r="DLG29" s="16"/>
      <c r="DLH29" s="16"/>
      <c r="DLI29" s="16"/>
      <c r="DLJ29" s="16"/>
      <c r="DLK29" s="16"/>
      <c r="DLL29" s="16"/>
      <c r="DLM29" s="16"/>
      <c r="DLN29" s="16"/>
      <c r="DLO29" s="16"/>
      <c r="DLP29" s="16"/>
      <c r="DLQ29" s="16"/>
      <c r="DLR29" s="16"/>
      <c r="DLS29" s="16"/>
      <c r="DLT29" s="16"/>
      <c r="DLU29" s="16"/>
      <c r="DLV29" s="16"/>
      <c r="DLW29" s="16"/>
      <c r="DLX29" s="16"/>
      <c r="DLY29" s="16"/>
      <c r="DLZ29" s="16"/>
      <c r="DMA29" s="16"/>
      <c r="DMB29" s="16"/>
      <c r="DMC29" s="16"/>
      <c r="DMD29" s="16"/>
      <c r="DME29" s="16"/>
      <c r="DMF29" s="16"/>
      <c r="DMG29" s="16"/>
      <c r="DMH29" s="16"/>
      <c r="DMI29" s="16"/>
      <c r="DMJ29" s="16"/>
      <c r="DMK29" s="16"/>
      <c r="DML29" s="16"/>
      <c r="DMM29" s="16"/>
      <c r="DMN29" s="16"/>
      <c r="DMO29" s="16"/>
      <c r="DMP29" s="16"/>
      <c r="DMQ29" s="16"/>
      <c r="DMR29" s="16"/>
      <c r="DMS29" s="16"/>
      <c r="DMT29" s="16"/>
      <c r="DMU29" s="16"/>
      <c r="DMV29" s="16"/>
      <c r="DMW29" s="16"/>
      <c r="DMX29" s="16"/>
      <c r="DMY29" s="16"/>
      <c r="DMZ29" s="16"/>
      <c r="DNA29" s="16"/>
      <c r="DNB29" s="16"/>
      <c r="DNC29" s="16"/>
      <c r="DND29" s="16"/>
      <c r="DNE29" s="16"/>
      <c r="DNF29" s="16"/>
      <c r="DNG29" s="16"/>
      <c r="DNH29" s="16"/>
      <c r="DNI29" s="16"/>
      <c r="DNJ29" s="16"/>
      <c r="DNK29" s="16"/>
      <c r="DNL29" s="16"/>
      <c r="DNM29" s="16"/>
      <c r="DNN29" s="16"/>
      <c r="DNO29" s="16"/>
      <c r="DNP29" s="16"/>
      <c r="DNQ29" s="16"/>
      <c r="DNR29" s="16"/>
      <c r="DNS29" s="16"/>
      <c r="DNT29" s="16"/>
      <c r="DNU29" s="16"/>
      <c r="DNV29" s="16"/>
      <c r="DNW29" s="16"/>
      <c r="DNX29" s="16"/>
      <c r="DNY29" s="16"/>
      <c r="DNZ29" s="16"/>
      <c r="DOA29" s="16"/>
      <c r="DOB29" s="16"/>
      <c r="DOC29" s="16"/>
      <c r="DOD29" s="16"/>
      <c r="DOE29" s="16"/>
      <c r="DOF29" s="16"/>
      <c r="DOG29" s="16"/>
      <c r="DOH29" s="16"/>
      <c r="DOI29" s="16"/>
      <c r="DOJ29" s="16"/>
      <c r="DOK29" s="16"/>
      <c r="DOL29" s="16"/>
      <c r="DOM29" s="16"/>
      <c r="DON29" s="16"/>
      <c r="DOO29" s="16"/>
      <c r="DOP29" s="16"/>
      <c r="DOQ29" s="16"/>
      <c r="DOR29" s="16"/>
      <c r="DOS29" s="16"/>
      <c r="DOT29" s="16"/>
      <c r="DOU29" s="16"/>
      <c r="DOV29" s="16"/>
      <c r="DOW29" s="16"/>
      <c r="DOX29" s="16"/>
      <c r="DOY29" s="16"/>
      <c r="DOZ29" s="16"/>
      <c r="DPA29" s="16"/>
      <c r="DPB29" s="16"/>
      <c r="DPC29" s="16"/>
      <c r="DPD29" s="16"/>
      <c r="DPE29" s="16"/>
      <c r="DPF29" s="16"/>
      <c r="DPG29" s="16"/>
      <c r="DPH29" s="16"/>
      <c r="DPI29" s="16"/>
      <c r="DPJ29" s="16"/>
      <c r="DPK29" s="16"/>
      <c r="DPL29" s="16"/>
      <c r="DPM29" s="16"/>
      <c r="DPN29" s="16"/>
      <c r="DPO29" s="16"/>
      <c r="DPP29" s="16"/>
      <c r="DPQ29" s="16"/>
      <c r="DPR29" s="16"/>
      <c r="DPS29" s="16"/>
      <c r="DPT29" s="16"/>
      <c r="DPU29" s="16"/>
      <c r="DPV29" s="16"/>
      <c r="DPW29" s="16"/>
      <c r="DPX29" s="16"/>
      <c r="DPY29" s="16"/>
      <c r="DPZ29" s="16"/>
      <c r="DQA29" s="16"/>
      <c r="DQB29" s="16"/>
      <c r="DQC29" s="16"/>
      <c r="DQD29" s="16"/>
      <c r="DQE29" s="16"/>
      <c r="DQF29" s="16"/>
      <c r="DQG29" s="16"/>
      <c r="DQH29" s="16"/>
      <c r="DQI29" s="16"/>
      <c r="DQJ29" s="16"/>
      <c r="DQK29" s="16"/>
      <c r="DQL29" s="16"/>
      <c r="DQM29" s="16"/>
      <c r="DQN29" s="16"/>
      <c r="DQO29" s="16"/>
      <c r="DQP29" s="16"/>
      <c r="DQQ29" s="16"/>
      <c r="DQR29" s="16"/>
      <c r="DQS29" s="16"/>
      <c r="DQT29" s="16"/>
      <c r="DQU29" s="16"/>
      <c r="DQV29" s="16"/>
      <c r="DQW29" s="16"/>
      <c r="DQX29" s="16"/>
      <c r="DQY29" s="16"/>
      <c r="DQZ29" s="16"/>
      <c r="DRA29" s="16"/>
      <c r="DRB29" s="16"/>
      <c r="DRC29" s="16"/>
      <c r="DRD29" s="16"/>
      <c r="DRE29" s="16"/>
      <c r="DRF29" s="16"/>
      <c r="DRG29" s="16"/>
      <c r="DRH29" s="16"/>
      <c r="DRI29" s="16"/>
      <c r="DRJ29" s="16"/>
      <c r="DRK29" s="16"/>
      <c r="DRL29" s="16"/>
      <c r="DRM29" s="16"/>
      <c r="DRN29" s="16"/>
      <c r="DRO29" s="16"/>
      <c r="DRP29" s="16"/>
      <c r="DRQ29" s="16"/>
      <c r="DRR29" s="16"/>
      <c r="DRS29" s="16"/>
      <c r="DRT29" s="16"/>
      <c r="DRU29" s="16"/>
      <c r="DRV29" s="16"/>
      <c r="DRW29" s="16"/>
      <c r="DRX29" s="16"/>
      <c r="DRY29" s="16"/>
      <c r="DRZ29" s="16"/>
      <c r="DSA29" s="16"/>
      <c r="DSB29" s="16"/>
      <c r="DSC29" s="16"/>
      <c r="DSD29" s="16"/>
      <c r="DSE29" s="16"/>
      <c r="DSF29" s="16"/>
      <c r="DSG29" s="16"/>
      <c r="DSH29" s="16"/>
      <c r="DSI29" s="16"/>
      <c r="DSJ29" s="16"/>
      <c r="DSK29" s="16"/>
      <c r="DSL29" s="16"/>
      <c r="DSM29" s="16"/>
      <c r="DSN29" s="16"/>
      <c r="DSO29" s="16"/>
      <c r="DSP29" s="16"/>
      <c r="DSQ29" s="16"/>
      <c r="DSR29" s="16"/>
      <c r="DSS29" s="16"/>
      <c r="DST29" s="16"/>
      <c r="DSU29" s="16"/>
      <c r="DSV29" s="16"/>
      <c r="DSW29" s="16"/>
      <c r="DSX29" s="16"/>
      <c r="DSY29" s="16"/>
      <c r="DSZ29" s="16"/>
      <c r="DTA29" s="16"/>
      <c r="DTB29" s="16"/>
      <c r="DTC29" s="16"/>
      <c r="DTD29" s="16"/>
      <c r="DTE29" s="16"/>
      <c r="DTF29" s="16"/>
      <c r="DTG29" s="16"/>
      <c r="DTH29" s="16"/>
      <c r="DTI29" s="16"/>
      <c r="DTJ29" s="16"/>
      <c r="DTK29" s="16"/>
      <c r="DTL29" s="16"/>
      <c r="DTM29" s="16"/>
      <c r="DTN29" s="16"/>
      <c r="DTO29" s="16"/>
      <c r="DTP29" s="16"/>
      <c r="DTQ29" s="16"/>
      <c r="DTR29" s="16"/>
      <c r="DTS29" s="16"/>
      <c r="DTT29" s="16"/>
      <c r="DTU29" s="16"/>
      <c r="DTV29" s="16"/>
      <c r="DTW29" s="16"/>
      <c r="DTX29" s="16"/>
      <c r="DTY29" s="16"/>
      <c r="DTZ29" s="16"/>
      <c r="DUA29" s="16"/>
      <c r="DUB29" s="16"/>
      <c r="DUC29" s="16"/>
      <c r="DUD29" s="16"/>
      <c r="DUE29" s="16"/>
      <c r="DUF29" s="16"/>
      <c r="DUG29" s="16"/>
      <c r="DUH29" s="16"/>
      <c r="DUI29" s="16"/>
      <c r="DUJ29" s="16"/>
      <c r="DUK29" s="16"/>
      <c r="DUL29" s="16"/>
      <c r="DUM29" s="16"/>
      <c r="DUN29" s="16"/>
      <c r="DUO29" s="16"/>
      <c r="DUP29" s="16"/>
      <c r="DUQ29" s="16"/>
      <c r="DUR29" s="16"/>
      <c r="DUS29" s="16"/>
      <c r="DUT29" s="16"/>
      <c r="DUU29" s="16"/>
      <c r="DUV29" s="16"/>
      <c r="DUW29" s="16"/>
      <c r="DUX29" s="16"/>
      <c r="DUY29" s="16"/>
      <c r="DUZ29" s="16"/>
      <c r="DVA29" s="16"/>
      <c r="DVB29" s="16"/>
      <c r="DVC29" s="16"/>
      <c r="DVD29" s="16"/>
      <c r="DVE29" s="16"/>
      <c r="DVF29" s="16"/>
      <c r="DVG29" s="16"/>
      <c r="DVH29" s="16"/>
      <c r="DVI29" s="16"/>
      <c r="DVJ29" s="16"/>
      <c r="DVK29" s="16"/>
      <c r="DVL29" s="16"/>
      <c r="DVM29" s="16"/>
      <c r="DVN29" s="16"/>
      <c r="DVO29" s="16"/>
      <c r="DVP29" s="16"/>
      <c r="DVQ29" s="16"/>
      <c r="DVR29" s="16"/>
      <c r="DVS29" s="16"/>
      <c r="DVT29" s="16"/>
      <c r="DVU29" s="16"/>
      <c r="DVV29" s="16"/>
      <c r="DVW29" s="16"/>
      <c r="DVX29" s="16"/>
      <c r="DVY29" s="16"/>
      <c r="DVZ29" s="16"/>
      <c r="DWA29" s="16"/>
      <c r="DWB29" s="16"/>
      <c r="DWC29" s="16"/>
      <c r="DWD29" s="16"/>
      <c r="DWE29" s="16"/>
      <c r="DWF29" s="16"/>
      <c r="DWG29" s="16"/>
      <c r="DWH29" s="16"/>
      <c r="DWI29" s="16"/>
      <c r="DWJ29" s="16"/>
      <c r="DWK29" s="16"/>
      <c r="DWL29" s="16"/>
      <c r="DWM29" s="16"/>
      <c r="DWN29" s="16"/>
      <c r="DWO29" s="16"/>
      <c r="DWP29" s="16"/>
      <c r="DWQ29" s="16"/>
      <c r="DWR29" s="16"/>
      <c r="DWS29" s="16"/>
      <c r="DWT29" s="16"/>
      <c r="DWU29" s="16"/>
      <c r="DWV29" s="16"/>
      <c r="DWW29" s="16"/>
      <c r="DWX29" s="16"/>
      <c r="DWY29" s="16"/>
      <c r="DWZ29" s="16"/>
      <c r="DXA29" s="16"/>
      <c r="DXB29" s="16"/>
      <c r="DXC29" s="16"/>
      <c r="DXD29" s="16"/>
      <c r="DXE29" s="16"/>
      <c r="DXF29" s="16"/>
      <c r="DXG29" s="16"/>
      <c r="DXH29" s="16"/>
      <c r="DXI29" s="16"/>
      <c r="DXJ29" s="16"/>
      <c r="DXK29" s="16"/>
      <c r="DXL29" s="16"/>
      <c r="DXM29" s="16"/>
      <c r="DXN29" s="16"/>
      <c r="DXO29" s="16"/>
      <c r="DXP29" s="16"/>
      <c r="DXQ29" s="16"/>
      <c r="DXR29" s="16"/>
      <c r="DXS29" s="16"/>
      <c r="DXT29" s="16"/>
      <c r="DXU29" s="16"/>
      <c r="DXV29" s="16"/>
      <c r="DXW29" s="16"/>
      <c r="DXX29" s="16"/>
      <c r="DXY29" s="16"/>
      <c r="DXZ29" s="16"/>
      <c r="DYA29" s="16"/>
      <c r="DYB29" s="16"/>
      <c r="DYC29" s="16"/>
      <c r="DYD29" s="16"/>
      <c r="DYE29" s="16"/>
      <c r="DYF29" s="16"/>
      <c r="DYG29" s="16"/>
      <c r="DYH29" s="16"/>
      <c r="DYI29" s="16"/>
      <c r="DYJ29" s="16"/>
      <c r="DYK29" s="16"/>
      <c r="DYL29" s="16"/>
      <c r="DYM29" s="16"/>
      <c r="DYN29" s="16"/>
      <c r="DYO29" s="16"/>
      <c r="DYP29" s="16"/>
      <c r="DYQ29" s="16"/>
      <c r="DYR29" s="16"/>
      <c r="DYS29" s="16"/>
      <c r="DYT29" s="16"/>
      <c r="DYU29" s="16"/>
      <c r="DYV29" s="16"/>
      <c r="DYW29" s="16"/>
      <c r="DYX29" s="16"/>
      <c r="DYY29" s="16"/>
      <c r="DYZ29" s="16"/>
      <c r="DZA29" s="16"/>
      <c r="DZB29" s="16"/>
      <c r="DZC29" s="16"/>
      <c r="DZD29" s="16"/>
      <c r="DZE29" s="16"/>
      <c r="DZF29" s="16"/>
      <c r="DZG29" s="16"/>
      <c r="DZH29" s="16"/>
      <c r="DZI29" s="16"/>
      <c r="DZJ29" s="16"/>
      <c r="DZK29" s="16"/>
      <c r="DZL29" s="16"/>
      <c r="DZM29" s="16"/>
      <c r="DZN29" s="16"/>
      <c r="DZO29" s="16"/>
      <c r="DZP29" s="16"/>
      <c r="DZQ29" s="16"/>
      <c r="DZR29" s="16"/>
      <c r="DZS29" s="16"/>
      <c r="DZT29" s="16"/>
      <c r="DZU29" s="16"/>
      <c r="DZV29" s="16"/>
      <c r="DZW29" s="16"/>
      <c r="DZX29" s="16"/>
      <c r="DZY29" s="16"/>
      <c r="DZZ29" s="16"/>
      <c r="EAA29" s="16"/>
      <c r="EAB29" s="16"/>
      <c r="EAC29" s="16"/>
      <c r="EAD29" s="16"/>
      <c r="EAE29" s="16"/>
      <c r="EAF29" s="16"/>
      <c r="EAG29" s="16"/>
      <c r="EAH29" s="16"/>
      <c r="EAI29" s="16"/>
      <c r="EAJ29" s="16"/>
      <c r="EAK29" s="16"/>
      <c r="EAL29" s="16"/>
      <c r="EAM29" s="16"/>
      <c r="EAN29" s="16"/>
      <c r="EAO29" s="16"/>
      <c r="EAP29" s="16"/>
      <c r="EAQ29" s="16"/>
      <c r="EAR29" s="16"/>
      <c r="EAS29" s="16"/>
      <c r="EAT29" s="16"/>
      <c r="EAU29" s="16"/>
      <c r="EAV29" s="16"/>
      <c r="EAW29" s="16"/>
      <c r="EAX29" s="16"/>
      <c r="EAY29" s="16"/>
      <c r="EAZ29" s="16"/>
      <c r="EBA29" s="16"/>
      <c r="EBB29" s="16"/>
      <c r="EBC29" s="16"/>
      <c r="EBD29" s="16"/>
      <c r="EBE29" s="16"/>
      <c r="EBF29" s="16"/>
      <c r="EBG29" s="16"/>
      <c r="EBH29" s="16"/>
      <c r="EBI29" s="16"/>
      <c r="EBJ29" s="16"/>
      <c r="EBK29" s="16"/>
      <c r="EBL29" s="16"/>
      <c r="EBM29" s="16"/>
      <c r="EBN29" s="16"/>
      <c r="EBO29" s="16"/>
      <c r="EBP29" s="16"/>
      <c r="EBQ29" s="16"/>
      <c r="EBR29" s="16"/>
      <c r="EBS29" s="16"/>
      <c r="EBT29" s="16"/>
      <c r="EBU29" s="16"/>
      <c r="EBV29" s="16"/>
      <c r="EBW29" s="16"/>
      <c r="EBX29" s="16"/>
      <c r="EBY29" s="16"/>
      <c r="EBZ29" s="16"/>
      <c r="ECA29" s="16"/>
      <c r="ECB29" s="16"/>
      <c r="ECC29" s="16"/>
      <c r="ECD29" s="16"/>
      <c r="ECE29" s="16"/>
      <c r="ECF29" s="16"/>
      <c r="ECG29" s="16"/>
      <c r="ECH29" s="16"/>
      <c r="ECI29" s="16"/>
      <c r="ECJ29" s="16"/>
      <c r="ECK29" s="16"/>
      <c r="ECL29" s="16"/>
      <c r="ECM29" s="16"/>
      <c r="ECN29" s="16"/>
      <c r="ECO29" s="16"/>
      <c r="ECP29" s="16"/>
      <c r="ECQ29" s="16"/>
      <c r="ECR29" s="16"/>
      <c r="ECS29" s="16"/>
      <c r="ECT29" s="16"/>
      <c r="ECU29" s="16"/>
      <c r="ECV29" s="16"/>
      <c r="ECW29" s="16"/>
      <c r="ECX29" s="16"/>
      <c r="ECY29" s="16"/>
      <c r="ECZ29" s="16"/>
      <c r="EDA29" s="16"/>
      <c r="EDB29" s="16"/>
      <c r="EDC29" s="16"/>
      <c r="EDD29" s="16"/>
      <c r="EDE29" s="16"/>
      <c r="EDF29" s="16"/>
      <c r="EDG29" s="16"/>
      <c r="EDH29" s="16"/>
      <c r="EDI29" s="16"/>
      <c r="EDJ29" s="16"/>
      <c r="EDK29" s="16"/>
      <c r="EDL29" s="16"/>
      <c r="EDM29" s="16"/>
      <c r="EDN29" s="16"/>
      <c r="EDO29" s="16"/>
      <c r="EDP29" s="16"/>
      <c r="EDQ29" s="16"/>
      <c r="EDR29" s="16"/>
      <c r="EDS29" s="16"/>
      <c r="EDT29" s="16"/>
      <c r="EDU29" s="16"/>
      <c r="EDV29" s="16"/>
      <c r="EDW29" s="16"/>
      <c r="EDX29" s="16"/>
      <c r="EDY29" s="16"/>
      <c r="EDZ29" s="16"/>
      <c r="EEA29" s="16"/>
      <c r="EEB29" s="16"/>
      <c r="EEC29" s="16"/>
      <c r="EED29" s="16"/>
      <c r="EEE29" s="16"/>
      <c r="EEF29" s="16"/>
      <c r="EEG29" s="16"/>
      <c r="EEH29" s="16"/>
      <c r="EEI29" s="16"/>
      <c r="EEJ29" s="16"/>
      <c r="EEK29" s="16"/>
      <c r="EEL29" s="16"/>
      <c r="EEM29" s="16"/>
      <c r="EEN29" s="16"/>
      <c r="EEO29" s="16"/>
      <c r="EEP29" s="16"/>
      <c r="EEQ29" s="16"/>
      <c r="EER29" s="16"/>
      <c r="EES29" s="16"/>
      <c r="EET29" s="16"/>
      <c r="EEU29" s="16"/>
      <c r="EEV29" s="16"/>
      <c r="EEW29" s="16"/>
      <c r="EEX29" s="16"/>
      <c r="EEY29" s="16"/>
      <c r="EEZ29" s="16"/>
      <c r="EFA29" s="16"/>
      <c r="EFB29" s="16"/>
      <c r="EFC29" s="16"/>
      <c r="EFD29" s="16"/>
      <c r="EFE29" s="16"/>
      <c r="EFF29" s="16"/>
      <c r="EFG29" s="16"/>
      <c r="EFH29" s="16"/>
      <c r="EFI29" s="16"/>
      <c r="EFJ29" s="16"/>
      <c r="EFK29" s="16"/>
      <c r="EFL29" s="16"/>
      <c r="EFM29" s="16"/>
      <c r="EFN29" s="16"/>
      <c r="EFO29" s="16"/>
      <c r="EFP29" s="16"/>
      <c r="EFQ29" s="16"/>
      <c r="EFR29" s="16"/>
      <c r="EFS29" s="16"/>
      <c r="EFT29" s="16"/>
      <c r="EFU29" s="16"/>
      <c r="EFV29" s="16"/>
      <c r="EFW29" s="16"/>
      <c r="EFX29" s="16"/>
      <c r="EFY29" s="16"/>
      <c r="EFZ29" s="16"/>
      <c r="EGA29" s="16"/>
      <c r="EGB29" s="16"/>
      <c r="EGC29" s="16"/>
      <c r="EGD29" s="16"/>
      <c r="EGE29" s="16"/>
      <c r="EGF29" s="16"/>
      <c r="EGG29" s="16"/>
      <c r="EGH29" s="16"/>
      <c r="EGI29" s="16"/>
      <c r="EGJ29" s="16"/>
      <c r="EGK29" s="16"/>
      <c r="EGL29" s="16"/>
      <c r="EGM29" s="16"/>
      <c r="EGN29" s="16"/>
      <c r="EGO29" s="16"/>
      <c r="EGP29" s="16"/>
      <c r="EGQ29" s="16"/>
      <c r="EGR29" s="16"/>
      <c r="EGS29" s="16"/>
      <c r="EGT29" s="16"/>
      <c r="EGU29" s="16"/>
      <c r="EGV29" s="16"/>
      <c r="EGW29" s="16"/>
      <c r="EGX29" s="16"/>
      <c r="EGY29" s="16"/>
      <c r="EGZ29" s="16"/>
      <c r="EHA29" s="16"/>
      <c r="EHB29" s="16"/>
      <c r="EHC29" s="16"/>
      <c r="EHD29" s="16"/>
      <c r="EHE29" s="16"/>
      <c r="EHF29" s="16"/>
      <c r="EHG29" s="16"/>
      <c r="EHH29" s="16"/>
      <c r="EHI29" s="16"/>
      <c r="EHJ29" s="16"/>
      <c r="EHK29" s="16"/>
      <c r="EHL29" s="16"/>
      <c r="EHM29" s="16"/>
      <c r="EHN29" s="16"/>
      <c r="EHO29" s="16"/>
      <c r="EHP29" s="16"/>
      <c r="EHQ29" s="16"/>
      <c r="EHR29" s="16"/>
      <c r="EHS29" s="16"/>
      <c r="EHT29" s="16"/>
      <c r="EHU29" s="16"/>
      <c r="EHV29" s="16"/>
      <c r="EHW29" s="16"/>
      <c r="EHX29" s="16"/>
      <c r="EHY29" s="16"/>
      <c r="EHZ29" s="16"/>
      <c r="EIA29" s="16"/>
      <c r="EIB29" s="16"/>
      <c r="EIC29" s="16"/>
      <c r="EID29" s="16"/>
      <c r="EIE29" s="16"/>
      <c r="EIF29" s="16"/>
      <c r="EIG29" s="16"/>
      <c r="EIH29" s="16"/>
      <c r="EII29" s="16"/>
      <c r="EIJ29" s="16"/>
      <c r="EIK29" s="16"/>
      <c r="EIL29" s="16"/>
      <c r="EIM29" s="16"/>
      <c r="EIN29" s="16"/>
      <c r="EIO29" s="16"/>
      <c r="EIP29" s="16"/>
      <c r="EIQ29" s="16"/>
      <c r="EIR29" s="16"/>
      <c r="EIS29" s="16"/>
      <c r="EIT29" s="16"/>
      <c r="EIU29" s="16"/>
      <c r="EIV29" s="16"/>
      <c r="EIW29" s="16"/>
      <c r="EIX29" s="16"/>
      <c r="EIY29" s="16"/>
      <c r="EIZ29" s="16"/>
      <c r="EJA29" s="16"/>
      <c r="EJB29" s="16"/>
      <c r="EJC29" s="16"/>
      <c r="EJD29" s="16"/>
      <c r="EJE29" s="16"/>
      <c r="EJF29" s="16"/>
      <c r="EJG29" s="16"/>
      <c r="EJH29" s="16"/>
      <c r="EJI29" s="16"/>
      <c r="EJJ29" s="16"/>
      <c r="EJK29" s="16"/>
      <c r="EJL29" s="16"/>
      <c r="EJM29" s="16"/>
      <c r="EJN29" s="16"/>
      <c r="EJO29" s="16"/>
      <c r="EJP29" s="16"/>
      <c r="EJQ29" s="16"/>
      <c r="EJR29" s="16"/>
      <c r="EJS29" s="16"/>
      <c r="EJT29" s="16"/>
      <c r="EJU29" s="16"/>
      <c r="EJV29" s="16"/>
      <c r="EJW29" s="16"/>
      <c r="EJX29" s="16"/>
      <c r="EJY29" s="16"/>
      <c r="EJZ29" s="16"/>
      <c r="EKA29" s="16"/>
      <c r="EKB29" s="16"/>
      <c r="EKC29" s="16"/>
      <c r="EKD29" s="16"/>
      <c r="EKE29" s="16"/>
      <c r="EKF29" s="16"/>
      <c r="EKG29" s="16"/>
      <c r="EKH29" s="16"/>
      <c r="EKI29" s="16"/>
      <c r="EKJ29" s="16"/>
      <c r="EKK29" s="16"/>
      <c r="EKL29" s="16"/>
      <c r="EKM29" s="16"/>
      <c r="EKN29" s="16"/>
      <c r="EKO29" s="16"/>
      <c r="EKP29" s="16"/>
      <c r="EKQ29" s="16"/>
      <c r="EKR29" s="16"/>
      <c r="EKS29" s="16"/>
      <c r="EKT29" s="16"/>
      <c r="EKU29" s="16"/>
      <c r="EKV29" s="16"/>
      <c r="EKW29" s="16"/>
      <c r="EKX29" s="16"/>
      <c r="EKY29" s="16"/>
      <c r="EKZ29" s="16"/>
      <c r="ELA29" s="16"/>
      <c r="ELB29" s="16"/>
      <c r="ELC29" s="16"/>
      <c r="ELD29" s="16"/>
      <c r="ELE29" s="16"/>
      <c r="ELF29" s="16"/>
      <c r="ELG29" s="16"/>
      <c r="ELH29" s="16"/>
      <c r="ELI29" s="16"/>
      <c r="ELJ29" s="16"/>
      <c r="ELK29" s="16"/>
      <c r="ELL29" s="16"/>
      <c r="ELM29" s="16"/>
      <c r="ELN29" s="16"/>
      <c r="ELO29" s="16"/>
      <c r="ELP29" s="16"/>
      <c r="ELQ29" s="16"/>
      <c r="ELR29" s="16"/>
      <c r="ELS29" s="16"/>
      <c r="ELT29" s="16"/>
      <c r="ELU29" s="16"/>
      <c r="ELV29" s="16"/>
      <c r="ELW29" s="16"/>
      <c r="ELX29" s="16"/>
      <c r="ELY29" s="16"/>
      <c r="ELZ29" s="16"/>
      <c r="EMA29" s="16"/>
      <c r="EMB29" s="16"/>
      <c r="EMC29" s="16"/>
      <c r="EMD29" s="16"/>
      <c r="EME29" s="16"/>
      <c r="EMF29" s="16"/>
      <c r="EMG29" s="16"/>
      <c r="EMH29" s="16"/>
      <c r="EMI29" s="16"/>
      <c r="EMJ29" s="16"/>
      <c r="EMK29" s="16"/>
      <c r="EML29" s="16"/>
      <c r="EMM29" s="16"/>
      <c r="EMN29" s="16"/>
      <c r="EMO29" s="16"/>
      <c r="EMP29" s="16"/>
      <c r="EMQ29" s="16"/>
      <c r="EMR29" s="16"/>
      <c r="EMS29" s="16"/>
      <c r="EMT29" s="16"/>
      <c r="EMU29" s="16"/>
      <c r="EMV29" s="16"/>
      <c r="EMW29" s="16"/>
      <c r="EMX29" s="16"/>
      <c r="EMY29" s="16"/>
      <c r="EMZ29" s="16"/>
      <c r="ENA29" s="16"/>
      <c r="ENB29" s="16"/>
      <c r="ENC29" s="16"/>
      <c r="END29" s="16"/>
      <c r="ENE29" s="16"/>
      <c r="ENF29" s="16"/>
      <c r="ENG29" s="16"/>
      <c r="ENH29" s="16"/>
      <c r="ENI29" s="16"/>
      <c r="ENJ29" s="16"/>
      <c r="ENK29" s="16"/>
      <c r="ENL29" s="16"/>
      <c r="ENM29" s="16"/>
      <c r="ENN29" s="16"/>
      <c r="ENO29" s="16"/>
      <c r="ENP29" s="16"/>
      <c r="ENQ29" s="16"/>
      <c r="ENR29" s="16"/>
      <c r="ENS29" s="16"/>
      <c r="ENT29" s="16"/>
      <c r="ENU29" s="16"/>
      <c r="ENV29" s="16"/>
      <c r="ENW29" s="16"/>
      <c r="ENX29" s="16"/>
      <c r="ENY29" s="16"/>
      <c r="ENZ29" s="16"/>
      <c r="EOA29" s="16"/>
      <c r="EOB29" s="16"/>
      <c r="EOC29" s="16"/>
      <c r="EOD29" s="16"/>
      <c r="EOE29" s="16"/>
      <c r="EOF29" s="16"/>
      <c r="EOG29" s="16"/>
      <c r="EOH29" s="16"/>
      <c r="EOI29" s="16"/>
      <c r="EOJ29" s="16"/>
      <c r="EOK29" s="16"/>
      <c r="EOL29" s="16"/>
      <c r="EOM29" s="16"/>
      <c r="EON29" s="16"/>
      <c r="EOO29" s="16"/>
      <c r="EOP29" s="16"/>
      <c r="EOQ29" s="16"/>
      <c r="EOR29" s="16"/>
      <c r="EOS29" s="16"/>
      <c r="EOT29" s="16"/>
      <c r="EOU29" s="16"/>
      <c r="EOV29" s="16"/>
      <c r="EOW29" s="16"/>
      <c r="EOX29" s="16"/>
      <c r="EOY29" s="16"/>
      <c r="EOZ29" s="16"/>
      <c r="EPA29" s="16"/>
      <c r="EPB29" s="16"/>
      <c r="EPC29" s="16"/>
      <c r="EPD29" s="16"/>
      <c r="EPE29" s="16"/>
      <c r="EPF29" s="16"/>
      <c r="EPG29" s="16"/>
      <c r="EPH29" s="16"/>
      <c r="EPI29" s="16"/>
      <c r="EPJ29" s="16"/>
      <c r="EPK29" s="16"/>
      <c r="EPL29" s="16"/>
      <c r="EPM29" s="16"/>
      <c r="EPN29" s="16"/>
      <c r="EPO29" s="16"/>
      <c r="EPP29" s="16"/>
      <c r="EPQ29" s="16"/>
      <c r="EPR29" s="16"/>
      <c r="EPS29" s="16"/>
      <c r="EPT29" s="16"/>
      <c r="EPU29" s="16"/>
      <c r="EPV29" s="16"/>
      <c r="EPW29" s="16"/>
      <c r="EPX29" s="16"/>
      <c r="EPY29" s="16"/>
      <c r="EPZ29" s="16"/>
      <c r="EQA29" s="16"/>
      <c r="EQB29" s="16"/>
      <c r="EQC29" s="16"/>
      <c r="EQD29" s="16"/>
      <c r="EQE29" s="16"/>
      <c r="EQF29" s="16"/>
      <c r="EQG29" s="16"/>
      <c r="EQH29" s="16"/>
      <c r="EQI29" s="16"/>
      <c r="EQJ29" s="16"/>
      <c r="EQK29" s="16"/>
      <c r="EQL29" s="16"/>
      <c r="EQM29" s="16"/>
      <c r="EQN29" s="16"/>
      <c r="EQO29" s="16"/>
      <c r="EQP29" s="16"/>
      <c r="EQQ29" s="16"/>
      <c r="EQR29" s="16"/>
      <c r="EQS29" s="16"/>
      <c r="EQT29" s="16"/>
      <c r="EQU29" s="16"/>
      <c r="EQV29" s="16"/>
      <c r="EQW29" s="16"/>
      <c r="EQX29" s="16"/>
      <c r="EQY29" s="16"/>
      <c r="EQZ29" s="16"/>
      <c r="ERA29" s="16"/>
      <c r="ERB29" s="16"/>
      <c r="ERC29" s="16"/>
      <c r="ERD29" s="16"/>
      <c r="ERE29" s="16"/>
      <c r="ERF29" s="16"/>
      <c r="ERG29" s="16"/>
      <c r="ERH29" s="16"/>
      <c r="ERI29" s="16"/>
      <c r="ERJ29" s="16"/>
      <c r="ERK29" s="16"/>
      <c r="ERL29" s="16"/>
      <c r="ERM29" s="16"/>
      <c r="ERN29" s="16"/>
      <c r="ERO29" s="16"/>
      <c r="ERP29" s="16"/>
      <c r="ERQ29" s="16"/>
      <c r="ERR29" s="16"/>
      <c r="ERS29" s="16"/>
      <c r="ERT29" s="16"/>
      <c r="ERU29" s="16"/>
      <c r="ERV29" s="16"/>
      <c r="ERW29" s="16"/>
      <c r="ERX29" s="16"/>
      <c r="ERY29" s="16"/>
      <c r="ERZ29" s="16"/>
      <c r="ESA29" s="16"/>
      <c r="ESB29" s="16"/>
      <c r="ESC29" s="16"/>
      <c r="ESD29" s="16"/>
      <c r="ESE29" s="16"/>
      <c r="ESF29" s="16"/>
      <c r="ESG29" s="16"/>
      <c r="ESH29" s="16"/>
      <c r="ESI29" s="16"/>
      <c r="ESJ29" s="16"/>
      <c r="ESK29" s="16"/>
      <c r="ESL29" s="16"/>
      <c r="ESM29" s="16"/>
      <c r="ESN29" s="16"/>
      <c r="ESO29" s="16"/>
      <c r="ESP29" s="16"/>
      <c r="ESQ29" s="16"/>
      <c r="ESR29" s="16"/>
      <c r="ESS29" s="16"/>
      <c r="EST29" s="16"/>
      <c r="ESU29" s="16"/>
      <c r="ESV29" s="16"/>
      <c r="ESW29" s="16"/>
      <c r="ESX29" s="16"/>
      <c r="ESY29" s="16"/>
      <c r="ESZ29" s="16"/>
      <c r="ETA29" s="16"/>
      <c r="ETB29" s="16"/>
      <c r="ETC29" s="16"/>
      <c r="ETD29" s="16"/>
      <c r="ETE29" s="16"/>
      <c r="ETF29" s="16"/>
      <c r="ETG29" s="16"/>
      <c r="ETH29" s="16"/>
      <c r="ETI29" s="16"/>
      <c r="ETJ29" s="16"/>
      <c r="ETK29" s="16"/>
      <c r="ETL29" s="16"/>
      <c r="ETM29" s="16"/>
      <c r="ETN29" s="16"/>
      <c r="ETO29" s="16"/>
      <c r="ETP29" s="16"/>
      <c r="ETQ29" s="16"/>
      <c r="ETR29" s="16"/>
      <c r="ETS29" s="16"/>
      <c r="ETT29" s="16"/>
      <c r="ETU29" s="16"/>
      <c r="ETV29" s="16"/>
      <c r="ETW29" s="16"/>
      <c r="ETX29" s="16"/>
      <c r="ETY29" s="16"/>
      <c r="ETZ29" s="16"/>
      <c r="EUA29" s="16"/>
      <c r="EUB29" s="16"/>
      <c r="EUC29" s="16"/>
      <c r="EUD29" s="16"/>
      <c r="EUE29" s="16"/>
      <c r="EUF29" s="16"/>
      <c r="EUG29" s="16"/>
      <c r="EUH29" s="16"/>
      <c r="EUI29" s="16"/>
      <c r="EUJ29" s="16"/>
      <c r="EUK29" s="16"/>
      <c r="EUL29" s="16"/>
      <c r="EUM29" s="16"/>
      <c r="EUN29" s="16"/>
      <c r="EUO29" s="16"/>
      <c r="EUP29" s="16"/>
      <c r="EUQ29" s="16"/>
      <c r="EUR29" s="16"/>
      <c r="EUS29" s="16"/>
      <c r="EUT29" s="16"/>
      <c r="EUU29" s="16"/>
      <c r="EUV29" s="16"/>
      <c r="EUW29" s="16"/>
      <c r="EUX29" s="16"/>
      <c r="EUY29" s="16"/>
      <c r="EUZ29" s="16"/>
      <c r="EVA29" s="16"/>
      <c r="EVB29" s="16"/>
      <c r="EVC29" s="16"/>
      <c r="EVD29" s="16"/>
      <c r="EVE29" s="16"/>
      <c r="EVF29" s="16"/>
      <c r="EVG29" s="16"/>
      <c r="EVH29" s="16"/>
      <c r="EVI29" s="16"/>
      <c r="EVJ29" s="16"/>
      <c r="EVK29" s="16"/>
      <c r="EVL29" s="16"/>
      <c r="EVM29" s="16"/>
      <c r="EVN29" s="16"/>
      <c r="EVO29" s="16"/>
      <c r="EVP29" s="16"/>
      <c r="EVQ29" s="16"/>
      <c r="EVR29" s="16"/>
      <c r="EVS29" s="16"/>
      <c r="EVT29" s="16"/>
      <c r="EVU29" s="16"/>
      <c r="EVV29" s="16"/>
      <c r="EVW29" s="16"/>
      <c r="EVX29" s="16"/>
      <c r="EVY29" s="16"/>
      <c r="EVZ29" s="16"/>
      <c r="EWA29" s="16"/>
      <c r="EWB29" s="16"/>
      <c r="EWC29" s="16"/>
      <c r="EWD29" s="16"/>
      <c r="EWE29" s="16"/>
      <c r="EWF29" s="16"/>
      <c r="EWG29" s="16"/>
      <c r="EWH29" s="16"/>
      <c r="EWI29" s="16"/>
      <c r="EWJ29" s="16"/>
      <c r="EWK29" s="16"/>
      <c r="EWL29" s="16"/>
      <c r="EWM29" s="16"/>
      <c r="EWN29" s="16"/>
      <c r="EWO29" s="16"/>
      <c r="EWP29" s="16"/>
      <c r="EWQ29" s="16"/>
      <c r="EWR29" s="16"/>
      <c r="EWS29" s="16"/>
      <c r="EWT29" s="16"/>
      <c r="EWU29" s="16"/>
      <c r="EWV29" s="16"/>
      <c r="EWW29" s="16"/>
      <c r="EWX29" s="16"/>
      <c r="EWY29" s="16"/>
      <c r="EWZ29" s="16"/>
      <c r="EXA29" s="16"/>
      <c r="EXB29" s="16"/>
      <c r="EXC29" s="16"/>
      <c r="EXD29" s="16"/>
      <c r="EXE29" s="16"/>
      <c r="EXF29" s="16"/>
      <c r="EXG29" s="16"/>
      <c r="EXH29" s="16"/>
      <c r="EXI29" s="16"/>
      <c r="EXJ29" s="16"/>
      <c r="EXK29" s="16"/>
      <c r="EXL29" s="16"/>
      <c r="EXM29" s="16"/>
      <c r="EXN29" s="16"/>
      <c r="EXO29" s="16"/>
      <c r="EXP29" s="16"/>
      <c r="EXQ29" s="16"/>
      <c r="EXR29" s="16"/>
      <c r="EXS29" s="16"/>
      <c r="EXT29" s="16"/>
      <c r="EXU29" s="16"/>
      <c r="EXV29" s="16"/>
      <c r="EXW29" s="16"/>
      <c r="EXX29" s="16"/>
      <c r="EXY29" s="16"/>
      <c r="EXZ29" s="16"/>
      <c r="EYA29" s="16"/>
      <c r="EYB29" s="16"/>
      <c r="EYC29" s="16"/>
      <c r="EYD29" s="16"/>
      <c r="EYE29" s="16"/>
      <c r="EYF29" s="16"/>
      <c r="EYG29" s="16"/>
      <c r="EYH29" s="16"/>
      <c r="EYI29" s="16"/>
      <c r="EYJ29" s="16"/>
      <c r="EYK29" s="16"/>
      <c r="EYL29" s="16"/>
      <c r="EYM29" s="16"/>
      <c r="EYN29" s="16"/>
      <c r="EYO29" s="16"/>
      <c r="EYP29" s="16"/>
      <c r="EYQ29" s="16"/>
      <c r="EYR29" s="16"/>
      <c r="EYS29" s="16"/>
      <c r="EYT29" s="16"/>
      <c r="EYU29" s="16"/>
      <c r="EYV29" s="16"/>
      <c r="EYW29" s="16"/>
      <c r="EYX29" s="16"/>
      <c r="EYY29" s="16"/>
      <c r="EYZ29" s="16"/>
      <c r="EZA29" s="16"/>
      <c r="EZB29" s="16"/>
      <c r="EZC29" s="16"/>
      <c r="EZD29" s="16"/>
      <c r="EZE29" s="16"/>
      <c r="EZF29" s="16"/>
      <c r="EZG29" s="16"/>
      <c r="EZH29" s="16"/>
      <c r="EZI29" s="16"/>
      <c r="EZJ29" s="16"/>
      <c r="EZK29" s="16"/>
      <c r="EZL29" s="16"/>
      <c r="EZM29" s="16"/>
      <c r="EZN29" s="16"/>
      <c r="EZO29" s="16"/>
      <c r="EZP29" s="16"/>
      <c r="EZQ29" s="16"/>
      <c r="EZR29" s="16"/>
      <c r="EZS29" s="16"/>
      <c r="EZT29" s="16"/>
      <c r="EZU29" s="16"/>
      <c r="EZV29" s="16"/>
      <c r="EZW29" s="16"/>
      <c r="EZX29" s="16"/>
      <c r="EZY29" s="16"/>
      <c r="EZZ29" s="16"/>
      <c r="FAA29" s="16"/>
      <c r="FAB29" s="16"/>
      <c r="FAC29" s="16"/>
      <c r="FAD29" s="16"/>
      <c r="FAE29" s="16"/>
      <c r="FAF29" s="16"/>
      <c r="FAG29" s="16"/>
      <c r="FAH29" s="16"/>
      <c r="FAI29" s="16"/>
      <c r="FAJ29" s="16"/>
      <c r="FAK29" s="16"/>
      <c r="FAL29" s="16"/>
      <c r="FAM29" s="16"/>
      <c r="FAN29" s="16"/>
      <c r="FAO29" s="16"/>
      <c r="FAP29" s="16"/>
      <c r="FAQ29" s="16"/>
      <c r="FAR29" s="16"/>
      <c r="FAS29" s="16"/>
      <c r="FAT29" s="16"/>
      <c r="FAU29" s="16"/>
      <c r="FAV29" s="16"/>
      <c r="FAW29" s="16"/>
      <c r="FAX29" s="16"/>
      <c r="FAY29" s="16"/>
      <c r="FAZ29" s="16"/>
      <c r="FBA29" s="16"/>
      <c r="FBB29" s="16"/>
      <c r="FBC29" s="16"/>
      <c r="FBD29" s="16"/>
      <c r="FBE29" s="16"/>
      <c r="FBF29" s="16"/>
      <c r="FBG29" s="16"/>
      <c r="FBH29" s="16"/>
      <c r="FBI29" s="16"/>
      <c r="FBJ29" s="16"/>
      <c r="FBK29" s="16"/>
      <c r="FBL29" s="16"/>
      <c r="FBM29" s="16"/>
      <c r="FBN29" s="16"/>
      <c r="FBO29" s="16"/>
      <c r="FBP29" s="16"/>
      <c r="FBQ29" s="16"/>
      <c r="FBR29" s="16"/>
      <c r="FBS29" s="16"/>
      <c r="FBT29" s="16"/>
      <c r="FBU29" s="16"/>
      <c r="FBV29" s="16"/>
      <c r="FBW29" s="16"/>
      <c r="FBX29" s="16"/>
      <c r="FBY29" s="16"/>
      <c r="FBZ29" s="16"/>
      <c r="FCA29" s="16"/>
      <c r="FCB29" s="16"/>
      <c r="FCC29" s="16"/>
      <c r="FCD29" s="16"/>
      <c r="FCE29" s="16"/>
      <c r="FCF29" s="16"/>
      <c r="FCG29" s="16"/>
      <c r="FCH29" s="16"/>
      <c r="FCI29" s="16"/>
      <c r="FCJ29" s="16"/>
      <c r="FCK29" s="16"/>
      <c r="FCL29" s="16"/>
      <c r="FCM29" s="16"/>
      <c r="FCN29" s="16"/>
      <c r="FCO29" s="16"/>
      <c r="FCP29" s="16"/>
      <c r="FCQ29" s="16"/>
      <c r="FCR29" s="16"/>
      <c r="FCS29" s="16"/>
      <c r="FCT29" s="16"/>
      <c r="FCU29" s="16"/>
      <c r="FCV29" s="16"/>
      <c r="FCW29" s="16"/>
      <c r="FCX29" s="16"/>
      <c r="FCY29" s="16"/>
      <c r="FCZ29" s="16"/>
      <c r="FDA29" s="16"/>
      <c r="FDB29" s="16"/>
      <c r="FDC29" s="16"/>
      <c r="FDD29" s="16"/>
      <c r="FDE29" s="16"/>
      <c r="FDF29" s="16"/>
      <c r="FDG29" s="16"/>
      <c r="FDH29" s="16"/>
      <c r="FDI29" s="16"/>
      <c r="FDJ29" s="16"/>
      <c r="FDK29" s="16"/>
      <c r="FDL29" s="16"/>
      <c r="FDM29" s="16"/>
      <c r="FDN29" s="16"/>
      <c r="FDO29" s="16"/>
      <c r="FDP29" s="16"/>
      <c r="FDQ29" s="16"/>
      <c r="FDR29" s="16"/>
      <c r="FDS29" s="16"/>
      <c r="FDT29" s="16"/>
      <c r="FDU29" s="16"/>
      <c r="FDV29" s="16"/>
      <c r="FDW29" s="16"/>
      <c r="FDX29" s="16"/>
      <c r="FDY29" s="16"/>
      <c r="FDZ29" s="16"/>
      <c r="FEA29" s="16"/>
      <c r="FEB29" s="16"/>
      <c r="FEC29" s="16"/>
      <c r="FED29" s="16"/>
      <c r="FEE29" s="16"/>
      <c r="FEF29" s="16"/>
      <c r="FEG29" s="16"/>
      <c r="FEH29" s="16"/>
      <c r="FEI29" s="16"/>
      <c r="FEJ29" s="16"/>
      <c r="FEK29" s="16"/>
      <c r="FEL29" s="16"/>
      <c r="FEM29" s="16"/>
      <c r="FEN29" s="16"/>
      <c r="FEO29" s="16"/>
      <c r="FEP29" s="16"/>
      <c r="FEQ29" s="16"/>
      <c r="FER29" s="16"/>
      <c r="FES29" s="16"/>
      <c r="FET29" s="16"/>
      <c r="FEU29" s="16"/>
      <c r="FEV29" s="16"/>
      <c r="FEW29" s="16"/>
      <c r="FEX29" s="16"/>
      <c r="FEY29" s="16"/>
      <c r="FEZ29" s="16"/>
      <c r="FFA29" s="16"/>
      <c r="FFB29" s="16"/>
      <c r="FFC29" s="16"/>
      <c r="FFD29" s="16"/>
      <c r="FFE29" s="16"/>
      <c r="FFF29" s="16"/>
      <c r="FFG29" s="16"/>
      <c r="FFH29" s="16"/>
      <c r="FFI29" s="16"/>
      <c r="FFJ29" s="16"/>
      <c r="FFK29" s="16"/>
      <c r="FFL29" s="16"/>
      <c r="FFM29" s="16"/>
      <c r="FFN29" s="16"/>
      <c r="FFO29" s="16"/>
      <c r="FFP29" s="16"/>
      <c r="FFQ29" s="16"/>
      <c r="FFR29" s="16"/>
      <c r="FFS29" s="16"/>
      <c r="FFT29" s="16"/>
      <c r="FFU29" s="16"/>
      <c r="FFV29" s="16"/>
      <c r="FFW29" s="16"/>
      <c r="FFX29" s="16"/>
      <c r="FFY29" s="16"/>
      <c r="FFZ29" s="16"/>
      <c r="FGA29" s="16"/>
      <c r="FGB29" s="16"/>
      <c r="FGC29" s="16"/>
      <c r="FGD29" s="16"/>
      <c r="FGE29" s="16"/>
      <c r="FGF29" s="16"/>
      <c r="FGG29" s="16"/>
      <c r="FGH29" s="16"/>
      <c r="FGI29" s="16"/>
      <c r="FGJ29" s="16"/>
      <c r="FGK29" s="16"/>
      <c r="FGL29" s="16"/>
      <c r="FGM29" s="16"/>
      <c r="FGN29" s="16"/>
      <c r="FGO29" s="16"/>
      <c r="FGP29" s="16"/>
      <c r="FGQ29" s="16"/>
      <c r="FGR29" s="16"/>
      <c r="FGS29" s="16"/>
      <c r="FGT29" s="16"/>
      <c r="FGU29" s="16"/>
      <c r="FGV29" s="16"/>
      <c r="FGW29" s="16"/>
      <c r="FGX29" s="16"/>
      <c r="FGY29" s="16"/>
      <c r="FGZ29" s="16"/>
      <c r="FHA29" s="16"/>
      <c r="FHB29" s="16"/>
      <c r="FHC29" s="16"/>
      <c r="FHD29" s="16"/>
      <c r="FHE29" s="16"/>
      <c r="FHF29" s="16"/>
      <c r="FHG29" s="16"/>
      <c r="FHH29" s="16"/>
      <c r="FHI29" s="16"/>
      <c r="FHJ29" s="16"/>
      <c r="FHK29" s="16"/>
      <c r="FHL29" s="16"/>
      <c r="FHM29" s="16"/>
      <c r="FHN29" s="16"/>
      <c r="FHO29" s="16"/>
      <c r="FHP29" s="16"/>
      <c r="FHQ29" s="16"/>
      <c r="FHR29" s="16"/>
      <c r="FHS29" s="16"/>
      <c r="FHT29" s="16"/>
      <c r="FHU29" s="16"/>
      <c r="FHV29" s="16"/>
      <c r="FHW29" s="16"/>
      <c r="FHX29" s="16"/>
      <c r="FHY29" s="16"/>
      <c r="FHZ29" s="16"/>
      <c r="FIA29" s="16"/>
      <c r="FIB29" s="16"/>
      <c r="FIC29" s="16"/>
      <c r="FID29" s="16"/>
      <c r="FIE29" s="16"/>
      <c r="FIF29" s="16"/>
      <c r="FIG29" s="16"/>
      <c r="FIH29" s="16"/>
      <c r="FII29" s="16"/>
      <c r="FIJ29" s="16"/>
      <c r="FIK29" s="16"/>
      <c r="FIL29" s="16"/>
      <c r="FIM29" s="16"/>
      <c r="FIN29" s="16"/>
      <c r="FIO29" s="16"/>
      <c r="FIP29" s="16"/>
      <c r="FIQ29" s="16"/>
      <c r="FIR29" s="16"/>
      <c r="FIS29" s="16"/>
      <c r="FIT29" s="16"/>
      <c r="FIU29" s="16"/>
      <c r="FIV29" s="16"/>
      <c r="FIW29" s="16"/>
      <c r="FIX29" s="16"/>
      <c r="FIY29" s="16"/>
      <c r="FIZ29" s="16"/>
      <c r="FJA29" s="16"/>
      <c r="FJB29" s="16"/>
      <c r="FJC29" s="16"/>
      <c r="FJD29" s="16"/>
      <c r="FJE29" s="16"/>
      <c r="FJF29" s="16"/>
      <c r="FJG29" s="16"/>
      <c r="FJH29" s="16"/>
      <c r="FJI29" s="16"/>
      <c r="FJJ29" s="16"/>
      <c r="FJK29" s="16"/>
      <c r="FJL29" s="16"/>
      <c r="FJM29" s="16"/>
      <c r="FJN29" s="16"/>
      <c r="FJO29" s="16"/>
      <c r="FJP29" s="16"/>
      <c r="FJQ29" s="16"/>
      <c r="FJR29" s="16"/>
      <c r="FJS29" s="16"/>
      <c r="FJT29" s="16"/>
      <c r="FJU29" s="16"/>
      <c r="FJV29" s="16"/>
      <c r="FJW29" s="16"/>
      <c r="FJX29" s="16"/>
      <c r="FJY29" s="16"/>
      <c r="FJZ29" s="16"/>
      <c r="FKA29" s="16"/>
      <c r="FKB29" s="16"/>
      <c r="FKC29" s="16"/>
      <c r="FKD29" s="16"/>
      <c r="FKE29" s="16"/>
      <c r="FKF29" s="16"/>
      <c r="FKG29" s="16"/>
      <c r="FKH29" s="16"/>
      <c r="FKI29" s="16"/>
      <c r="FKJ29" s="16"/>
      <c r="FKK29" s="16"/>
      <c r="FKL29" s="16"/>
      <c r="FKM29" s="16"/>
      <c r="FKN29" s="16"/>
      <c r="FKO29" s="16"/>
      <c r="FKP29" s="16"/>
      <c r="FKQ29" s="16"/>
      <c r="FKR29" s="16"/>
      <c r="FKS29" s="16"/>
      <c r="FKT29" s="16"/>
      <c r="FKU29" s="16"/>
      <c r="FKV29" s="16"/>
      <c r="FKW29" s="16"/>
      <c r="FKX29" s="16"/>
      <c r="FKY29" s="16"/>
      <c r="FKZ29" s="16"/>
      <c r="FLA29" s="16"/>
      <c r="FLB29" s="16"/>
      <c r="FLC29" s="16"/>
      <c r="FLD29" s="16"/>
      <c r="FLE29" s="16"/>
      <c r="FLF29" s="16"/>
      <c r="FLG29" s="16"/>
      <c r="FLH29" s="16"/>
      <c r="FLI29" s="16"/>
      <c r="FLJ29" s="16"/>
      <c r="FLK29" s="16"/>
      <c r="FLL29" s="16"/>
      <c r="FLM29" s="16"/>
      <c r="FLN29" s="16"/>
      <c r="FLO29" s="16"/>
      <c r="FLP29" s="16"/>
      <c r="FLQ29" s="16"/>
      <c r="FLR29" s="16"/>
      <c r="FLS29" s="16"/>
      <c r="FLT29" s="16"/>
      <c r="FLU29" s="16"/>
      <c r="FLV29" s="16"/>
      <c r="FLW29" s="16"/>
      <c r="FLX29" s="16"/>
      <c r="FLY29" s="16"/>
      <c r="FLZ29" s="16"/>
      <c r="FMA29" s="16"/>
      <c r="FMB29" s="16"/>
      <c r="FMC29" s="16"/>
      <c r="FMD29" s="16"/>
      <c r="FME29" s="16"/>
      <c r="FMF29" s="16"/>
      <c r="FMG29" s="16"/>
      <c r="FMH29" s="16"/>
      <c r="FMI29" s="16"/>
      <c r="FMJ29" s="16"/>
      <c r="FMK29" s="16"/>
      <c r="FML29" s="16"/>
      <c r="FMM29" s="16"/>
      <c r="FMN29" s="16"/>
      <c r="FMO29" s="16"/>
      <c r="FMP29" s="16"/>
      <c r="FMQ29" s="16"/>
      <c r="FMR29" s="16"/>
      <c r="FMS29" s="16"/>
      <c r="FMT29" s="16"/>
      <c r="FMU29" s="16"/>
      <c r="FMV29" s="16"/>
      <c r="FMW29" s="16"/>
      <c r="FMX29" s="16"/>
      <c r="FMY29" s="16"/>
      <c r="FMZ29" s="16"/>
      <c r="FNA29" s="16"/>
      <c r="FNB29" s="16"/>
      <c r="FNC29" s="16"/>
      <c r="FND29" s="16"/>
      <c r="FNE29" s="16"/>
      <c r="FNF29" s="16"/>
      <c r="FNG29" s="16"/>
      <c r="FNH29" s="16"/>
      <c r="FNI29" s="16"/>
      <c r="FNJ29" s="16"/>
      <c r="FNK29" s="16"/>
      <c r="FNL29" s="16"/>
      <c r="FNM29" s="16"/>
      <c r="FNN29" s="16"/>
      <c r="FNO29" s="16"/>
      <c r="FNP29" s="16"/>
      <c r="FNQ29" s="16"/>
      <c r="FNR29" s="16"/>
      <c r="FNS29" s="16"/>
      <c r="FNT29" s="16"/>
      <c r="FNU29" s="16"/>
      <c r="FNV29" s="16"/>
      <c r="FNW29" s="16"/>
      <c r="FNX29" s="16"/>
      <c r="FNY29" s="16"/>
      <c r="FNZ29" s="16"/>
      <c r="FOA29" s="16"/>
      <c r="FOB29" s="16"/>
      <c r="FOC29" s="16"/>
      <c r="FOD29" s="16"/>
      <c r="FOE29" s="16"/>
      <c r="FOF29" s="16"/>
      <c r="FOG29" s="16"/>
      <c r="FOH29" s="16"/>
      <c r="FOI29" s="16"/>
      <c r="FOJ29" s="16"/>
      <c r="FOK29" s="16"/>
      <c r="FOL29" s="16"/>
      <c r="FOM29" s="16"/>
      <c r="FON29" s="16"/>
      <c r="FOO29" s="16"/>
      <c r="FOP29" s="16"/>
      <c r="FOQ29" s="16"/>
      <c r="FOR29" s="16"/>
      <c r="FOS29" s="16"/>
      <c r="FOT29" s="16"/>
      <c r="FOU29" s="16"/>
      <c r="FOV29" s="16"/>
      <c r="FOW29" s="16"/>
      <c r="FOX29" s="16"/>
      <c r="FOY29" s="16"/>
      <c r="FOZ29" s="16"/>
      <c r="FPA29" s="16"/>
      <c r="FPB29" s="16"/>
      <c r="FPC29" s="16"/>
      <c r="FPD29" s="16"/>
      <c r="FPE29" s="16"/>
      <c r="FPF29" s="16"/>
      <c r="FPG29" s="16"/>
      <c r="FPH29" s="16"/>
      <c r="FPI29" s="16"/>
      <c r="FPJ29" s="16"/>
      <c r="FPK29" s="16"/>
      <c r="FPL29" s="16"/>
      <c r="FPM29" s="16"/>
      <c r="FPN29" s="16"/>
      <c r="FPO29" s="16"/>
      <c r="FPP29" s="16"/>
      <c r="FPQ29" s="16"/>
      <c r="FPR29" s="16"/>
      <c r="FPS29" s="16"/>
      <c r="FPT29" s="16"/>
      <c r="FPU29" s="16"/>
      <c r="FPV29" s="16"/>
      <c r="FPW29" s="16"/>
      <c r="FPX29" s="16"/>
      <c r="FPY29" s="16"/>
      <c r="FPZ29" s="16"/>
      <c r="FQA29" s="16"/>
      <c r="FQB29" s="16"/>
      <c r="FQC29" s="16"/>
      <c r="FQD29" s="16"/>
      <c r="FQE29" s="16"/>
      <c r="FQF29" s="16"/>
      <c r="FQG29" s="16"/>
      <c r="FQH29" s="16"/>
      <c r="FQI29" s="16"/>
      <c r="FQJ29" s="16"/>
      <c r="FQK29" s="16"/>
      <c r="FQL29" s="16"/>
      <c r="FQM29" s="16"/>
      <c r="FQN29" s="16"/>
      <c r="FQO29" s="16"/>
      <c r="FQP29" s="16"/>
      <c r="FQQ29" s="16"/>
      <c r="FQR29" s="16"/>
      <c r="FQS29" s="16"/>
      <c r="FQT29" s="16"/>
      <c r="FQU29" s="16"/>
      <c r="FQV29" s="16"/>
      <c r="FQW29" s="16"/>
      <c r="FQX29" s="16"/>
      <c r="FQY29" s="16"/>
      <c r="FQZ29" s="16"/>
      <c r="FRA29" s="16"/>
      <c r="FRB29" s="16"/>
      <c r="FRC29" s="16"/>
      <c r="FRD29" s="16"/>
      <c r="FRE29" s="16"/>
      <c r="FRF29" s="16"/>
      <c r="FRG29" s="16"/>
      <c r="FRH29" s="16"/>
      <c r="FRI29" s="16"/>
      <c r="FRJ29" s="16"/>
      <c r="FRK29" s="16"/>
      <c r="FRL29" s="16"/>
      <c r="FRM29" s="16"/>
      <c r="FRN29" s="16"/>
      <c r="FRO29" s="16"/>
      <c r="FRP29" s="16"/>
      <c r="FRQ29" s="16"/>
      <c r="FRR29" s="16"/>
      <c r="FRS29" s="16"/>
      <c r="FRT29" s="16"/>
      <c r="FRU29" s="16"/>
      <c r="FRV29" s="16"/>
      <c r="FRW29" s="16"/>
      <c r="FRX29" s="16"/>
      <c r="FRY29" s="16"/>
      <c r="FRZ29" s="16"/>
      <c r="FSA29" s="16"/>
      <c r="FSB29" s="16"/>
      <c r="FSC29" s="16"/>
      <c r="FSD29" s="16"/>
      <c r="FSE29" s="16"/>
      <c r="FSF29" s="16"/>
      <c r="FSG29" s="16"/>
      <c r="FSH29" s="16"/>
      <c r="FSI29" s="16"/>
      <c r="FSJ29" s="16"/>
      <c r="FSK29" s="16"/>
      <c r="FSL29" s="16"/>
      <c r="FSM29" s="16"/>
      <c r="FSN29" s="16"/>
      <c r="FSO29" s="16"/>
      <c r="FSP29" s="16"/>
      <c r="FSQ29" s="16"/>
      <c r="FSR29" s="16"/>
      <c r="FSS29" s="16"/>
      <c r="FST29" s="16"/>
      <c r="FSU29" s="16"/>
      <c r="FSV29" s="16"/>
      <c r="FSW29" s="16"/>
      <c r="FSX29" s="16"/>
      <c r="FSY29" s="16"/>
      <c r="FSZ29" s="16"/>
      <c r="FTA29" s="16"/>
      <c r="FTB29" s="16"/>
      <c r="FTC29" s="16"/>
      <c r="FTD29" s="16"/>
      <c r="FTE29" s="16"/>
      <c r="FTF29" s="16"/>
      <c r="FTG29" s="16"/>
      <c r="FTH29" s="16"/>
      <c r="FTI29" s="16"/>
      <c r="FTJ29" s="16"/>
      <c r="FTK29" s="16"/>
      <c r="FTL29" s="16"/>
      <c r="FTM29" s="16"/>
      <c r="FTN29" s="16"/>
      <c r="FTO29" s="16"/>
      <c r="FTP29" s="16"/>
      <c r="FTQ29" s="16"/>
      <c r="FTR29" s="16"/>
      <c r="FTS29" s="16"/>
      <c r="FTT29" s="16"/>
      <c r="FTU29" s="16"/>
      <c r="FTV29" s="16"/>
      <c r="FTW29" s="16"/>
      <c r="FTX29" s="16"/>
      <c r="FTY29" s="16"/>
      <c r="FTZ29" s="16"/>
      <c r="FUA29" s="16"/>
      <c r="FUB29" s="16"/>
      <c r="FUC29" s="16"/>
      <c r="FUD29" s="16"/>
      <c r="FUE29" s="16"/>
      <c r="FUF29" s="16"/>
      <c r="FUG29" s="16"/>
      <c r="FUH29" s="16"/>
      <c r="FUI29" s="16"/>
      <c r="FUJ29" s="16"/>
      <c r="FUK29" s="16"/>
      <c r="FUL29" s="16"/>
      <c r="FUM29" s="16"/>
      <c r="FUN29" s="16"/>
      <c r="FUO29" s="16"/>
      <c r="FUP29" s="16"/>
      <c r="FUQ29" s="16"/>
      <c r="FUR29" s="16"/>
      <c r="FUS29" s="16"/>
      <c r="FUT29" s="16"/>
      <c r="FUU29" s="16"/>
      <c r="FUV29" s="16"/>
      <c r="FUW29" s="16"/>
      <c r="FUX29" s="16"/>
      <c r="FUY29" s="16"/>
      <c r="FUZ29" s="16"/>
      <c r="FVA29" s="16"/>
      <c r="FVB29" s="16"/>
      <c r="FVC29" s="16"/>
      <c r="FVD29" s="16"/>
      <c r="FVE29" s="16"/>
      <c r="FVF29" s="16"/>
      <c r="FVG29" s="16"/>
      <c r="FVH29" s="16"/>
      <c r="FVI29" s="16"/>
      <c r="FVJ29" s="16"/>
      <c r="FVK29" s="16"/>
      <c r="FVL29" s="16"/>
      <c r="FVM29" s="16"/>
      <c r="FVN29" s="16"/>
      <c r="FVO29" s="16"/>
      <c r="FVP29" s="16"/>
      <c r="FVQ29" s="16"/>
      <c r="FVR29" s="16"/>
      <c r="FVS29" s="16"/>
      <c r="FVT29" s="16"/>
      <c r="FVU29" s="16"/>
      <c r="FVV29" s="16"/>
      <c r="FVW29" s="16"/>
      <c r="FVX29" s="16"/>
      <c r="FVY29" s="16"/>
      <c r="FVZ29" s="16"/>
      <c r="FWA29" s="16"/>
      <c r="FWB29" s="16"/>
      <c r="FWC29" s="16"/>
      <c r="FWD29" s="16"/>
      <c r="FWE29" s="16"/>
      <c r="FWF29" s="16"/>
      <c r="FWG29" s="16"/>
      <c r="FWH29" s="16"/>
      <c r="FWI29" s="16"/>
      <c r="FWJ29" s="16"/>
      <c r="FWK29" s="16"/>
      <c r="FWL29" s="16"/>
      <c r="FWM29" s="16"/>
      <c r="FWN29" s="16"/>
      <c r="FWO29" s="16"/>
      <c r="FWP29" s="16"/>
      <c r="FWQ29" s="16"/>
      <c r="FWR29" s="16"/>
      <c r="FWS29" s="16"/>
      <c r="FWT29" s="16"/>
      <c r="FWU29" s="16"/>
      <c r="FWV29" s="16"/>
      <c r="FWW29" s="16"/>
      <c r="FWX29" s="16"/>
      <c r="FWY29" s="16"/>
      <c r="FWZ29" s="16"/>
      <c r="FXA29" s="16"/>
      <c r="FXB29" s="16"/>
      <c r="FXC29" s="16"/>
      <c r="FXD29" s="16"/>
      <c r="FXE29" s="16"/>
      <c r="FXF29" s="16"/>
      <c r="FXG29" s="16"/>
      <c r="FXH29" s="16"/>
      <c r="FXI29" s="16"/>
      <c r="FXJ29" s="16"/>
      <c r="FXK29" s="16"/>
      <c r="FXL29" s="16"/>
      <c r="FXM29" s="16"/>
      <c r="FXN29" s="16"/>
      <c r="FXO29" s="16"/>
      <c r="FXP29" s="16"/>
      <c r="FXQ29" s="16"/>
      <c r="FXR29" s="16"/>
      <c r="FXS29" s="16"/>
      <c r="FXT29" s="16"/>
      <c r="FXU29" s="16"/>
      <c r="FXV29" s="16"/>
      <c r="FXW29" s="16"/>
      <c r="FXX29" s="16"/>
      <c r="FXY29" s="16"/>
      <c r="FXZ29" s="16"/>
      <c r="FYA29" s="16"/>
      <c r="FYB29" s="16"/>
      <c r="FYC29" s="16"/>
      <c r="FYD29" s="16"/>
      <c r="FYE29" s="16"/>
      <c r="FYF29" s="16"/>
      <c r="FYG29" s="16"/>
      <c r="FYH29" s="16"/>
      <c r="FYI29" s="16"/>
      <c r="FYJ29" s="16"/>
      <c r="FYK29" s="16"/>
      <c r="FYL29" s="16"/>
      <c r="FYM29" s="16"/>
      <c r="FYN29" s="16"/>
      <c r="FYO29" s="16"/>
      <c r="FYP29" s="16"/>
      <c r="FYQ29" s="16"/>
      <c r="FYR29" s="16"/>
      <c r="FYS29" s="16"/>
      <c r="FYT29" s="16"/>
      <c r="FYU29" s="16"/>
      <c r="FYV29" s="16"/>
      <c r="FYW29" s="16"/>
      <c r="FYX29" s="16"/>
      <c r="FYY29" s="16"/>
      <c r="FYZ29" s="16"/>
      <c r="FZA29" s="16"/>
      <c r="FZB29" s="16"/>
      <c r="FZC29" s="16"/>
      <c r="FZD29" s="16"/>
      <c r="FZE29" s="16"/>
      <c r="FZF29" s="16"/>
      <c r="FZG29" s="16"/>
      <c r="FZH29" s="16"/>
      <c r="FZI29" s="16"/>
      <c r="FZJ29" s="16"/>
      <c r="FZK29" s="16"/>
      <c r="FZL29" s="16"/>
      <c r="FZM29" s="16"/>
      <c r="FZN29" s="16"/>
      <c r="FZO29" s="16"/>
      <c r="FZP29" s="16"/>
      <c r="FZQ29" s="16"/>
      <c r="FZR29" s="16"/>
      <c r="FZS29" s="16"/>
      <c r="FZT29" s="16"/>
      <c r="FZU29" s="16"/>
      <c r="FZV29" s="16"/>
      <c r="FZW29" s="16"/>
      <c r="FZX29" s="16"/>
      <c r="FZY29" s="16"/>
      <c r="FZZ29" s="16"/>
      <c r="GAA29" s="16"/>
      <c r="GAB29" s="16"/>
      <c r="GAC29" s="16"/>
      <c r="GAD29" s="16"/>
      <c r="GAE29" s="16"/>
      <c r="GAF29" s="16"/>
      <c r="GAG29" s="16"/>
      <c r="GAH29" s="16"/>
      <c r="GAI29" s="16"/>
      <c r="GAJ29" s="16"/>
      <c r="GAK29" s="16"/>
      <c r="GAL29" s="16"/>
      <c r="GAM29" s="16"/>
      <c r="GAN29" s="16"/>
      <c r="GAO29" s="16"/>
      <c r="GAP29" s="16"/>
      <c r="GAQ29" s="16"/>
      <c r="GAR29" s="16"/>
      <c r="GAS29" s="16"/>
      <c r="GAT29" s="16"/>
      <c r="GAU29" s="16"/>
      <c r="GAV29" s="16"/>
      <c r="GAW29" s="16"/>
      <c r="GAX29" s="16"/>
      <c r="GAY29" s="16"/>
      <c r="GAZ29" s="16"/>
      <c r="GBA29" s="16"/>
      <c r="GBB29" s="16"/>
      <c r="GBC29" s="16"/>
      <c r="GBD29" s="16"/>
      <c r="GBE29" s="16"/>
      <c r="GBF29" s="16"/>
      <c r="GBG29" s="16"/>
      <c r="GBH29" s="16"/>
      <c r="GBI29" s="16"/>
      <c r="GBJ29" s="16"/>
      <c r="GBK29" s="16"/>
      <c r="GBL29" s="16"/>
      <c r="GBM29" s="16"/>
      <c r="GBN29" s="16"/>
      <c r="GBO29" s="16"/>
      <c r="GBP29" s="16"/>
      <c r="GBQ29" s="16"/>
      <c r="GBR29" s="16"/>
      <c r="GBS29" s="16"/>
      <c r="GBT29" s="16"/>
      <c r="GBU29" s="16"/>
      <c r="GBV29" s="16"/>
      <c r="GBW29" s="16"/>
      <c r="GBX29" s="16"/>
      <c r="GBY29" s="16"/>
      <c r="GBZ29" s="16"/>
      <c r="GCA29" s="16"/>
      <c r="GCB29" s="16"/>
      <c r="GCC29" s="16"/>
      <c r="GCD29" s="16"/>
      <c r="GCE29" s="16"/>
      <c r="GCF29" s="16"/>
      <c r="GCG29" s="16"/>
      <c r="GCH29" s="16"/>
      <c r="GCI29" s="16"/>
      <c r="GCJ29" s="16"/>
      <c r="GCK29" s="16"/>
      <c r="GCL29" s="16"/>
      <c r="GCM29" s="16"/>
      <c r="GCN29" s="16"/>
      <c r="GCO29" s="16"/>
      <c r="GCP29" s="16"/>
      <c r="GCQ29" s="16"/>
      <c r="GCR29" s="16"/>
      <c r="GCS29" s="16"/>
      <c r="GCT29" s="16"/>
      <c r="GCU29" s="16"/>
      <c r="GCV29" s="16"/>
      <c r="GCW29" s="16"/>
      <c r="GCX29" s="16"/>
      <c r="GCY29" s="16"/>
      <c r="GCZ29" s="16"/>
      <c r="GDA29" s="16"/>
      <c r="GDB29" s="16"/>
      <c r="GDC29" s="16"/>
      <c r="GDD29" s="16"/>
      <c r="GDE29" s="16"/>
      <c r="GDF29" s="16"/>
      <c r="GDG29" s="16"/>
      <c r="GDH29" s="16"/>
      <c r="GDI29" s="16"/>
      <c r="GDJ29" s="16"/>
      <c r="GDK29" s="16"/>
      <c r="GDL29" s="16"/>
      <c r="GDM29" s="16"/>
      <c r="GDN29" s="16"/>
      <c r="GDO29" s="16"/>
      <c r="GDP29" s="16"/>
      <c r="GDQ29" s="16"/>
      <c r="GDR29" s="16"/>
      <c r="GDS29" s="16"/>
      <c r="GDT29" s="16"/>
      <c r="GDU29" s="16"/>
      <c r="GDV29" s="16"/>
      <c r="GDW29" s="16"/>
      <c r="GDX29" s="16"/>
      <c r="GDY29" s="16"/>
      <c r="GDZ29" s="16"/>
      <c r="GEA29" s="16"/>
      <c r="GEB29" s="16"/>
      <c r="GEC29" s="16"/>
      <c r="GED29" s="16"/>
      <c r="GEE29" s="16"/>
      <c r="GEF29" s="16"/>
      <c r="GEG29" s="16"/>
      <c r="GEH29" s="16"/>
      <c r="GEI29" s="16"/>
      <c r="GEJ29" s="16"/>
      <c r="GEK29" s="16"/>
      <c r="GEL29" s="16"/>
      <c r="GEM29" s="16"/>
      <c r="GEN29" s="16"/>
      <c r="GEO29" s="16"/>
      <c r="GEP29" s="16"/>
      <c r="GEQ29" s="16"/>
      <c r="GER29" s="16"/>
      <c r="GES29" s="16"/>
      <c r="GET29" s="16"/>
      <c r="GEU29" s="16"/>
      <c r="GEV29" s="16"/>
      <c r="GEW29" s="16"/>
      <c r="GEX29" s="16"/>
      <c r="GEY29" s="16"/>
      <c r="GEZ29" s="16"/>
      <c r="GFA29" s="16"/>
      <c r="GFB29" s="16"/>
      <c r="GFC29" s="16"/>
      <c r="GFD29" s="16"/>
      <c r="GFE29" s="16"/>
      <c r="GFF29" s="16"/>
      <c r="GFG29" s="16"/>
      <c r="GFH29" s="16"/>
      <c r="GFI29" s="16"/>
      <c r="GFJ29" s="16"/>
      <c r="GFK29" s="16"/>
      <c r="GFL29" s="16"/>
      <c r="GFM29" s="16"/>
      <c r="GFN29" s="16"/>
      <c r="GFO29" s="16"/>
      <c r="GFP29" s="16"/>
      <c r="GFQ29" s="16"/>
      <c r="GFR29" s="16"/>
      <c r="GFS29" s="16"/>
      <c r="GFT29" s="16"/>
      <c r="GFU29" s="16"/>
      <c r="GFV29" s="16"/>
      <c r="GFW29" s="16"/>
      <c r="GFX29" s="16"/>
      <c r="GFY29" s="16"/>
      <c r="GFZ29" s="16"/>
      <c r="GGA29" s="16"/>
      <c r="GGB29" s="16"/>
      <c r="GGC29" s="16"/>
      <c r="GGD29" s="16"/>
      <c r="GGE29" s="16"/>
      <c r="GGF29" s="16"/>
      <c r="GGG29" s="16"/>
      <c r="GGH29" s="16"/>
      <c r="GGI29" s="16"/>
      <c r="GGJ29" s="16"/>
      <c r="GGK29" s="16"/>
      <c r="GGL29" s="16"/>
      <c r="GGM29" s="16"/>
      <c r="GGN29" s="16"/>
      <c r="GGO29" s="16"/>
      <c r="GGP29" s="16"/>
      <c r="GGQ29" s="16"/>
      <c r="GGR29" s="16"/>
      <c r="GGS29" s="16"/>
      <c r="GGT29" s="16"/>
      <c r="GGU29" s="16"/>
      <c r="GGV29" s="16"/>
      <c r="GGW29" s="16"/>
      <c r="GGX29" s="16"/>
      <c r="GGY29" s="16"/>
      <c r="GGZ29" s="16"/>
      <c r="GHA29" s="16"/>
      <c r="GHB29" s="16"/>
      <c r="GHC29" s="16"/>
      <c r="GHD29" s="16"/>
      <c r="GHE29" s="16"/>
      <c r="GHF29" s="16"/>
      <c r="GHG29" s="16"/>
      <c r="GHH29" s="16"/>
      <c r="GHI29" s="16"/>
      <c r="GHJ29" s="16"/>
      <c r="GHK29" s="16"/>
      <c r="GHL29" s="16"/>
      <c r="GHM29" s="16"/>
      <c r="GHN29" s="16"/>
      <c r="GHO29" s="16"/>
      <c r="GHP29" s="16"/>
      <c r="GHQ29" s="16"/>
      <c r="GHR29" s="16"/>
      <c r="GHS29" s="16"/>
      <c r="GHT29" s="16"/>
      <c r="GHU29" s="16"/>
      <c r="GHV29" s="16"/>
      <c r="GHW29" s="16"/>
      <c r="GHX29" s="16"/>
      <c r="GHY29" s="16"/>
      <c r="GHZ29" s="16"/>
      <c r="GIA29" s="16"/>
      <c r="GIB29" s="16"/>
      <c r="GIC29" s="16"/>
      <c r="GID29" s="16"/>
      <c r="GIE29" s="16"/>
      <c r="GIF29" s="16"/>
      <c r="GIG29" s="16"/>
      <c r="GIH29" s="16"/>
      <c r="GII29" s="16"/>
      <c r="GIJ29" s="16"/>
      <c r="GIK29" s="16"/>
      <c r="GIL29" s="16"/>
      <c r="GIM29" s="16"/>
      <c r="GIN29" s="16"/>
      <c r="GIO29" s="16"/>
      <c r="GIP29" s="16"/>
      <c r="GIQ29" s="16"/>
      <c r="GIR29" s="16"/>
      <c r="GIS29" s="16"/>
      <c r="GIT29" s="16"/>
      <c r="GIU29" s="16"/>
      <c r="GIV29" s="16"/>
      <c r="GIW29" s="16"/>
      <c r="GIX29" s="16"/>
      <c r="GIY29" s="16"/>
      <c r="GIZ29" s="16"/>
      <c r="GJA29" s="16"/>
      <c r="GJB29" s="16"/>
      <c r="GJC29" s="16"/>
      <c r="GJD29" s="16"/>
      <c r="GJE29" s="16"/>
      <c r="GJF29" s="16"/>
      <c r="GJG29" s="16"/>
      <c r="GJH29" s="16"/>
      <c r="GJI29" s="16"/>
      <c r="GJJ29" s="16"/>
      <c r="GJK29" s="16"/>
      <c r="GJL29" s="16"/>
      <c r="GJM29" s="16"/>
      <c r="GJN29" s="16"/>
      <c r="GJO29" s="16"/>
      <c r="GJP29" s="16"/>
      <c r="GJQ29" s="16"/>
      <c r="GJR29" s="16"/>
      <c r="GJS29" s="16"/>
      <c r="GJT29" s="16"/>
      <c r="GJU29" s="16"/>
      <c r="GJV29" s="16"/>
      <c r="GJW29" s="16"/>
      <c r="GJX29" s="16"/>
      <c r="GJY29" s="16"/>
      <c r="GJZ29" s="16"/>
      <c r="GKA29" s="16"/>
      <c r="GKB29" s="16"/>
      <c r="GKC29" s="16"/>
      <c r="GKD29" s="16"/>
      <c r="GKE29" s="16"/>
      <c r="GKF29" s="16"/>
      <c r="GKG29" s="16"/>
      <c r="GKH29" s="16"/>
      <c r="GKI29" s="16"/>
      <c r="GKJ29" s="16"/>
      <c r="GKK29" s="16"/>
      <c r="GKL29" s="16"/>
      <c r="GKM29" s="16"/>
      <c r="GKN29" s="16"/>
      <c r="GKO29" s="16"/>
      <c r="GKP29" s="16"/>
      <c r="GKQ29" s="16"/>
      <c r="GKR29" s="16"/>
      <c r="GKS29" s="16"/>
      <c r="GKT29" s="16"/>
      <c r="GKU29" s="16"/>
      <c r="GKV29" s="16"/>
      <c r="GKW29" s="16"/>
      <c r="GKX29" s="16"/>
      <c r="GKY29" s="16"/>
      <c r="GKZ29" s="16"/>
      <c r="GLA29" s="16"/>
      <c r="GLB29" s="16"/>
      <c r="GLC29" s="16"/>
      <c r="GLD29" s="16"/>
      <c r="GLE29" s="16"/>
      <c r="GLF29" s="16"/>
      <c r="GLG29" s="16"/>
      <c r="GLH29" s="16"/>
      <c r="GLI29" s="16"/>
      <c r="GLJ29" s="16"/>
      <c r="GLK29" s="16"/>
      <c r="GLL29" s="16"/>
      <c r="GLM29" s="16"/>
      <c r="GLN29" s="16"/>
      <c r="GLO29" s="16"/>
      <c r="GLP29" s="16"/>
      <c r="GLQ29" s="16"/>
      <c r="GLR29" s="16"/>
      <c r="GLS29" s="16"/>
      <c r="GLT29" s="16"/>
      <c r="GLU29" s="16"/>
      <c r="GLV29" s="16"/>
      <c r="GLW29" s="16"/>
      <c r="GLX29" s="16"/>
      <c r="GLY29" s="16"/>
      <c r="GLZ29" s="16"/>
      <c r="GMA29" s="16"/>
      <c r="GMB29" s="16"/>
      <c r="GMC29" s="16"/>
      <c r="GMD29" s="16"/>
      <c r="GME29" s="16"/>
      <c r="GMF29" s="16"/>
      <c r="GMG29" s="16"/>
      <c r="GMH29" s="16"/>
      <c r="GMI29" s="16"/>
      <c r="GMJ29" s="16"/>
      <c r="GMK29" s="16"/>
      <c r="GML29" s="16"/>
      <c r="GMM29" s="16"/>
      <c r="GMN29" s="16"/>
      <c r="GMO29" s="16"/>
      <c r="GMP29" s="16"/>
      <c r="GMQ29" s="16"/>
      <c r="GMR29" s="16"/>
      <c r="GMS29" s="16"/>
      <c r="GMT29" s="16"/>
      <c r="GMU29" s="16"/>
      <c r="GMV29" s="16"/>
      <c r="GMW29" s="16"/>
      <c r="GMX29" s="16"/>
      <c r="GMY29" s="16"/>
      <c r="GMZ29" s="16"/>
      <c r="GNA29" s="16"/>
      <c r="GNB29" s="16"/>
      <c r="GNC29" s="16"/>
      <c r="GND29" s="16"/>
      <c r="GNE29" s="16"/>
      <c r="GNF29" s="16"/>
      <c r="GNG29" s="16"/>
      <c r="GNH29" s="16"/>
      <c r="GNI29" s="16"/>
      <c r="GNJ29" s="16"/>
      <c r="GNK29" s="16"/>
      <c r="GNL29" s="16"/>
      <c r="GNM29" s="16"/>
      <c r="GNN29" s="16"/>
      <c r="GNO29" s="16"/>
      <c r="GNP29" s="16"/>
      <c r="GNQ29" s="16"/>
      <c r="GNR29" s="16"/>
      <c r="GNS29" s="16"/>
      <c r="GNT29" s="16"/>
      <c r="GNU29" s="16"/>
      <c r="GNV29" s="16"/>
      <c r="GNW29" s="16"/>
      <c r="GNX29" s="16"/>
      <c r="GNY29" s="16"/>
      <c r="GNZ29" s="16"/>
      <c r="GOA29" s="16"/>
      <c r="GOB29" s="16"/>
      <c r="GOC29" s="16"/>
      <c r="GOD29" s="16"/>
      <c r="GOE29" s="16"/>
      <c r="GOF29" s="16"/>
      <c r="GOG29" s="16"/>
      <c r="GOH29" s="16"/>
      <c r="GOI29" s="16"/>
      <c r="GOJ29" s="16"/>
      <c r="GOK29" s="16"/>
      <c r="GOL29" s="16"/>
      <c r="GOM29" s="16"/>
      <c r="GON29" s="16"/>
      <c r="GOO29" s="16"/>
      <c r="GOP29" s="16"/>
      <c r="GOQ29" s="16"/>
      <c r="GOR29" s="16"/>
      <c r="GOS29" s="16"/>
      <c r="GOT29" s="16"/>
      <c r="GOU29" s="16"/>
      <c r="GOV29" s="16"/>
      <c r="GOW29" s="16"/>
      <c r="GOX29" s="16"/>
      <c r="GOY29" s="16"/>
      <c r="GOZ29" s="16"/>
      <c r="GPA29" s="16"/>
      <c r="GPB29" s="16"/>
      <c r="GPC29" s="16"/>
      <c r="GPD29" s="16"/>
      <c r="GPE29" s="16"/>
      <c r="GPF29" s="16"/>
      <c r="GPG29" s="16"/>
      <c r="GPH29" s="16"/>
      <c r="GPI29" s="16"/>
      <c r="GPJ29" s="16"/>
      <c r="GPK29" s="16"/>
      <c r="GPL29" s="16"/>
      <c r="GPM29" s="16"/>
      <c r="GPN29" s="16"/>
      <c r="GPO29" s="16"/>
      <c r="GPP29" s="16"/>
      <c r="GPQ29" s="16"/>
      <c r="GPR29" s="16"/>
      <c r="GPS29" s="16"/>
      <c r="GPT29" s="16"/>
      <c r="GPU29" s="16"/>
      <c r="GPV29" s="16"/>
      <c r="GPW29" s="16"/>
      <c r="GPX29" s="16"/>
      <c r="GPY29" s="16"/>
      <c r="GPZ29" s="16"/>
      <c r="GQA29" s="16"/>
      <c r="GQB29" s="16"/>
      <c r="GQC29" s="16"/>
      <c r="GQD29" s="16"/>
      <c r="GQE29" s="16"/>
      <c r="GQF29" s="16"/>
      <c r="GQG29" s="16"/>
      <c r="GQH29" s="16"/>
      <c r="GQI29" s="16"/>
      <c r="GQJ29" s="16"/>
      <c r="GQK29" s="16"/>
      <c r="GQL29" s="16"/>
      <c r="GQM29" s="16"/>
      <c r="GQN29" s="16"/>
      <c r="GQO29" s="16"/>
      <c r="GQP29" s="16"/>
      <c r="GQQ29" s="16"/>
      <c r="GQR29" s="16"/>
      <c r="GQS29" s="16"/>
      <c r="GQT29" s="16"/>
      <c r="GQU29" s="16"/>
      <c r="GQV29" s="16"/>
      <c r="GQW29" s="16"/>
      <c r="GQX29" s="16"/>
      <c r="GQY29" s="16"/>
      <c r="GQZ29" s="16"/>
      <c r="GRA29" s="16"/>
      <c r="GRB29" s="16"/>
      <c r="GRC29" s="16"/>
      <c r="GRD29" s="16"/>
      <c r="GRE29" s="16"/>
      <c r="GRF29" s="16"/>
      <c r="GRG29" s="16"/>
      <c r="GRH29" s="16"/>
      <c r="GRI29" s="16"/>
      <c r="GRJ29" s="16"/>
      <c r="GRK29" s="16"/>
      <c r="GRL29" s="16"/>
      <c r="GRM29" s="16"/>
      <c r="GRN29" s="16"/>
      <c r="GRO29" s="16"/>
      <c r="GRP29" s="16"/>
      <c r="GRQ29" s="16"/>
      <c r="GRR29" s="16"/>
      <c r="GRS29" s="16"/>
      <c r="GRT29" s="16"/>
      <c r="GRU29" s="16"/>
      <c r="GRV29" s="16"/>
      <c r="GRW29" s="16"/>
      <c r="GRX29" s="16"/>
      <c r="GRY29" s="16"/>
      <c r="GRZ29" s="16"/>
      <c r="GSA29" s="16"/>
      <c r="GSB29" s="16"/>
      <c r="GSC29" s="16"/>
      <c r="GSD29" s="16"/>
      <c r="GSE29" s="16"/>
      <c r="GSF29" s="16"/>
      <c r="GSG29" s="16"/>
      <c r="GSH29" s="16"/>
      <c r="GSI29" s="16"/>
      <c r="GSJ29" s="16"/>
      <c r="GSK29" s="16"/>
      <c r="GSL29" s="16"/>
      <c r="GSM29" s="16"/>
      <c r="GSN29" s="16"/>
      <c r="GSO29" s="16"/>
      <c r="GSP29" s="16"/>
      <c r="GSQ29" s="16"/>
      <c r="GSR29" s="16"/>
      <c r="GSS29" s="16"/>
      <c r="GST29" s="16"/>
      <c r="GSU29" s="16"/>
      <c r="GSV29" s="16"/>
      <c r="GSW29" s="16"/>
      <c r="GSX29" s="16"/>
      <c r="GSY29" s="16"/>
      <c r="GSZ29" s="16"/>
      <c r="GTA29" s="16"/>
      <c r="GTB29" s="16"/>
      <c r="GTC29" s="16"/>
      <c r="GTD29" s="16"/>
      <c r="GTE29" s="16"/>
      <c r="GTF29" s="16"/>
      <c r="GTG29" s="16"/>
      <c r="GTH29" s="16"/>
      <c r="GTI29" s="16"/>
      <c r="GTJ29" s="16"/>
      <c r="GTK29" s="16"/>
      <c r="GTL29" s="16"/>
      <c r="GTM29" s="16"/>
      <c r="GTN29" s="16"/>
      <c r="GTO29" s="16"/>
      <c r="GTP29" s="16"/>
      <c r="GTQ29" s="16"/>
      <c r="GTR29" s="16"/>
      <c r="GTS29" s="16"/>
      <c r="GTT29" s="16"/>
      <c r="GTU29" s="16"/>
      <c r="GTV29" s="16"/>
      <c r="GTW29" s="16"/>
      <c r="GTX29" s="16"/>
      <c r="GTY29" s="16"/>
      <c r="GTZ29" s="16"/>
      <c r="GUA29" s="16"/>
      <c r="GUB29" s="16"/>
      <c r="GUC29" s="16"/>
      <c r="GUD29" s="16"/>
      <c r="GUE29" s="16"/>
      <c r="GUF29" s="16"/>
      <c r="GUG29" s="16"/>
      <c r="GUH29" s="16"/>
      <c r="GUI29" s="16"/>
      <c r="GUJ29" s="16"/>
      <c r="GUK29" s="16"/>
      <c r="GUL29" s="16"/>
      <c r="GUM29" s="16"/>
      <c r="GUN29" s="16"/>
      <c r="GUO29" s="16"/>
      <c r="GUP29" s="16"/>
      <c r="GUQ29" s="16"/>
      <c r="GUR29" s="16"/>
      <c r="GUS29" s="16"/>
      <c r="GUT29" s="16"/>
      <c r="GUU29" s="16"/>
      <c r="GUV29" s="16"/>
      <c r="GUW29" s="16"/>
      <c r="GUX29" s="16"/>
      <c r="GUY29" s="16"/>
      <c r="GUZ29" s="16"/>
      <c r="GVA29" s="16"/>
      <c r="GVB29" s="16"/>
      <c r="GVC29" s="16"/>
      <c r="GVD29" s="16"/>
      <c r="GVE29" s="16"/>
      <c r="GVF29" s="16"/>
      <c r="GVG29" s="16"/>
      <c r="GVH29" s="16"/>
      <c r="GVI29" s="16"/>
      <c r="GVJ29" s="16"/>
      <c r="GVK29" s="16"/>
      <c r="GVL29" s="16"/>
      <c r="GVM29" s="16"/>
      <c r="GVN29" s="16"/>
      <c r="GVO29" s="16"/>
      <c r="GVP29" s="16"/>
      <c r="GVQ29" s="16"/>
      <c r="GVR29" s="16"/>
      <c r="GVS29" s="16"/>
      <c r="GVT29" s="16"/>
      <c r="GVU29" s="16"/>
      <c r="GVV29" s="16"/>
      <c r="GVW29" s="16"/>
      <c r="GVX29" s="16"/>
      <c r="GVY29" s="16"/>
      <c r="GVZ29" s="16"/>
      <c r="GWA29" s="16"/>
      <c r="GWB29" s="16"/>
      <c r="GWC29" s="16"/>
      <c r="GWD29" s="16"/>
      <c r="GWE29" s="16"/>
      <c r="GWF29" s="16"/>
      <c r="GWG29" s="16"/>
      <c r="GWH29" s="16"/>
      <c r="GWI29" s="16"/>
      <c r="GWJ29" s="16"/>
      <c r="GWK29" s="16"/>
      <c r="GWL29" s="16"/>
      <c r="GWM29" s="16"/>
      <c r="GWN29" s="16"/>
      <c r="GWO29" s="16"/>
      <c r="GWP29" s="16"/>
      <c r="GWQ29" s="16"/>
      <c r="GWR29" s="16"/>
      <c r="GWS29" s="16"/>
      <c r="GWT29" s="16"/>
      <c r="GWU29" s="16"/>
      <c r="GWV29" s="16"/>
      <c r="GWW29" s="16"/>
      <c r="GWX29" s="16"/>
      <c r="GWY29" s="16"/>
      <c r="GWZ29" s="16"/>
      <c r="GXA29" s="16"/>
      <c r="GXB29" s="16"/>
      <c r="GXC29" s="16"/>
      <c r="GXD29" s="16"/>
      <c r="GXE29" s="16"/>
      <c r="GXF29" s="16"/>
      <c r="GXG29" s="16"/>
      <c r="GXH29" s="16"/>
      <c r="GXI29" s="16"/>
      <c r="GXJ29" s="16"/>
      <c r="GXK29" s="16"/>
      <c r="GXL29" s="16"/>
      <c r="GXM29" s="16"/>
      <c r="GXN29" s="16"/>
      <c r="GXO29" s="16"/>
      <c r="GXP29" s="16"/>
      <c r="GXQ29" s="16"/>
      <c r="GXR29" s="16"/>
      <c r="GXS29" s="16"/>
      <c r="GXT29" s="16"/>
      <c r="GXU29" s="16"/>
      <c r="GXV29" s="16"/>
      <c r="GXW29" s="16"/>
      <c r="GXX29" s="16"/>
      <c r="GXY29" s="16"/>
      <c r="GXZ29" s="16"/>
      <c r="GYA29" s="16"/>
      <c r="GYB29" s="16"/>
      <c r="GYC29" s="16"/>
      <c r="GYD29" s="16"/>
      <c r="GYE29" s="16"/>
      <c r="GYF29" s="16"/>
      <c r="GYG29" s="16"/>
      <c r="GYH29" s="16"/>
      <c r="GYI29" s="16"/>
      <c r="GYJ29" s="16"/>
      <c r="GYK29" s="16"/>
      <c r="GYL29" s="16"/>
      <c r="GYM29" s="16"/>
      <c r="GYN29" s="16"/>
      <c r="GYO29" s="16"/>
      <c r="GYP29" s="16"/>
      <c r="GYQ29" s="16"/>
      <c r="GYR29" s="16"/>
      <c r="GYS29" s="16"/>
      <c r="GYT29" s="16"/>
      <c r="GYU29" s="16"/>
      <c r="GYV29" s="16"/>
      <c r="GYW29" s="16"/>
      <c r="GYX29" s="16"/>
      <c r="GYY29" s="16"/>
      <c r="GYZ29" s="16"/>
      <c r="GZA29" s="16"/>
      <c r="GZB29" s="16"/>
      <c r="GZC29" s="16"/>
      <c r="GZD29" s="16"/>
      <c r="GZE29" s="16"/>
      <c r="GZF29" s="16"/>
      <c r="GZG29" s="16"/>
      <c r="GZH29" s="16"/>
      <c r="GZI29" s="16"/>
      <c r="GZJ29" s="16"/>
      <c r="GZK29" s="16"/>
      <c r="GZL29" s="16"/>
      <c r="GZM29" s="16"/>
      <c r="GZN29" s="16"/>
      <c r="GZO29" s="16"/>
      <c r="GZP29" s="16"/>
      <c r="GZQ29" s="16"/>
      <c r="GZR29" s="16"/>
      <c r="GZS29" s="16"/>
      <c r="GZT29" s="16"/>
      <c r="GZU29" s="16"/>
      <c r="GZV29" s="16"/>
      <c r="GZW29" s="16"/>
      <c r="GZX29" s="16"/>
      <c r="GZY29" s="16"/>
      <c r="GZZ29" s="16"/>
      <c r="HAA29" s="16"/>
      <c r="HAB29" s="16"/>
      <c r="HAC29" s="16"/>
      <c r="HAD29" s="16"/>
      <c r="HAE29" s="16"/>
      <c r="HAF29" s="16"/>
      <c r="HAG29" s="16"/>
      <c r="HAH29" s="16"/>
      <c r="HAI29" s="16"/>
      <c r="HAJ29" s="16"/>
      <c r="HAK29" s="16"/>
      <c r="HAL29" s="16"/>
      <c r="HAM29" s="16"/>
      <c r="HAN29" s="16"/>
      <c r="HAO29" s="16"/>
      <c r="HAP29" s="16"/>
      <c r="HAQ29" s="16"/>
      <c r="HAR29" s="16"/>
      <c r="HAS29" s="16"/>
      <c r="HAT29" s="16"/>
      <c r="HAU29" s="16"/>
      <c r="HAV29" s="16"/>
      <c r="HAW29" s="16"/>
      <c r="HAX29" s="16"/>
      <c r="HAY29" s="16"/>
      <c r="HAZ29" s="16"/>
      <c r="HBA29" s="16"/>
      <c r="HBB29" s="16"/>
      <c r="HBC29" s="16"/>
      <c r="HBD29" s="16"/>
      <c r="HBE29" s="16"/>
      <c r="HBF29" s="16"/>
      <c r="HBG29" s="16"/>
      <c r="HBH29" s="16"/>
      <c r="HBI29" s="16"/>
      <c r="HBJ29" s="16"/>
      <c r="HBK29" s="16"/>
      <c r="HBL29" s="16"/>
      <c r="HBM29" s="16"/>
      <c r="HBN29" s="16"/>
      <c r="HBO29" s="16"/>
      <c r="HBP29" s="16"/>
      <c r="HBQ29" s="16"/>
      <c r="HBR29" s="16"/>
      <c r="HBS29" s="16"/>
      <c r="HBT29" s="16"/>
      <c r="HBU29" s="16"/>
      <c r="HBV29" s="16"/>
      <c r="HBW29" s="16"/>
      <c r="HBX29" s="16"/>
      <c r="HBY29" s="16"/>
      <c r="HBZ29" s="16"/>
      <c r="HCA29" s="16"/>
      <c r="HCB29" s="16"/>
      <c r="HCC29" s="16"/>
      <c r="HCD29" s="16"/>
      <c r="HCE29" s="16"/>
      <c r="HCF29" s="16"/>
      <c r="HCG29" s="16"/>
      <c r="HCH29" s="16"/>
      <c r="HCI29" s="16"/>
      <c r="HCJ29" s="16"/>
      <c r="HCK29" s="16"/>
      <c r="HCL29" s="16"/>
      <c r="HCM29" s="16"/>
      <c r="HCN29" s="16"/>
      <c r="HCO29" s="16"/>
      <c r="HCP29" s="16"/>
      <c r="HCQ29" s="16"/>
      <c r="HCR29" s="16"/>
      <c r="HCS29" s="16"/>
      <c r="HCT29" s="16"/>
      <c r="HCU29" s="16"/>
      <c r="HCV29" s="16"/>
      <c r="HCW29" s="16"/>
      <c r="HCX29" s="16"/>
      <c r="HCY29" s="16"/>
      <c r="HCZ29" s="16"/>
      <c r="HDA29" s="16"/>
      <c r="HDB29" s="16"/>
      <c r="HDC29" s="16"/>
      <c r="HDD29" s="16"/>
      <c r="HDE29" s="16"/>
      <c r="HDF29" s="16"/>
      <c r="HDG29" s="16"/>
      <c r="HDH29" s="16"/>
      <c r="HDI29" s="16"/>
      <c r="HDJ29" s="16"/>
      <c r="HDK29" s="16"/>
      <c r="HDL29" s="16"/>
      <c r="HDM29" s="16"/>
      <c r="HDN29" s="16"/>
      <c r="HDO29" s="16"/>
      <c r="HDP29" s="16"/>
      <c r="HDQ29" s="16"/>
      <c r="HDR29" s="16"/>
      <c r="HDS29" s="16"/>
      <c r="HDT29" s="16"/>
      <c r="HDU29" s="16"/>
      <c r="HDV29" s="16"/>
      <c r="HDW29" s="16"/>
      <c r="HDX29" s="16"/>
      <c r="HDY29" s="16"/>
      <c r="HDZ29" s="16"/>
      <c r="HEA29" s="16"/>
      <c r="HEB29" s="16"/>
      <c r="HEC29" s="16"/>
      <c r="HED29" s="16"/>
      <c r="HEE29" s="16"/>
      <c r="HEF29" s="16"/>
      <c r="HEG29" s="16"/>
      <c r="HEH29" s="16"/>
      <c r="HEI29" s="16"/>
      <c r="HEJ29" s="16"/>
      <c r="HEK29" s="16"/>
      <c r="HEL29" s="16"/>
      <c r="HEM29" s="16"/>
      <c r="HEN29" s="16"/>
      <c r="HEO29" s="16"/>
      <c r="HEP29" s="16"/>
      <c r="HEQ29" s="16"/>
      <c r="HER29" s="16"/>
      <c r="HES29" s="16"/>
      <c r="HET29" s="16"/>
      <c r="HEU29" s="16"/>
      <c r="HEV29" s="16"/>
      <c r="HEW29" s="16"/>
      <c r="HEX29" s="16"/>
      <c r="HEY29" s="16"/>
      <c r="HEZ29" s="16"/>
      <c r="HFA29" s="16"/>
      <c r="HFB29" s="16"/>
      <c r="HFC29" s="16"/>
      <c r="HFD29" s="16"/>
      <c r="HFE29" s="16"/>
      <c r="HFF29" s="16"/>
      <c r="HFG29" s="16"/>
      <c r="HFH29" s="16"/>
      <c r="HFI29" s="16"/>
      <c r="HFJ29" s="16"/>
      <c r="HFK29" s="16"/>
      <c r="HFL29" s="16"/>
      <c r="HFM29" s="16"/>
      <c r="HFN29" s="16"/>
      <c r="HFO29" s="16"/>
      <c r="HFP29" s="16"/>
      <c r="HFQ29" s="16"/>
      <c r="HFR29" s="16"/>
      <c r="HFS29" s="16"/>
      <c r="HFT29" s="16"/>
      <c r="HFU29" s="16"/>
      <c r="HFV29" s="16"/>
      <c r="HFW29" s="16"/>
      <c r="HFX29" s="16"/>
      <c r="HFY29" s="16"/>
      <c r="HFZ29" s="16"/>
      <c r="HGA29" s="16"/>
      <c r="HGB29" s="16"/>
      <c r="HGC29" s="16"/>
      <c r="HGD29" s="16"/>
      <c r="HGE29" s="16"/>
      <c r="HGF29" s="16"/>
      <c r="HGG29" s="16"/>
      <c r="HGH29" s="16"/>
      <c r="HGI29" s="16"/>
      <c r="HGJ29" s="16"/>
      <c r="HGK29" s="16"/>
      <c r="HGL29" s="16"/>
      <c r="HGM29" s="16"/>
      <c r="HGN29" s="16"/>
      <c r="HGO29" s="16"/>
      <c r="HGP29" s="16"/>
      <c r="HGQ29" s="16"/>
      <c r="HGR29" s="16"/>
      <c r="HGS29" s="16"/>
      <c r="HGT29" s="16"/>
      <c r="HGU29" s="16"/>
      <c r="HGV29" s="16"/>
      <c r="HGW29" s="16"/>
      <c r="HGX29" s="16"/>
      <c r="HGY29" s="16"/>
      <c r="HGZ29" s="16"/>
      <c r="HHA29" s="16"/>
      <c r="HHB29" s="16"/>
      <c r="HHC29" s="16"/>
      <c r="HHD29" s="16"/>
      <c r="HHE29" s="16"/>
      <c r="HHF29" s="16"/>
      <c r="HHG29" s="16"/>
      <c r="HHH29" s="16"/>
      <c r="HHI29" s="16"/>
      <c r="HHJ29" s="16"/>
      <c r="HHK29" s="16"/>
      <c r="HHL29" s="16"/>
      <c r="HHM29" s="16"/>
      <c r="HHN29" s="16"/>
      <c r="HHO29" s="16"/>
      <c r="HHP29" s="16"/>
      <c r="HHQ29" s="16"/>
      <c r="HHR29" s="16"/>
      <c r="HHS29" s="16"/>
      <c r="HHT29" s="16"/>
      <c r="HHU29" s="16"/>
      <c r="HHV29" s="16"/>
      <c r="HHW29" s="16"/>
      <c r="HHX29" s="16"/>
      <c r="HHY29" s="16"/>
      <c r="HHZ29" s="16"/>
      <c r="HIA29" s="16"/>
      <c r="HIB29" s="16"/>
      <c r="HIC29" s="16"/>
      <c r="HID29" s="16"/>
      <c r="HIE29" s="16"/>
      <c r="HIF29" s="16"/>
      <c r="HIG29" s="16"/>
      <c r="HIH29" s="16"/>
      <c r="HII29" s="16"/>
      <c r="HIJ29" s="16"/>
      <c r="HIK29" s="16"/>
      <c r="HIL29" s="16"/>
      <c r="HIM29" s="16"/>
      <c r="HIN29" s="16"/>
      <c r="HIO29" s="16"/>
      <c r="HIP29" s="16"/>
      <c r="HIQ29" s="16"/>
      <c r="HIR29" s="16"/>
      <c r="HIS29" s="16"/>
      <c r="HIT29" s="16"/>
      <c r="HIU29" s="16"/>
      <c r="HIV29" s="16"/>
      <c r="HIW29" s="16"/>
      <c r="HIX29" s="16"/>
      <c r="HIY29" s="16"/>
      <c r="HIZ29" s="16"/>
      <c r="HJA29" s="16"/>
      <c r="HJB29" s="16"/>
      <c r="HJC29" s="16"/>
      <c r="HJD29" s="16"/>
      <c r="HJE29" s="16"/>
      <c r="HJF29" s="16"/>
      <c r="HJG29" s="16"/>
      <c r="HJH29" s="16"/>
      <c r="HJI29" s="16"/>
      <c r="HJJ29" s="16"/>
      <c r="HJK29" s="16"/>
      <c r="HJL29" s="16"/>
      <c r="HJM29" s="16"/>
      <c r="HJN29" s="16"/>
      <c r="HJO29" s="16"/>
      <c r="HJP29" s="16"/>
      <c r="HJQ29" s="16"/>
      <c r="HJR29" s="16"/>
      <c r="HJS29" s="16"/>
      <c r="HJT29" s="16"/>
      <c r="HJU29" s="16"/>
      <c r="HJV29" s="16"/>
      <c r="HJW29" s="16"/>
      <c r="HJX29" s="16"/>
      <c r="HJY29" s="16"/>
      <c r="HJZ29" s="16"/>
      <c r="HKA29" s="16"/>
      <c r="HKB29" s="16"/>
      <c r="HKC29" s="16"/>
      <c r="HKD29" s="16"/>
      <c r="HKE29" s="16"/>
      <c r="HKF29" s="16"/>
      <c r="HKG29" s="16"/>
      <c r="HKH29" s="16"/>
      <c r="HKI29" s="16"/>
      <c r="HKJ29" s="16"/>
      <c r="HKK29" s="16"/>
      <c r="HKL29" s="16"/>
      <c r="HKM29" s="16"/>
      <c r="HKN29" s="16"/>
      <c r="HKO29" s="16"/>
      <c r="HKP29" s="16"/>
      <c r="HKQ29" s="16"/>
      <c r="HKR29" s="16"/>
      <c r="HKS29" s="16"/>
      <c r="HKT29" s="16"/>
      <c r="HKU29" s="16"/>
      <c r="HKV29" s="16"/>
      <c r="HKW29" s="16"/>
      <c r="HKX29" s="16"/>
      <c r="HKY29" s="16"/>
      <c r="HKZ29" s="16"/>
      <c r="HLA29" s="16"/>
      <c r="HLB29" s="16"/>
      <c r="HLC29" s="16"/>
      <c r="HLD29" s="16"/>
      <c r="HLE29" s="16"/>
      <c r="HLF29" s="16"/>
      <c r="HLG29" s="16"/>
      <c r="HLH29" s="16"/>
      <c r="HLI29" s="16"/>
      <c r="HLJ29" s="16"/>
      <c r="HLK29" s="16"/>
      <c r="HLL29" s="16"/>
      <c r="HLM29" s="16"/>
      <c r="HLN29" s="16"/>
      <c r="HLO29" s="16"/>
      <c r="HLP29" s="16"/>
      <c r="HLQ29" s="16"/>
      <c r="HLR29" s="16"/>
      <c r="HLS29" s="16"/>
      <c r="HLT29" s="16"/>
      <c r="HLU29" s="16"/>
      <c r="HLV29" s="16"/>
      <c r="HLW29" s="16"/>
      <c r="HLX29" s="16"/>
      <c r="HLY29" s="16"/>
      <c r="HLZ29" s="16"/>
      <c r="HMA29" s="16"/>
      <c r="HMB29" s="16"/>
      <c r="HMC29" s="16"/>
      <c r="HMD29" s="16"/>
      <c r="HME29" s="16"/>
      <c r="HMF29" s="16"/>
      <c r="HMG29" s="16"/>
      <c r="HMH29" s="16"/>
      <c r="HMI29" s="16"/>
      <c r="HMJ29" s="16"/>
      <c r="HMK29" s="16"/>
      <c r="HML29" s="16"/>
      <c r="HMM29" s="16"/>
      <c r="HMN29" s="16"/>
      <c r="HMO29" s="16"/>
      <c r="HMP29" s="16"/>
      <c r="HMQ29" s="16"/>
      <c r="HMR29" s="16"/>
      <c r="HMS29" s="16"/>
      <c r="HMT29" s="16"/>
      <c r="HMU29" s="16"/>
      <c r="HMV29" s="16"/>
      <c r="HMW29" s="16"/>
      <c r="HMX29" s="16"/>
      <c r="HMY29" s="16"/>
      <c r="HMZ29" s="16"/>
      <c r="HNA29" s="16"/>
      <c r="HNB29" s="16"/>
      <c r="HNC29" s="16"/>
      <c r="HND29" s="16"/>
      <c r="HNE29" s="16"/>
      <c r="HNF29" s="16"/>
      <c r="HNG29" s="16"/>
      <c r="HNH29" s="16"/>
      <c r="HNI29" s="16"/>
      <c r="HNJ29" s="16"/>
      <c r="HNK29" s="16"/>
      <c r="HNL29" s="16"/>
      <c r="HNM29" s="16"/>
      <c r="HNN29" s="16"/>
      <c r="HNO29" s="16"/>
      <c r="HNP29" s="16"/>
      <c r="HNQ29" s="16"/>
      <c r="HNR29" s="16"/>
      <c r="HNS29" s="16"/>
      <c r="HNT29" s="16"/>
      <c r="HNU29" s="16"/>
      <c r="HNV29" s="16"/>
      <c r="HNW29" s="16"/>
      <c r="HNX29" s="16"/>
      <c r="HNY29" s="16"/>
      <c r="HNZ29" s="16"/>
      <c r="HOA29" s="16"/>
      <c r="HOB29" s="16"/>
      <c r="HOC29" s="16"/>
      <c r="HOD29" s="16"/>
      <c r="HOE29" s="16"/>
      <c r="HOF29" s="16"/>
      <c r="HOG29" s="16"/>
      <c r="HOH29" s="16"/>
      <c r="HOI29" s="16"/>
      <c r="HOJ29" s="16"/>
      <c r="HOK29" s="16"/>
      <c r="HOL29" s="16"/>
      <c r="HOM29" s="16"/>
      <c r="HON29" s="16"/>
      <c r="HOO29" s="16"/>
      <c r="HOP29" s="16"/>
      <c r="HOQ29" s="16"/>
      <c r="HOR29" s="16"/>
      <c r="HOS29" s="16"/>
      <c r="HOT29" s="16"/>
      <c r="HOU29" s="16"/>
      <c r="HOV29" s="16"/>
      <c r="HOW29" s="16"/>
      <c r="HOX29" s="16"/>
      <c r="HOY29" s="16"/>
      <c r="HOZ29" s="16"/>
      <c r="HPA29" s="16"/>
      <c r="HPB29" s="16"/>
      <c r="HPC29" s="16"/>
      <c r="HPD29" s="16"/>
      <c r="HPE29" s="16"/>
      <c r="HPF29" s="16"/>
      <c r="HPG29" s="16"/>
      <c r="HPH29" s="16"/>
      <c r="HPI29" s="16"/>
      <c r="HPJ29" s="16"/>
      <c r="HPK29" s="16"/>
      <c r="HPL29" s="16"/>
      <c r="HPM29" s="16"/>
      <c r="HPN29" s="16"/>
      <c r="HPO29" s="16"/>
      <c r="HPP29" s="16"/>
      <c r="HPQ29" s="16"/>
      <c r="HPR29" s="16"/>
      <c r="HPS29" s="16"/>
      <c r="HPT29" s="16"/>
      <c r="HPU29" s="16"/>
      <c r="HPV29" s="16"/>
      <c r="HPW29" s="16"/>
      <c r="HPX29" s="16"/>
      <c r="HPY29" s="16"/>
      <c r="HPZ29" s="16"/>
      <c r="HQA29" s="16"/>
      <c r="HQB29" s="16"/>
      <c r="HQC29" s="16"/>
      <c r="HQD29" s="16"/>
      <c r="HQE29" s="16"/>
      <c r="HQF29" s="16"/>
      <c r="HQG29" s="16"/>
      <c r="HQH29" s="16"/>
      <c r="HQI29" s="16"/>
      <c r="HQJ29" s="16"/>
      <c r="HQK29" s="16"/>
      <c r="HQL29" s="16"/>
      <c r="HQM29" s="16"/>
      <c r="HQN29" s="16"/>
      <c r="HQO29" s="16"/>
      <c r="HQP29" s="16"/>
      <c r="HQQ29" s="16"/>
      <c r="HQR29" s="16"/>
      <c r="HQS29" s="16"/>
      <c r="HQT29" s="16"/>
      <c r="HQU29" s="16"/>
      <c r="HQV29" s="16"/>
      <c r="HQW29" s="16"/>
      <c r="HQX29" s="16"/>
      <c r="HQY29" s="16"/>
      <c r="HQZ29" s="16"/>
      <c r="HRA29" s="16"/>
      <c r="HRB29" s="16"/>
      <c r="HRC29" s="16"/>
      <c r="HRD29" s="16"/>
      <c r="HRE29" s="16"/>
      <c r="HRF29" s="16"/>
      <c r="HRG29" s="16"/>
      <c r="HRH29" s="16"/>
      <c r="HRI29" s="16"/>
      <c r="HRJ29" s="16"/>
      <c r="HRK29" s="16"/>
      <c r="HRL29" s="16"/>
      <c r="HRM29" s="16"/>
      <c r="HRN29" s="16"/>
      <c r="HRO29" s="16"/>
      <c r="HRP29" s="16"/>
      <c r="HRQ29" s="16"/>
      <c r="HRR29" s="16"/>
      <c r="HRS29" s="16"/>
      <c r="HRT29" s="16"/>
      <c r="HRU29" s="16"/>
      <c r="HRV29" s="16"/>
      <c r="HRW29" s="16"/>
      <c r="HRX29" s="16"/>
      <c r="HRY29" s="16"/>
      <c r="HRZ29" s="16"/>
      <c r="HSA29" s="16"/>
      <c r="HSB29" s="16"/>
      <c r="HSC29" s="16"/>
      <c r="HSD29" s="16"/>
      <c r="HSE29" s="16"/>
      <c r="HSF29" s="16"/>
      <c r="HSG29" s="16"/>
      <c r="HSH29" s="16"/>
      <c r="HSI29" s="16"/>
      <c r="HSJ29" s="16"/>
      <c r="HSK29" s="16"/>
      <c r="HSL29" s="16"/>
      <c r="HSM29" s="16"/>
      <c r="HSN29" s="16"/>
      <c r="HSO29" s="16"/>
      <c r="HSP29" s="16"/>
      <c r="HSQ29" s="16"/>
      <c r="HSR29" s="16"/>
      <c r="HSS29" s="16"/>
      <c r="HST29" s="16"/>
      <c r="HSU29" s="16"/>
      <c r="HSV29" s="16"/>
      <c r="HSW29" s="16"/>
      <c r="HSX29" s="16"/>
      <c r="HSY29" s="16"/>
      <c r="HSZ29" s="16"/>
      <c r="HTA29" s="16"/>
      <c r="HTB29" s="16"/>
      <c r="HTC29" s="16"/>
      <c r="HTD29" s="16"/>
      <c r="HTE29" s="16"/>
      <c r="HTF29" s="16"/>
      <c r="HTG29" s="16"/>
      <c r="HTH29" s="16"/>
      <c r="HTI29" s="16"/>
      <c r="HTJ29" s="16"/>
      <c r="HTK29" s="16"/>
      <c r="HTL29" s="16"/>
      <c r="HTM29" s="16"/>
      <c r="HTN29" s="16"/>
      <c r="HTO29" s="16"/>
      <c r="HTP29" s="16"/>
      <c r="HTQ29" s="16"/>
      <c r="HTR29" s="16"/>
      <c r="HTS29" s="16"/>
      <c r="HTT29" s="16"/>
      <c r="HTU29" s="16"/>
      <c r="HTV29" s="16"/>
      <c r="HTW29" s="16"/>
      <c r="HTX29" s="16"/>
      <c r="HTY29" s="16"/>
      <c r="HTZ29" s="16"/>
      <c r="HUA29" s="16"/>
      <c r="HUB29" s="16"/>
      <c r="HUC29" s="16"/>
      <c r="HUD29" s="16"/>
      <c r="HUE29" s="16"/>
      <c r="HUF29" s="16"/>
      <c r="HUG29" s="16"/>
      <c r="HUH29" s="16"/>
      <c r="HUI29" s="16"/>
      <c r="HUJ29" s="16"/>
      <c r="HUK29" s="16"/>
      <c r="HUL29" s="16"/>
      <c r="HUM29" s="16"/>
      <c r="HUN29" s="16"/>
      <c r="HUO29" s="16"/>
      <c r="HUP29" s="16"/>
      <c r="HUQ29" s="16"/>
      <c r="HUR29" s="16"/>
      <c r="HUS29" s="16"/>
      <c r="HUT29" s="16"/>
      <c r="HUU29" s="16"/>
      <c r="HUV29" s="16"/>
      <c r="HUW29" s="16"/>
      <c r="HUX29" s="16"/>
      <c r="HUY29" s="16"/>
      <c r="HUZ29" s="16"/>
      <c r="HVA29" s="16"/>
      <c r="HVB29" s="16"/>
      <c r="HVC29" s="16"/>
      <c r="HVD29" s="16"/>
      <c r="HVE29" s="16"/>
      <c r="HVF29" s="16"/>
      <c r="HVG29" s="16"/>
      <c r="HVH29" s="16"/>
      <c r="HVI29" s="16"/>
      <c r="HVJ29" s="16"/>
      <c r="HVK29" s="16"/>
      <c r="HVL29" s="16"/>
      <c r="HVM29" s="16"/>
      <c r="HVN29" s="16"/>
      <c r="HVO29" s="16"/>
      <c r="HVP29" s="16"/>
      <c r="HVQ29" s="16"/>
      <c r="HVR29" s="16"/>
      <c r="HVS29" s="16"/>
      <c r="HVT29" s="16"/>
      <c r="HVU29" s="16"/>
      <c r="HVV29" s="16"/>
      <c r="HVW29" s="16"/>
      <c r="HVX29" s="16"/>
      <c r="HVY29" s="16"/>
      <c r="HVZ29" s="16"/>
      <c r="HWA29" s="16"/>
      <c r="HWB29" s="16"/>
      <c r="HWC29" s="16"/>
      <c r="HWD29" s="16"/>
      <c r="HWE29" s="16"/>
      <c r="HWF29" s="16"/>
      <c r="HWG29" s="16"/>
      <c r="HWH29" s="16"/>
      <c r="HWI29" s="16"/>
      <c r="HWJ29" s="16"/>
      <c r="HWK29" s="16"/>
      <c r="HWL29" s="16"/>
      <c r="HWM29" s="16"/>
      <c r="HWN29" s="16"/>
      <c r="HWO29" s="16"/>
      <c r="HWP29" s="16"/>
      <c r="HWQ29" s="16"/>
      <c r="HWR29" s="16"/>
      <c r="HWS29" s="16"/>
      <c r="HWT29" s="16"/>
      <c r="HWU29" s="16"/>
      <c r="HWV29" s="16"/>
      <c r="HWW29" s="16"/>
      <c r="HWX29" s="16"/>
      <c r="HWY29" s="16"/>
      <c r="HWZ29" s="16"/>
      <c r="HXA29" s="16"/>
      <c r="HXB29" s="16"/>
      <c r="HXC29" s="16"/>
      <c r="HXD29" s="16"/>
      <c r="HXE29" s="16"/>
      <c r="HXF29" s="16"/>
      <c r="HXG29" s="16"/>
      <c r="HXH29" s="16"/>
      <c r="HXI29" s="16"/>
      <c r="HXJ29" s="16"/>
      <c r="HXK29" s="16"/>
      <c r="HXL29" s="16"/>
      <c r="HXM29" s="16"/>
      <c r="HXN29" s="16"/>
      <c r="HXO29" s="16"/>
      <c r="HXP29" s="16"/>
      <c r="HXQ29" s="16"/>
      <c r="HXR29" s="16"/>
      <c r="HXS29" s="16"/>
      <c r="HXT29" s="16"/>
      <c r="HXU29" s="16"/>
      <c r="HXV29" s="16"/>
      <c r="HXW29" s="16"/>
      <c r="HXX29" s="16"/>
      <c r="HXY29" s="16"/>
      <c r="HXZ29" s="16"/>
      <c r="HYA29" s="16"/>
      <c r="HYB29" s="16"/>
      <c r="HYC29" s="16"/>
      <c r="HYD29" s="16"/>
      <c r="HYE29" s="16"/>
      <c r="HYF29" s="16"/>
      <c r="HYG29" s="16"/>
      <c r="HYH29" s="16"/>
      <c r="HYI29" s="16"/>
      <c r="HYJ29" s="16"/>
      <c r="HYK29" s="16"/>
      <c r="HYL29" s="16"/>
      <c r="HYM29" s="16"/>
      <c r="HYN29" s="16"/>
      <c r="HYO29" s="16"/>
      <c r="HYP29" s="16"/>
      <c r="HYQ29" s="16"/>
      <c r="HYR29" s="16"/>
      <c r="HYS29" s="16"/>
      <c r="HYT29" s="16"/>
      <c r="HYU29" s="16"/>
      <c r="HYV29" s="16"/>
      <c r="HYW29" s="16"/>
      <c r="HYX29" s="16"/>
      <c r="HYY29" s="16"/>
      <c r="HYZ29" s="16"/>
      <c r="HZA29" s="16"/>
      <c r="HZB29" s="16"/>
      <c r="HZC29" s="16"/>
      <c r="HZD29" s="16"/>
      <c r="HZE29" s="16"/>
      <c r="HZF29" s="16"/>
      <c r="HZG29" s="16"/>
      <c r="HZH29" s="16"/>
      <c r="HZI29" s="16"/>
      <c r="HZJ29" s="16"/>
      <c r="HZK29" s="16"/>
      <c r="HZL29" s="16"/>
      <c r="HZM29" s="16"/>
      <c r="HZN29" s="16"/>
      <c r="HZO29" s="16"/>
      <c r="HZP29" s="16"/>
      <c r="HZQ29" s="16"/>
      <c r="HZR29" s="16"/>
      <c r="HZS29" s="16"/>
      <c r="HZT29" s="16"/>
      <c r="HZU29" s="16"/>
      <c r="HZV29" s="16"/>
      <c r="HZW29" s="16"/>
      <c r="HZX29" s="16"/>
      <c r="HZY29" s="16"/>
      <c r="HZZ29" s="16"/>
      <c r="IAA29" s="16"/>
      <c r="IAB29" s="16"/>
      <c r="IAC29" s="16"/>
      <c r="IAD29" s="16"/>
      <c r="IAE29" s="16"/>
      <c r="IAF29" s="16"/>
      <c r="IAG29" s="16"/>
      <c r="IAH29" s="16"/>
      <c r="IAI29" s="16"/>
      <c r="IAJ29" s="16"/>
      <c r="IAK29" s="16"/>
      <c r="IAL29" s="16"/>
      <c r="IAM29" s="16"/>
      <c r="IAN29" s="16"/>
      <c r="IAO29" s="16"/>
      <c r="IAP29" s="16"/>
      <c r="IAQ29" s="16"/>
      <c r="IAR29" s="16"/>
      <c r="IAS29" s="16"/>
      <c r="IAT29" s="16"/>
      <c r="IAU29" s="16"/>
      <c r="IAV29" s="16"/>
      <c r="IAW29" s="16"/>
      <c r="IAX29" s="16"/>
      <c r="IAY29" s="16"/>
      <c r="IAZ29" s="16"/>
      <c r="IBA29" s="16"/>
      <c r="IBB29" s="16"/>
      <c r="IBC29" s="16"/>
      <c r="IBD29" s="16"/>
      <c r="IBE29" s="16"/>
      <c r="IBF29" s="16"/>
      <c r="IBG29" s="16"/>
      <c r="IBH29" s="16"/>
      <c r="IBI29" s="16"/>
      <c r="IBJ29" s="16"/>
      <c r="IBK29" s="16"/>
      <c r="IBL29" s="16"/>
      <c r="IBM29" s="16"/>
      <c r="IBN29" s="16"/>
      <c r="IBO29" s="16"/>
      <c r="IBP29" s="16"/>
      <c r="IBQ29" s="16"/>
      <c r="IBR29" s="16"/>
      <c r="IBS29" s="16"/>
      <c r="IBT29" s="16"/>
      <c r="IBU29" s="16"/>
      <c r="IBV29" s="16"/>
      <c r="IBW29" s="16"/>
      <c r="IBX29" s="16"/>
      <c r="IBY29" s="16"/>
      <c r="IBZ29" s="16"/>
      <c r="ICA29" s="16"/>
      <c r="ICB29" s="16"/>
      <c r="ICC29" s="16"/>
      <c r="ICD29" s="16"/>
      <c r="ICE29" s="16"/>
      <c r="ICF29" s="16"/>
      <c r="ICG29" s="16"/>
      <c r="ICH29" s="16"/>
      <c r="ICI29" s="16"/>
      <c r="ICJ29" s="16"/>
      <c r="ICK29" s="16"/>
      <c r="ICL29" s="16"/>
      <c r="ICM29" s="16"/>
      <c r="ICN29" s="16"/>
      <c r="ICO29" s="16"/>
      <c r="ICP29" s="16"/>
      <c r="ICQ29" s="16"/>
      <c r="ICR29" s="16"/>
      <c r="ICS29" s="16"/>
      <c r="ICT29" s="16"/>
      <c r="ICU29" s="16"/>
      <c r="ICV29" s="16"/>
      <c r="ICW29" s="16"/>
      <c r="ICX29" s="16"/>
      <c r="ICY29" s="16"/>
      <c r="ICZ29" s="16"/>
      <c r="IDA29" s="16"/>
      <c r="IDB29" s="16"/>
      <c r="IDC29" s="16"/>
      <c r="IDD29" s="16"/>
      <c r="IDE29" s="16"/>
      <c r="IDF29" s="16"/>
      <c r="IDG29" s="16"/>
      <c r="IDH29" s="16"/>
      <c r="IDI29" s="16"/>
      <c r="IDJ29" s="16"/>
      <c r="IDK29" s="16"/>
      <c r="IDL29" s="16"/>
      <c r="IDM29" s="16"/>
      <c r="IDN29" s="16"/>
      <c r="IDO29" s="16"/>
      <c r="IDP29" s="16"/>
      <c r="IDQ29" s="16"/>
      <c r="IDR29" s="16"/>
      <c r="IDS29" s="16"/>
      <c r="IDT29" s="16"/>
      <c r="IDU29" s="16"/>
      <c r="IDV29" s="16"/>
      <c r="IDW29" s="16"/>
      <c r="IDX29" s="16"/>
      <c r="IDY29" s="16"/>
      <c r="IDZ29" s="16"/>
      <c r="IEA29" s="16"/>
      <c r="IEB29" s="16"/>
      <c r="IEC29" s="16"/>
      <c r="IED29" s="16"/>
      <c r="IEE29" s="16"/>
      <c r="IEF29" s="16"/>
      <c r="IEG29" s="16"/>
      <c r="IEH29" s="16"/>
      <c r="IEI29" s="16"/>
      <c r="IEJ29" s="16"/>
      <c r="IEK29" s="16"/>
      <c r="IEL29" s="16"/>
      <c r="IEM29" s="16"/>
      <c r="IEN29" s="16"/>
      <c r="IEO29" s="16"/>
      <c r="IEP29" s="16"/>
      <c r="IEQ29" s="16"/>
      <c r="IER29" s="16"/>
      <c r="IES29" s="16"/>
      <c r="IET29" s="16"/>
      <c r="IEU29" s="16"/>
      <c r="IEV29" s="16"/>
      <c r="IEW29" s="16"/>
      <c r="IEX29" s="16"/>
      <c r="IEY29" s="16"/>
      <c r="IEZ29" s="16"/>
      <c r="IFA29" s="16"/>
      <c r="IFB29" s="16"/>
      <c r="IFC29" s="16"/>
      <c r="IFD29" s="16"/>
      <c r="IFE29" s="16"/>
      <c r="IFF29" s="16"/>
      <c r="IFG29" s="16"/>
      <c r="IFH29" s="16"/>
      <c r="IFI29" s="16"/>
      <c r="IFJ29" s="16"/>
      <c r="IFK29" s="16"/>
      <c r="IFL29" s="16"/>
      <c r="IFM29" s="16"/>
      <c r="IFN29" s="16"/>
      <c r="IFO29" s="16"/>
      <c r="IFP29" s="16"/>
      <c r="IFQ29" s="16"/>
      <c r="IFR29" s="16"/>
      <c r="IFS29" s="16"/>
      <c r="IFT29" s="16"/>
      <c r="IFU29" s="16"/>
      <c r="IFV29" s="16"/>
      <c r="IFW29" s="16"/>
      <c r="IFX29" s="16"/>
      <c r="IFY29" s="16"/>
      <c r="IFZ29" s="16"/>
      <c r="IGA29" s="16"/>
      <c r="IGB29" s="16"/>
      <c r="IGC29" s="16"/>
      <c r="IGD29" s="16"/>
      <c r="IGE29" s="16"/>
      <c r="IGF29" s="16"/>
      <c r="IGG29" s="16"/>
      <c r="IGH29" s="16"/>
      <c r="IGI29" s="16"/>
      <c r="IGJ29" s="16"/>
      <c r="IGK29" s="16"/>
      <c r="IGL29" s="16"/>
      <c r="IGM29" s="16"/>
      <c r="IGN29" s="16"/>
      <c r="IGO29" s="16"/>
      <c r="IGP29" s="16"/>
      <c r="IGQ29" s="16"/>
      <c r="IGR29" s="16"/>
      <c r="IGS29" s="16"/>
      <c r="IGT29" s="16"/>
      <c r="IGU29" s="16"/>
      <c r="IGV29" s="16"/>
      <c r="IGW29" s="16"/>
      <c r="IGX29" s="16"/>
      <c r="IGY29" s="16"/>
      <c r="IGZ29" s="16"/>
      <c r="IHA29" s="16"/>
      <c r="IHB29" s="16"/>
      <c r="IHC29" s="16"/>
      <c r="IHD29" s="16"/>
      <c r="IHE29" s="16"/>
      <c r="IHF29" s="16"/>
      <c r="IHG29" s="16"/>
      <c r="IHH29" s="16"/>
      <c r="IHI29" s="16"/>
      <c r="IHJ29" s="16"/>
      <c r="IHK29" s="16"/>
      <c r="IHL29" s="16"/>
      <c r="IHM29" s="16"/>
      <c r="IHN29" s="16"/>
      <c r="IHO29" s="16"/>
      <c r="IHP29" s="16"/>
      <c r="IHQ29" s="16"/>
      <c r="IHR29" s="16"/>
      <c r="IHS29" s="16"/>
      <c r="IHT29" s="16"/>
      <c r="IHU29" s="16"/>
      <c r="IHV29" s="16"/>
      <c r="IHW29" s="16"/>
      <c r="IHX29" s="16"/>
      <c r="IHY29" s="16"/>
      <c r="IHZ29" s="16"/>
      <c r="IIA29" s="16"/>
      <c r="IIB29" s="16"/>
      <c r="IIC29" s="16"/>
      <c r="IID29" s="16"/>
      <c r="IIE29" s="16"/>
      <c r="IIF29" s="16"/>
      <c r="IIG29" s="16"/>
      <c r="IIH29" s="16"/>
      <c r="III29" s="16"/>
      <c r="IIJ29" s="16"/>
      <c r="IIK29" s="16"/>
      <c r="IIL29" s="16"/>
      <c r="IIM29" s="16"/>
      <c r="IIN29" s="16"/>
      <c r="IIO29" s="16"/>
      <c r="IIP29" s="16"/>
      <c r="IIQ29" s="16"/>
      <c r="IIR29" s="16"/>
      <c r="IIS29" s="16"/>
      <c r="IIT29" s="16"/>
      <c r="IIU29" s="16"/>
      <c r="IIV29" s="16"/>
      <c r="IIW29" s="16"/>
      <c r="IIX29" s="16"/>
      <c r="IIY29" s="16"/>
      <c r="IIZ29" s="16"/>
      <c r="IJA29" s="16"/>
      <c r="IJB29" s="16"/>
      <c r="IJC29" s="16"/>
      <c r="IJD29" s="16"/>
      <c r="IJE29" s="16"/>
      <c r="IJF29" s="16"/>
      <c r="IJG29" s="16"/>
      <c r="IJH29" s="16"/>
      <c r="IJI29" s="16"/>
      <c r="IJJ29" s="16"/>
      <c r="IJK29" s="16"/>
      <c r="IJL29" s="16"/>
      <c r="IJM29" s="16"/>
      <c r="IJN29" s="16"/>
      <c r="IJO29" s="16"/>
      <c r="IJP29" s="16"/>
      <c r="IJQ29" s="16"/>
      <c r="IJR29" s="16"/>
      <c r="IJS29" s="16"/>
      <c r="IJT29" s="16"/>
      <c r="IJU29" s="16"/>
      <c r="IJV29" s="16"/>
      <c r="IJW29" s="16"/>
      <c r="IJX29" s="16"/>
      <c r="IJY29" s="16"/>
      <c r="IJZ29" s="16"/>
      <c r="IKA29" s="16"/>
      <c r="IKB29" s="16"/>
      <c r="IKC29" s="16"/>
      <c r="IKD29" s="16"/>
      <c r="IKE29" s="16"/>
      <c r="IKF29" s="16"/>
      <c r="IKG29" s="16"/>
      <c r="IKH29" s="16"/>
      <c r="IKI29" s="16"/>
      <c r="IKJ29" s="16"/>
      <c r="IKK29" s="16"/>
      <c r="IKL29" s="16"/>
      <c r="IKM29" s="16"/>
      <c r="IKN29" s="16"/>
      <c r="IKO29" s="16"/>
      <c r="IKP29" s="16"/>
      <c r="IKQ29" s="16"/>
      <c r="IKR29" s="16"/>
      <c r="IKS29" s="16"/>
      <c r="IKT29" s="16"/>
      <c r="IKU29" s="16"/>
      <c r="IKV29" s="16"/>
      <c r="IKW29" s="16"/>
      <c r="IKX29" s="16"/>
      <c r="IKY29" s="16"/>
      <c r="IKZ29" s="16"/>
      <c r="ILA29" s="16"/>
      <c r="ILB29" s="16"/>
      <c r="ILC29" s="16"/>
      <c r="ILD29" s="16"/>
      <c r="ILE29" s="16"/>
      <c r="ILF29" s="16"/>
      <c r="ILG29" s="16"/>
      <c r="ILH29" s="16"/>
      <c r="ILI29" s="16"/>
      <c r="ILJ29" s="16"/>
      <c r="ILK29" s="16"/>
      <c r="ILL29" s="16"/>
      <c r="ILM29" s="16"/>
      <c r="ILN29" s="16"/>
      <c r="ILO29" s="16"/>
      <c r="ILP29" s="16"/>
      <c r="ILQ29" s="16"/>
      <c r="ILR29" s="16"/>
      <c r="ILS29" s="16"/>
      <c r="ILT29" s="16"/>
      <c r="ILU29" s="16"/>
      <c r="ILV29" s="16"/>
      <c r="ILW29" s="16"/>
      <c r="ILX29" s="16"/>
      <c r="ILY29" s="16"/>
      <c r="ILZ29" s="16"/>
      <c r="IMA29" s="16"/>
      <c r="IMB29" s="16"/>
      <c r="IMC29" s="16"/>
      <c r="IMD29" s="16"/>
      <c r="IME29" s="16"/>
      <c r="IMF29" s="16"/>
      <c r="IMG29" s="16"/>
      <c r="IMH29" s="16"/>
      <c r="IMI29" s="16"/>
      <c r="IMJ29" s="16"/>
      <c r="IMK29" s="16"/>
      <c r="IML29" s="16"/>
      <c r="IMM29" s="16"/>
      <c r="IMN29" s="16"/>
      <c r="IMO29" s="16"/>
      <c r="IMP29" s="16"/>
      <c r="IMQ29" s="16"/>
      <c r="IMR29" s="16"/>
      <c r="IMS29" s="16"/>
      <c r="IMT29" s="16"/>
      <c r="IMU29" s="16"/>
      <c r="IMV29" s="16"/>
      <c r="IMW29" s="16"/>
      <c r="IMX29" s="16"/>
      <c r="IMY29" s="16"/>
      <c r="IMZ29" s="16"/>
      <c r="INA29" s="16"/>
      <c r="INB29" s="16"/>
      <c r="INC29" s="16"/>
      <c r="IND29" s="16"/>
      <c r="INE29" s="16"/>
      <c r="INF29" s="16"/>
      <c r="ING29" s="16"/>
      <c r="INH29" s="16"/>
      <c r="INI29" s="16"/>
      <c r="INJ29" s="16"/>
      <c r="INK29" s="16"/>
      <c r="INL29" s="16"/>
      <c r="INM29" s="16"/>
      <c r="INN29" s="16"/>
      <c r="INO29" s="16"/>
      <c r="INP29" s="16"/>
      <c r="INQ29" s="16"/>
      <c r="INR29" s="16"/>
      <c r="INS29" s="16"/>
      <c r="INT29" s="16"/>
      <c r="INU29" s="16"/>
      <c r="INV29" s="16"/>
      <c r="INW29" s="16"/>
      <c r="INX29" s="16"/>
      <c r="INY29" s="16"/>
      <c r="INZ29" s="16"/>
      <c r="IOA29" s="16"/>
      <c r="IOB29" s="16"/>
      <c r="IOC29" s="16"/>
      <c r="IOD29" s="16"/>
      <c r="IOE29" s="16"/>
      <c r="IOF29" s="16"/>
      <c r="IOG29" s="16"/>
      <c r="IOH29" s="16"/>
      <c r="IOI29" s="16"/>
      <c r="IOJ29" s="16"/>
      <c r="IOK29" s="16"/>
      <c r="IOL29" s="16"/>
      <c r="IOM29" s="16"/>
      <c r="ION29" s="16"/>
      <c r="IOO29" s="16"/>
      <c r="IOP29" s="16"/>
      <c r="IOQ29" s="16"/>
      <c r="IOR29" s="16"/>
      <c r="IOS29" s="16"/>
      <c r="IOT29" s="16"/>
      <c r="IOU29" s="16"/>
      <c r="IOV29" s="16"/>
      <c r="IOW29" s="16"/>
      <c r="IOX29" s="16"/>
      <c r="IOY29" s="16"/>
      <c r="IOZ29" s="16"/>
      <c r="IPA29" s="16"/>
      <c r="IPB29" s="16"/>
      <c r="IPC29" s="16"/>
      <c r="IPD29" s="16"/>
      <c r="IPE29" s="16"/>
      <c r="IPF29" s="16"/>
      <c r="IPG29" s="16"/>
      <c r="IPH29" s="16"/>
      <c r="IPI29" s="16"/>
      <c r="IPJ29" s="16"/>
      <c r="IPK29" s="16"/>
      <c r="IPL29" s="16"/>
      <c r="IPM29" s="16"/>
      <c r="IPN29" s="16"/>
      <c r="IPO29" s="16"/>
      <c r="IPP29" s="16"/>
      <c r="IPQ29" s="16"/>
      <c r="IPR29" s="16"/>
      <c r="IPS29" s="16"/>
      <c r="IPT29" s="16"/>
      <c r="IPU29" s="16"/>
      <c r="IPV29" s="16"/>
      <c r="IPW29" s="16"/>
      <c r="IPX29" s="16"/>
      <c r="IPY29" s="16"/>
      <c r="IPZ29" s="16"/>
      <c r="IQA29" s="16"/>
      <c r="IQB29" s="16"/>
      <c r="IQC29" s="16"/>
      <c r="IQD29" s="16"/>
      <c r="IQE29" s="16"/>
      <c r="IQF29" s="16"/>
      <c r="IQG29" s="16"/>
      <c r="IQH29" s="16"/>
      <c r="IQI29" s="16"/>
      <c r="IQJ29" s="16"/>
      <c r="IQK29" s="16"/>
      <c r="IQL29" s="16"/>
      <c r="IQM29" s="16"/>
      <c r="IQN29" s="16"/>
      <c r="IQO29" s="16"/>
      <c r="IQP29" s="16"/>
      <c r="IQQ29" s="16"/>
      <c r="IQR29" s="16"/>
      <c r="IQS29" s="16"/>
      <c r="IQT29" s="16"/>
      <c r="IQU29" s="16"/>
      <c r="IQV29" s="16"/>
      <c r="IQW29" s="16"/>
      <c r="IQX29" s="16"/>
      <c r="IQY29" s="16"/>
      <c r="IQZ29" s="16"/>
      <c r="IRA29" s="16"/>
      <c r="IRB29" s="16"/>
      <c r="IRC29" s="16"/>
      <c r="IRD29" s="16"/>
      <c r="IRE29" s="16"/>
      <c r="IRF29" s="16"/>
      <c r="IRG29" s="16"/>
      <c r="IRH29" s="16"/>
      <c r="IRI29" s="16"/>
      <c r="IRJ29" s="16"/>
      <c r="IRK29" s="16"/>
      <c r="IRL29" s="16"/>
      <c r="IRM29" s="16"/>
      <c r="IRN29" s="16"/>
      <c r="IRO29" s="16"/>
      <c r="IRP29" s="16"/>
      <c r="IRQ29" s="16"/>
      <c r="IRR29" s="16"/>
      <c r="IRS29" s="16"/>
      <c r="IRT29" s="16"/>
      <c r="IRU29" s="16"/>
      <c r="IRV29" s="16"/>
      <c r="IRW29" s="16"/>
      <c r="IRX29" s="16"/>
      <c r="IRY29" s="16"/>
      <c r="IRZ29" s="16"/>
      <c r="ISA29" s="16"/>
      <c r="ISB29" s="16"/>
      <c r="ISC29" s="16"/>
      <c r="ISD29" s="16"/>
      <c r="ISE29" s="16"/>
      <c r="ISF29" s="16"/>
      <c r="ISG29" s="16"/>
      <c r="ISH29" s="16"/>
      <c r="ISI29" s="16"/>
      <c r="ISJ29" s="16"/>
      <c r="ISK29" s="16"/>
      <c r="ISL29" s="16"/>
      <c r="ISM29" s="16"/>
      <c r="ISN29" s="16"/>
      <c r="ISO29" s="16"/>
      <c r="ISP29" s="16"/>
      <c r="ISQ29" s="16"/>
      <c r="ISR29" s="16"/>
      <c r="ISS29" s="16"/>
      <c r="IST29" s="16"/>
      <c r="ISU29" s="16"/>
      <c r="ISV29" s="16"/>
      <c r="ISW29" s="16"/>
      <c r="ISX29" s="16"/>
      <c r="ISY29" s="16"/>
      <c r="ISZ29" s="16"/>
      <c r="ITA29" s="16"/>
      <c r="ITB29" s="16"/>
      <c r="ITC29" s="16"/>
      <c r="ITD29" s="16"/>
      <c r="ITE29" s="16"/>
      <c r="ITF29" s="16"/>
      <c r="ITG29" s="16"/>
      <c r="ITH29" s="16"/>
      <c r="ITI29" s="16"/>
      <c r="ITJ29" s="16"/>
      <c r="ITK29" s="16"/>
      <c r="ITL29" s="16"/>
      <c r="ITM29" s="16"/>
      <c r="ITN29" s="16"/>
      <c r="ITO29" s="16"/>
      <c r="ITP29" s="16"/>
      <c r="ITQ29" s="16"/>
      <c r="ITR29" s="16"/>
      <c r="ITS29" s="16"/>
      <c r="ITT29" s="16"/>
      <c r="ITU29" s="16"/>
      <c r="ITV29" s="16"/>
      <c r="ITW29" s="16"/>
      <c r="ITX29" s="16"/>
      <c r="ITY29" s="16"/>
      <c r="ITZ29" s="16"/>
      <c r="IUA29" s="16"/>
      <c r="IUB29" s="16"/>
      <c r="IUC29" s="16"/>
      <c r="IUD29" s="16"/>
      <c r="IUE29" s="16"/>
      <c r="IUF29" s="16"/>
      <c r="IUG29" s="16"/>
      <c r="IUH29" s="16"/>
      <c r="IUI29" s="16"/>
      <c r="IUJ29" s="16"/>
      <c r="IUK29" s="16"/>
      <c r="IUL29" s="16"/>
      <c r="IUM29" s="16"/>
      <c r="IUN29" s="16"/>
      <c r="IUO29" s="16"/>
      <c r="IUP29" s="16"/>
      <c r="IUQ29" s="16"/>
      <c r="IUR29" s="16"/>
      <c r="IUS29" s="16"/>
      <c r="IUT29" s="16"/>
      <c r="IUU29" s="16"/>
      <c r="IUV29" s="16"/>
      <c r="IUW29" s="16"/>
      <c r="IUX29" s="16"/>
      <c r="IUY29" s="16"/>
      <c r="IUZ29" s="16"/>
      <c r="IVA29" s="16"/>
      <c r="IVB29" s="16"/>
      <c r="IVC29" s="16"/>
      <c r="IVD29" s="16"/>
      <c r="IVE29" s="16"/>
      <c r="IVF29" s="16"/>
      <c r="IVG29" s="16"/>
      <c r="IVH29" s="16"/>
      <c r="IVI29" s="16"/>
      <c r="IVJ29" s="16"/>
      <c r="IVK29" s="16"/>
      <c r="IVL29" s="16"/>
      <c r="IVM29" s="16"/>
      <c r="IVN29" s="16"/>
      <c r="IVO29" s="16"/>
      <c r="IVP29" s="16"/>
      <c r="IVQ29" s="16"/>
      <c r="IVR29" s="16"/>
      <c r="IVS29" s="16"/>
      <c r="IVT29" s="16"/>
      <c r="IVU29" s="16"/>
      <c r="IVV29" s="16"/>
      <c r="IVW29" s="16"/>
      <c r="IVX29" s="16"/>
      <c r="IVY29" s="16"/>
      <c r="IVZ29" s="16"/>
      <c r="IWA29" s="16"/>
      <c r="IWB29" s="16"/>
      <c r="IWC29" s="16"/>
      <c r="IWD29" s="16"/>
      <c r="IWE29" s="16"/>
      <c r="IWF29" s="16"/>
      <c r="IWG29" s="16"/>
      <c r="IWH29" s="16"/>
      <c r="IWI29" s="16"/>
      <c r="IWJ29" s="16"/>
      <c r="IWK29" s="16"/>
      <c r="IWL29" s="16"/>
      <c r="IWM29" s="16"/>
      <c r="IWN29" s="16"/>
      <c r="IWO29" s="16"/>
      <c r="IWP29" s="16"/>
      <c r="IWQ29" s="16"/>
      <c r="IWR29" s="16"/>
      <c r="IWS29" s="16"/>
      <c r="IWT29" s="16"/>
      <c r="IWU29" s="16"/>
      <c r="IWV29" s="16"/>
      <c r="IWW29" s="16"/>
      <c r="IWX29" s="16"/>
      <c r="IWY29" s="16"/>
      <c r="IWZ29" s="16"/>
      <c r="IXA29" s="16"/>
      <c r="IXB29" s="16"/>
      <c r="IXC29" s="16"/>
      <c r="IXD29" s="16"/>
      <c r="IXE29" s="16"/>
      <c r="IXF29" s="16"/>
      <c r="IXG29" s="16"/>
      <c r="IXH29" s="16"/>
      <c r="IXI29" s="16"/>
      <c r="IXJ29" s="16"/>
      <c r="IXK29" s="16"/>
      <c r="IXL29" s="16"/>
      <c r="IXM29" s="16"/>
      <c r="IXN29" s="16"/>
      <c r="IXO29" s="16"/>
      <c r="IXP29" s="16"/>
      <c r="IXQ29" s="16"/>
      <c r="IXR29" s="16"/>
      <c r="IXS29" s="16"/>
      <c r="IXT29" s="16"/>
      <c r="IXU29" s="16"/>
      <c r="IXV29" s="16"/>
      <c r="IXW29" s="16"/>
      <c r="IXX29" s="16"/>
      <c r="IXY29" s="16"/>
      <c r="IXZ29" s="16"/>
      <c r="IYA29" s="16"/>
      <c r="IYB29" s="16"/>
      <c r="IYC29" s="16"/>
      <c r="IYD29" s="16"/>
      <c r="IYE29" s="16"/>
      <c r="IYF29" s="16"/>
      <c r="IYG29" s="16"/>
      <c r="IYH29" s="16"/>
      <c r="IYI29" s="16"/>
      <c r="IYJ29" s="16"/>
      <c r="IYK29" s="16"/>
      <c r="IYL29" s="16"/>
      <c r="IYM29" s="16"/>
      <c r="IYN29" s="16"/>
      <c r="IYO29" s="16"/>
      <c r="IYP29" s="16"/>
      <c r="IYQ29" s="16"/>
      <c r="IYR29" s="16"/>
      <c r="IYS29" s="16"/>
      <c r="IYT29" s="16"/>
      <c r="IYU29" s="16"/>
      <c r="IYV29" s="16"/>
      <c r="IYW29" s="16"/>
      <c r="IYX29" s="16"/>
      <c r="IYY29" s="16"/>
      <c r="IYZ29" s="16"/>
      <c r="IZA29" s="16"/>
      <c r="IZB29" s="16"/>
      <c r="IZC29" s="16"/>
      <c r="IZD29" s="16"/>
      <c r="IZE29" s="16"/>
      <c r="IZF29" s="16"/>
      <c r="IZG29" s="16"/>
      <c r="IZH29" s="16"/>
      <c r="IZI29" s="16"/>
      <c r="IZJ29" s="16"/>
      <c r="IZK29" s="16"/>
      <c r="IZL29" s="16"/>
      <c r="IZM29" s="16"/>
      <c r="IZN29" s="16"/>
      <c r="IZO29" s="16"/>
      <c r="IZP29" s="16"/>
      <c r="IZQ29" s="16"/>
      <c r="IZR29" s="16"/>
      <c r="IZS29" s="16"/>
      <c r="IZT29" s="16"/>
      <c r="IZU29" s="16"/>
      <c r="IZV29" s="16"/>
      <c r="IZW29" s="16"/>
      <c r="IZX29" s="16"/>
      <c r="IZY29" s="16"/>
      <c r="IZZ29" s="16"/>
      <c r="JAA29" s="16"/>
      <c r="JAB29" s="16"/>
      <c r="JAC29" s="16"/>
      <c r="JAD29" s="16"/>
      <c r="JAE29" s="16"/>
      <c r="JAF29" s="16"/>
      <c r="JAG29" s="16"/>
      <c r="JAH29" s="16"/>
      <c r="JAI29" s="16"/>
      <c r="JAJ29" s="16"/>
      <c r="JAK29" s="16"/>
      <c r="JAL29" s="16"/>
      <c r="JAM29" s="16"/>
      <c r="JAN29" s="16"/>
      <c r="JAO29" s="16"/>
      <c r="JAP29" s="16"/>
      <c r="JAQ29" s="16"/>
      <c r="JAR29" s="16"/>
      <c r="JAS29" s="16"/>
      <c r="JAT29" s="16"/>
      <c r="JAU29" s="16"/>
      <c r="JAV29" s="16"/>
      <c r="JAW29" s="16"/>
      <c r="JAX29" s="16"/>
      <c r="JAY29" s="16"/>
      <c r="JAZ29" s="16"/>
      <c r="JBA29" s="16"/>
      <c r="JBB29" s="16"/>
      <c r="JBC29" s="16"/>
      <c r="JBD29" s="16"/>
      <c r="JBE29" s="16"/>
      <c r="JBF29" s="16"/>
      <c r="JBG29" s="16"/>
      <c r="JBH29" s="16"/>
      <c r="JBI29" s="16"/>
      <c r="JBJ29" s="16"/>
      <c r="JBK29" s="16"/>
      <c r="JBL29" s="16"/>
      <c r="JBM29" s="16"/>
      <c r="JBN29" s="16"/>
      <c r="JBO29" s="16"/>
      <c r="JBP29" s="16"/>
      <c r="JBQ29" s="16"/>
      <c r="JBR29" s="16"/>
      <c r="JBS29" s="16"/>
      <c r="JBT29" s="16"/>
      <c r="JBU29" s="16"/>
      <c r="JBV29" s="16"/>
      <c r="JBW29" s="16"/>
      <c r="JBX29" s="16"/>
      <c r="JBY29" s="16"/>
      <c r="JBZ29" s="16"/>
      <c r="JCA29" s="16"/>
      <c r="JCB29" s="16"/>
      <c r="JCC29" s="16"/>
      <c r="JCD29" s="16"/>
      <c r="JCE29" s="16"/>
      <c r="JCF29" s="16"/>
      <c r="JCG29" s="16"/>
      <c r="JCH29" s="16"/>
      <c r="JCI29" s="16"/>
      <c r="JCJ29" s="16"/>
      <c r="JCK29" s="16"/>
      <c r="JCL29" s="16"/>
      <c r="JCM29" s="16"/>
      <c r="JCN29" s="16"/>
      <c r="JCO29" s="16"/>
      <c r="JCP29" s="16"/>
      <c r="JCQ29" s="16"/>
      <c r="JCR29" s="16"/>
      <c r="JCS29" s="16"/>
      <c r="JCT29" s="16"/>
      <c r="JCU29" s="16"/>
      <c r="JCV29" s="16"/>
      <c r="JCW29" s="16"/>
      <c r="JCX29" s="16"/>
      <c r="JCY29" s="16"/>
      <c r="JCZ29" s="16"/>
      <c r="JDA29" s="16"/>
      <c r="JDB29" s="16"/>
      <c r="JDC29" s="16"/>
      <c r="JDD29" s="16"/>
      <c r="JDE29" s="16"/>
      <c r="JDF29" s="16"/>
      <c r="JDG29" s="16"/>
      <c r="JDH29" s="16"/>
      <c r="JDI29" s="16"/>
      <c r="JDJ29" s="16"/>
      <c r="JDK29" s="16"/>
      <c r="JDL29" s="16"/>
      <c r="JDM29" s="16"/>
      <c r="JDN29" s="16"/>
      <c r="JDO29" s="16"/>
      <c r="JDP29" s="16"/>
      <c r="JDQ29" s="16"/>
      <c r="JDR29" s="16"/>
      <c r="JDS29" s="16"/>
      <c r="JDT29" s="16"/>
      <c r="JDU29" s="16"/>
      <c r="JDV29" s="16"/>
      <c r="JDW29" s="16"/>
      <c r="JDX29" s="16"/>
      <c r="JDY29" s="16"/>
      <c r="JDZ29" s="16"/>
      <c r="JEA29" s="16"/>
      <c r="JEB29" s="16"/>
      <c r="JEC29" s="16"/>
      <c r="JED29" s="16"/>
      <c r="JEE29" s="16"/>
      <c r="JEF29" s="16"/>
      <c r="JEG29" s="16"/>
      <c r="JEH29" s="16"/>
      <c r="JEI29" s="16"/>
      <c r="JEJ29" s="16"/>
      <c r="JEK29" s="16"/>
      <c r="JEL29" s="16"/>
      <c r="JEM29" s="16"/>
      <c r="JEN29" s="16"/>
      <c r="JEO29" s="16"/>
      <c r="JEP29" s="16"/>
      <c r="JEQ29" s="16"/>
      <c r="JER29" s="16"/>
      <c r="JES29" s="16"/>
      <c r="JET29" s="16"/>
      <c r="JEU29" s="16"/>
      <c r="JEV29" s="16"/>
      <c r="JEW29" s="16"/>
      <c r="JEX29" s="16"/>
      <c r="JEY29" s="16"/>
      <c r="JEZ29" s="16"/>
      <c r="JFA29" s="16"/>
      <c r="JFB29" s="16"/>
      <c r="JFC29" s="16"/>
      <c r="JFD29" s="16"/>
      <c r="JFE29" s="16"/>
      <c r="JFF29" s="16"/>
      <c r="JFG29" s="16"/>
      <c r="JFH29" s="16"/>
      <c r="JFI29" s="16"/>
      <c r="JFJ29" s="16"/>
      <c r="JFK29" s="16"/>
      <c r="JFL29" s="16"/>
      <c r="JFM29" s="16"/>
      <c r="JFN29" s="16"/>
      <c r="JFO29" s="16"/>
      <c r="JFP29" s="16"/>
      <c r="JFQ29" s="16"/>
      <c r="JFR29" s="16"/>
      <c r="JFS29" s="16"/>
      <c r="JFT29" s="16"/>
      <c r="JFU29" s="16"/>
      <c r="JFV29" s="16"/>
      <c r="JFW29" s="16"/>
      <c r="JFX29" s="16"/>
      <c r="JFY29" s="16"/>
      <c r="JFZ29" s="16"/>
      <c r="JGA29" s="16"/>
      <c r="JGB29" s="16"/>
      <c r="JGC29" s="16"/>
      <c r="JGD29" s="16"/>
      <c r="JGE29" s="16"/>
      <c r="JGF29" s="16"/>
      <c r="JGG29" s="16"/>
      <c r="JGH29" s="16"/>
      <c r="JGI29" s="16"/>
      <c r="JGJ29" s="16"/>
      <c r="JGK29" s="16"/>
      <c r="JGL29" s="16"/>
      <c r="JGM29" s="16"/>
      <c r="JGN29" s="16"/>
      <c r="JGO29" s="16"/>
      <c r="JGP29" s="16"/>
      <c r="JGQ29" s="16"/>
      <c r="JGR29" s="16"/>
      <c r="JGS29" s="16"/>
      <c r="JGT29" s="16"/>
      <c r="JGU29" s="16"/>
      <c r="JGV29" s="16"/>
      <c r="JGW29" s="16"/>
      <c r="JGX29" s="16"/>
      <c r="JGY29" s="16"/>
      <c r="JGZ29" s="16"/>
      <c r="JHA29" s="16"/>
      <c r="JHB29" s="16"/>
      <c r="JHC29" s="16"/>
      <c r="JHD29" s="16"/>
      <c r="JHE29" s="16"/>
      <c r="JHF29" s="16"/>
      <c r="JHG29" s="16"/>
      <c r="JHH29" s="16"/>
      <c r="JHI29" s="16"/>
      <c r="JHJ29" s="16"/>
      <c r="JHK29" s="16"/>
      <c r="JHL29" s="16"/>
      <c r="JHM29" s="16"/>
      <c r="JHN29" s="16"/>
      <c r="JHO29" s="16"/>
      <c r="JHP29" s="16"/>
      <c r="JHQ29" s="16"/>
      <c r="JHR29" s="16"/>
      <c r="JHS29" s="16"/>
      <c r="JHT29" s="16"/>
      <c r="JHU29" s="16"/>
      <c r="JHV29" s="16"/>
      <c r="JHW29" s="16"/>
      <c r="JHX29" s="16"/>
      <c r="JHY29" s="16"/>
      <c r="JHZ29" s="16"/>
      <c r="JIA29" s="16"/>
      <c r="JIB29" s="16"/>
      <c r="JIC29" s="16"/>
      <c r="JID29" s="16"/>
      <c r="JIE29" s="16"/>
      <c r="JIF29" s="16"/>
      <c r="JIG29" s="16"/>
      <c r="JIH29" s="16"/>
      <c r="JII29" s="16"/>
      <c r="JIJ29" s="16"/>
      <c r="JIK29" s="16"/>
      <c r="JIL29" s="16"/>
      <c r="JIM29" s="16"/>
      <c r="JIN29" s="16"/>
      <c r="JIO29" s="16"/>
      <c r="JIP29" s="16"/>
      <c r="JIQ29" s="16"/>
      <c r="JIR29" s="16"/>
      <c r="JIS29" s="16"/>
      <c r="JIT29" s="16"/>
      <c r="JIU29" s="16"/>
      <c r="JIV29" s="16"/>
      <c r="JIW29" s="16"/>
      <c r="JIX29" s="16"/>
      <c r="JIY29" s="16"/>
      <c r="JIZ29" s="16"/>
      <c r="JJA29" s="16"/>
      <c r="JJB29" s="16"/>
      <c r="JJC29" s="16"/>
      <c r="JJD29" s="16"/>
      <c r="JJE29" s="16"/>
      <c r="JJF29" s="16"/>
      <c r="JJG29" s="16"/>
      <c r="JJH29" s="16"/>
      <c r="JJI29" s="16"/>
      <c r="JJJ29" s="16"/>
      <c r="JJK29" s="16"/>
      <c r="JJL29" s="16"/>
      <c r="JJM29" s="16"/>
      <c r="JJN29" s="16"/>
      <c r="JJO29" s="16"/>
      <c r="JJP29" s="16"/>
      <c r="JJQ29" s="16"/>
      <c r="JJR29" s="16"/>
      <c r="JJS29" s="16"/>
      <c r="JJT29" s="16"/>
      <c r="JJU29" s="16"/>
      <c r="JJV29" s="16"/>
      <c r="JJW29" s="16"/>
      <c r="JJX29" s="16"/>
      <c r="JJY29" s="16"/>
      <c r="JJZ29" s="16"/>
      <c r="JKA29" s="16"/>
      <c r="JKB29" s="16"/>
      <c r="JKC29" s="16"/>
      <c r="JKD29" s="16"/>
      <c r="JKE29" s="16"/>
      <c r="JKF29" s="16"/>
      <c r="JKG29" s="16"/>
      <c r="JKH29" s="16"/>
      <c r="JKI29" s="16"/>
      <c r="JKJ29" s="16"/>
      <c r="JKK29" s="16"/>
      <c r="JKL29" s="16"/>
      <c r="JKM29" s="16"/>
      <c r="JKN29" s="16"/>
      <c r="JKO29" s="16"/>
      <c r="JKP29" s="16"/>
      <c r="JKQ29" s="16"/>
      <c r="JKR29" s="16"/>
      <c r="JKS29" s="16"/>
      <c r="JKT29" s="16"/>
      <c r="JKU29" s="16"/>
      <c r="JKV29" s="16"/>
      <c r="JKW29" s="16"/>
      <c r="JKX29" s="16"/>
      <c r="JKY29" s="16"/>
      <c r="JKZ29" s="16"/>
      <c r="JLA29" s="16"/>
      <c r="JLB29" s="16"/>
      <c r="JLC29" s="16"/>
      <c r="JLD29" s="16"/>
      <c r="JLE29" s="16"/>
      <c r="JLF29" s="16"/>
      <c r="JLG29" s="16"/>
      <c r="JLH29" s="16"/>
      <c r="JLI29" s="16"/>
      <c r="JLJ29" s="16"/>
      <c r="JLK29" s="16"/>
      <c r="JLL29" s="16"/>
      <c r="JLM29" s="16"/>
      <c r="JLN29" s="16"/>
      <c r="JLO29" s="16"/>
      <c r="JLP29" s="16"/>
      <c r="JLQ29" s="16"/>
      <c r="JLR29" s="16"/>
      <c r="JLS29" s="16"/>
      <c r="JLT29" s="16"/>
      <c r="JLU29" s="16"/>
      <c r="JLV29" s="16"/>
      <c r="JLW29" s="16"/>
      <c r="JLX29" s="16"/>
      <c r="JLY29" s="16"/>
      <c r="JLZ29" s="16"/>
      <c r="JMA29" s="16"/>
      <c r="JMB29" s="16"/>
      <c r="JMC29" s="16"/>
      <c r="JMD29" s="16"/>
      <c r="JME29" s="16"/>
      <c r="JMF29" s="16"/>
      <c r="JMG29" s="16"/>
      <c r="JMH29" s="16"/>
      <c r="JMI29" s="16"/>
      <c r="JMJ29" s="16"/>
      <c r="JMK29" s="16"/>
      <c r="JML29" s="16"/>
      <c r="JMM29" s="16"/>
      <c r="JMN29" s="16"/>
      <c r="JMO29" s="16"/>
      <c r="JMP29" s="16"/>
      <c r="JMQ29" s="16"/>
      <c r="JMR29" s="16"/>
      <c r="JMS29" s="16"/>
      <c r="JMT29" s="16"/>
      <c r="JMU29" s="16"/>
      <c r="JMV29" s="16"/>
      <c r="JMW29" s="16"/>
      <c r="JMX29" s="16"/>
      <c r="JMY29" s="16"/>
      <c r="JMZ29" s="16"/>
      <c r="JNA29" s="16"/>
      <c r="JNB29" s="16"/>
      <c r="JNC29" s="16"/>
      <c r="JND29" s="16"/>
      <c r="JNE29" s="16"/>
      <c r="JNF29" s="16"/>
      <c r="JNG29" s="16"/>
      <c r="JNH29" s="16"/>
      <c r="JNI29" s="16"/>
      <c r="JNJ29" s="16"/>
      <c r="JNK29" s="16"/>
      <c r="JNL29" s="16"/>
      <c r="JNM29" s="16"/>
      <c r="JNN29" s="16"/>
      <c r="JNO29" s="16"/>
      <c r="JNP29" s="16"/>
      <c r="JNQ29" s="16"/>
      <c r="JNR29" s="16"/>
      <c r="JNS29" s="16"/>
      <c r="JNT29" s="16"/>
      <c r="JNU29" s="16"/>
      <c r="JNV29" s="16"/>
      <c r="JNW29" s="16"/>
      <c r="JNX29" s="16"/>
      <c r="JNY29" s="16"/>
      <c r="JNZ29" s="16"/>
      <c r="JOA29" s="16"/>
      <c r="JOB29" s="16"/>
      <c r="JOC29" s="16"/>
      <c r="JOD29" s="16"/>
      <c r="JOE29" s="16"/>
      <c r="JOF29" s="16"/>
      <c r="JOG29" s="16"/>
      <c r="JOH29" s="16"/>
      <c r="JOI29" s="16"/>
      <c r="JOJ29" s="16"/>
      <c r="JOK29" s="16"/>
      <c r="JOL29" s="16"/>
      <c r="JOM29" s="16"/>
      <c r="JON29" s="16"/>
      <c r="JOO29" s="16"/>
      <c r="JOP29" s="16"/>
      <c r="JOQ29" s="16"/>
      <c r="JOR29" s="16"/>
      <c r="JOS29" s="16"/>
      <c r="JOT29" s="16"/>
      <c r="JOU29" s="16"/>
      <c r="JOV29" s="16"/>
      <c r="JOW29" s="16"/>
      <c r="JOX29" s="16"/>
      <c r="JOY29" s="16"/>
      <c r="JOZ29" s="16"/>
      <c r="JPA29" s="16"/>
      <c r="JPB29" s="16"/>
      <c r="JPC29" s="16"/>
      <c r="JPD29" s="16"/>
      <c r="JPE29" s="16"/>
      <c r="JPF29" s="16"/>
      <c r="JPG29" s="16"/>
      <c r="JPH29" s="16"/>
      <c r="JPI29" s="16"/>
      <c r="JPJ29" s="16"/>
      <c r="JPK29" s="16"/>
      <c r="JPL29" s="16"/>
      <c r="JPM29" s="16"/>
      <c r="JPN29" s="16"/>
      <c r="JPO29" s="16"/>
      <c r="JPP29" s="16"/>
      <c r="JPQ29" s="16"/>
      <c r="JPR29" s="16"/>
      <c r="JPS29" s="16"/>
      <c r="JPT29" s="16"/>
      <c r="JPU29" s="16"/>
      <c r="JPV29" s="16"/>
      <c r="JPW29" s="16"/>
      <c r="JPX29" s="16"/>
      <c r="JPY29" s="16"/>
      <c r="JPZ29" s="16"/>
      <c r="JQA29" s="16"/>
      <c r="JQB29" s="16"/>
      <c r="JQC29" s="16"/>
      <c r="JQD29" s="16"/>
      <c r="JQE29" s="16"/>
      <c r="JQF29" s="16"/>
      <c r="JQG29" s="16"/>
      <c r="JQH29" s="16"/>
      <c r="JQI29" s="16"/>
      <c r="JQJ29" s="16"/>
      <c r="JQK29" s="16"/>
      <c r="JQL29" s="16"/>
      <c r="JQM29" s="16"/>
      <c r="JQN29" s="16"/>
      <c r="JQO29" s="16"/>
      <c r="JQP29" s="16"/>
      <c r="JQQ29" s="16"/>
      <c r="JQR29" s="16"/>
      <c r="JQS29" s="16"/>
      <c r="JQT29" s="16"/>
      <c r="JQU29" s="16"/>
      <c r="JQV29" s="16"/>
      <c r="JQW29" s="16"/>
      <c r="JQX29" s="16"/>
      <c r="JQY29" s="16"/>
      <c r="JQZ29" s="16"/>
      <c r="JRA29" s="16"/>
      <c r="JRB29" s="16"/>
      <c r="JRC29" s="16"/>
      <c r="JRD29" s="16"/>
      <c r="JRE29" s="16"/>
      <c r="JRF29" s="16"/>
      <c r="JRG29" s="16"/>
      <c r="JRH29" s="16"/>
      <c r="JRI29" s="16"/>
      <c r="JRJ29" s="16"/>
      <c r="JRK29" s="16"/>
      <c r="JRL29" s="16"/>
      <c r="JRM29" s="16"/>
      <c r="JRN29" s="16"/>
      <c r="JRO29" s="16"/>
      <c r="JRP29" s="16"/>
      <c r="JRQ29" s="16"/>
      <c r="JRR29" s="16"/>
      <c r="JRS29" s="16"/>
      <c r="JRT29" s="16"/>
      <c r="JRU29" s="16"/>
      <c r="JRV29" s="16"/>
      <c r="JRW29" s="16"/>
      <c r="JRX29" s="16"/>
      <c r="JRY29" s="16"/>
      <c r="JRZ29" s="16"/>
      <c r="JSA29" s="16"/>
      <c r="JSB29" s="16"/>
      <c r="JSC29" s="16"/>
      <c r="JSD29" s="16"/>
      <c r="JSE29" s="16"/>
      <c r="JSF29" s="16"/>
      <c r="JSG29" s="16"/>
      <c r="JSH29" s="16"/>
      <c r="JSI29" s="16"/>
      <c r="JSJ29" s="16"/>
      <c r="JSK29" s="16"/>
      <c r="JSL29" s="16"/>
      <c r="JSM29" s="16"/>
      <c r="JSN29" s="16"/>
      <c r="JSO29" s="16"/>
      <c r="JSP29" s="16"/>
      <c r="JSQ29" s="16"/>
      <c r="JSR29" s="16"/>
      <c r="JSS29" s="16"/>
      <c r="JST29" s="16"/>
      <c r="JSU29" s="16"/>
      <c r="JSV29" s="16"/>
      <c r="JSW29" s="16"/>
      <c r="JSX29" s="16"/>
      <c r="JSY29" s="16"/>
      <c r="JSZ29" s="16"/>
      <c r="JTA29" s="16"/>
      <c r="JTB29" s="16"/>
      <c r="JTC29" s="16"/>
      <c r="JTD29" s="16"/>
      <c r="JTE29" s="16"/>
      <c r="JTF29" s="16"/>
      <c r="JTG29" s="16"/>
      <c r="JTH29" s="16"/>
      <c r="JTI29" s="16"/>
      <c r="JTJ29" s="16"/>
      <c r="JTK29" s="16"/>
      <c r="JTL29" s="16"/>
      <c r="JTM29" s="16"/>
      <c r="JTN29" s="16"/>
      <c r="JTO29" s="16"/>
      <c r="JTP29" s="16"/>
      <c r="JTQ29" s="16"/>
      <c r="JTR29" s="16"/>
      <c r="JTS29" s="16"/>
      <c r="JTT29" s="16"/>
      <c r="JTU29" s="16"/>
      <c r="JTV29" s="16"/>
      <c r="JTW29" s="16"/>
      <c r="JTX29" s="16"/>
      <c r="JTY29" s="16"/>
      <c r="JTZ29" s="16"/>
      <c r="JUA29" s="16"/>
      <c r="JUB29" s="16"/>
      <c r="JUC29" s="16"/>
      <c r="JUD29" s="16"/>
      <c r="JUE29" s="16"/>
      <c r="JUF29" s="16"/>
      <c r="JUG29" s="16"/>
      <c r="JUH29" s="16"/>
      <c r="JUI29" s="16"/>
      <c r="JUJ29" s="16"/>
      <c r="JUK29" s="16"/>
      <c r="JUL29" s="16"/>
      <c r="JUM29" s="16"/>
      <c r="JUN29" s="16"/>
      <c r="JUO29" s="16"/>
      <c r="JUP29" s="16"/>
      <c r="JUQ29" s="16"/>
      <c r="JUR29" s="16"/>
      <c r="JUS29" s="16"/>
      <c r="JUT29" s="16"/>
      <c r="JUU29" s="16"/>
      <c r="JUV29" s="16"/>
      <c r="JUW29" s="16"/>
      <c r="JUX29" s="16"/>
      <c r="JUY29" s="16"/>
      <c r="JUZ29" s="16"/>
      <c r="JVA29" s="16"/>
      <c r="JVB29" s="16"/>
      <c r="JVC29" s="16"/>
      <c r="JVD29" s="16"/>
      <c r="JVE29" s="16"/>
      <c r="JVF29" s="16"/>
      <c r="JVG29" s="16"/>
      <c r="JVH29" s="16"/>
      <c r="JVI29" s="16"/>
      <c r="JVJ29" s="16"/>
      <c r="JVK29" s="16"/>
      <c r="JVL29" s="16"/>
      <c r="JVM29" s="16"/>
      <c r="JVN29" s="16"/>
      <c r="JVO29" s="16"/>
      <c r="JVP29" s="16"/>
      <c r="JVQ29" s="16"/>
      <c r="JVR29" s="16"/>
      <c r="JVS29" s="16"/>
      <c r="JVT29" s="16"/>
      <c r="JVU29" s="16"/>
      <c r="JVV29" s="16"/>
      <c r="JVW29" s="16"/>
      <c r="JVX29" s="16"/>
      <c r="JVY29" s="16"/>
      <c r="JVZ29" s="16"/>
      <c r="JWA29" s="16"/>
      <c r="JWB29" s="16"/>
      <c r="JWC29" s="16"/>
      <c r="JWD29" s="16"/>
      <c r="JWE29" s="16"/>
      <c r="JWF29" s="16"/>
      <c r="JWG29" s="16"/>
      <c r="JWH29" s="16"/>
      <c r="JWI29" s="16"/>
      <c r="JWJ29" s="16"/>
      <c r="JWK29" s="16"/>
      <c r="JWL29" s="16"/>
      <c r="JWM29" s="16"/>
      <c r="JWN29" s="16"/>
      <c r="JWO29" s="16"/>
      <c r="JWP29" s="16"/>
      <c r="JWQ29" s="16"/>
      <c r="JWR29" s="16"/>
      <c r="JWS29" s="16"/>
      <c r="JWT29" s="16"/>
      <c r="JWU29" s="16"/>
      <c r="JWV29" s="16"/>
      <c r="JWW29" s="16"/>
      <c r="JWX29" s="16"/>
      <c r="JWY29" s="16"/>
      <c r="JWZ29" s="16"/>
      <c r="JXA29" s="16"/>
      <c r="JXB29" s="16"/>
      <c r="JXC29" s="16"/>
      <c r="JXD29" s="16"/>
      <c r="JXE29" s="16"/>
      <c r="JXF29" s="16"/>
      <c r="JXG29" s="16"/>
      <c r="JXH29" s="16"/>
      <c r="JXI29" s="16"/>
      <c r="JXJ29" s="16"/>
      <c r="JXK29" s="16"/>
      <c r="JXL29" s="16"/>
      <c r="JXM29" s="16"/>
      <c r="JXN29" s="16"/>
      <c r="JXO29" s="16"/>
      <c r="JXP29" s="16"/>
      <c r="JXQ29" s="16"/>
      <c r="JXR29" s="16"/>
      <c r="JXS29" s="16"/>
      <c r="JXT29" s="16"/>
      <c r="JXU29" s="16"/>
      <c r="JXV29" s="16"/>
      <c r="JXW29" s="16"/>
      <c r="JXX29" s="16"/>
      <c r="JXY29" s="16"/>
      <c r="JXZ29" s="16"/>
      <c r="JYA29" s="16"/>
      <c r="JYB29" s="16"/>
      <c r="JYC29" s="16"/>
      <c r="JYD29" s="16"/>
      <c r="JYE29" s="16"/>
      <c r="JYF29" s="16"/>
      <c r="JYG29" s="16"/>
      <c r="JYH29" s="16"/>
      <c r="JYI29" s="16"/>
      <c r="JYJ29" s="16"/>
      <c r="JYK29" s="16"/>
      <c r="JYL29" s="16"/>
      <c r="JYM29" s="16"/>
      <c r="JYN29" s="16"/>
      <c r="JYO29" s="16"/>
      <c r="JYP29" s="16"/>
      <c r="JYQ29" s="16"/>
      <c r="JYR29" s="16"/>
      <c r="JYS29" s="16"/>
      <c r="JYT29" s="16"/>
      <c r="JYU29" s="16"/>
      <c r="JYV29" s="16"/>
      <c r="JYW29" s="16"/>
      <c r="JYX29" s="16"/>
      <c r="JYY29" s="16"/>
      <c r="JYZ29" s="16"/>
      <c r="JZA29" s="16"/>
      <c r="JZB29" s="16"/>
      <c r="JZC29" s="16"/>
      <c r="JZD29" s="16"/>
      <c r="JZE29" s="16"/>
      <c r="JZF29" s="16"/>
      <c r="JZG29" s="16"/>
      <c r="JZH29" s="16"/>
      <c r="JZI29" s="16"/>
      <c r="JZJ29" s="16"/>
      <c r="JZK29" s="16"/>
      <c r="JZL29" s="16"/>
      <c r="JZM29" s="16"/>
      <c r="JZN29" s="16"/>
      <c r="JZO29" s="16"/>
      <c r="JZP29" s="16"/>
      <c r="JZQ29" s="16"/>
      <c r="JZR29" s="16"/>
      <c r="JZS29" s="16"/>
      <c r="JZT29" s="16"/>
      <c r="JZU29" s="16"/>
      <c r="JZV29" s="16"/>
      <c r="JZW29" s="16"/>
      <c r="JZX29" s="16"/>
      <c r="JZY29" s="16"/>
      <c r="JZZ29" s="16"/>
      <c r="KAA29" s="16"/>
      <c r="KAB29" s="16"/>
      <c r="KAC29" s="16"/>
      <c r="KAD29" s="16"/>
      <c r="KAE29" s="16"/>
      <c r="KAF29" s="16"/>
      <c r="KAG29" s="16"/>
      <c r="KAH29" s="16"/>
      <c r="KAI29" s="16"/>
      <c r="KAJ29" s="16"/>
      <c r="KAK29" s="16"/>
      <c r="KAL29" s="16"/>
      <c r="KAM29" s="16"/>
      <c r="KAN29" s="16"/>
      <c r="KAO29" s="16"/>
      <c r="KAP29" s="16"/>
      <c r="KAQ29" s="16"/>
      <c r="KAR29" s="16"/>
      <c r="KAS29" s="16"/>
      <c r="KAT29" s="16"/>
      <c r="KAU29" s="16"/>
      <c r="KAV29" s="16"/>
      <c r="KAW29" s="16"/>
      <c r="KAX29" s="16"/>
      <c r="KAY29" s="16"/>
      <c r="KAZ29" s="16"/>
      <c r="KBA29" s="16"/>
      <c r="KBB29" s="16"/>
      <c r="KBC29" s="16"/>
      <c r="KBD29" s="16"/>
      <c r="KBE29" s="16"/>
      <c r="KBF29" s="16"/>
      <c r="KBG29" s="16"/>
      <c r="KBH29" s="16"/>
      <c r="KBI29" s="16"/>
      <c r="KBJ29" s="16"/>
      <c r="KBK29" s="16"/>
      <c r="KBL29" s="16"/>
      <c r="KBM29" s="16"/>
      <c r="KBN29" s="16"/>
      <c r="KBO29" s="16"/>
      <c r="KBP29" s="16"/>
      <c r="KBQ29" s="16"/>
      <c r="KBR29" s="16"/>
      <c r="KBS29" s="16"/>
      <c r="KBT29" s="16"/>
      <c r="KBU29" s="16"/>
      <c r="KBV29" s="16"/>
      <c r="KBW29" s="16"/>
      <c r="KBX29" s="16"/>
      <c r="KBY29" s="16"/>
      <c r="KBZ29" s="16"/>
      <c r="KCA29" s="16"/>
      <c r="KCB29" s="16"/>
      <c r="KCC29" s="16"/>
      <c r="KCD29" s="16"/>
      <c r="KCE29" s="16"/>
      <c r="KCF29" s="16"/>
      <c r="KCG29" s="16"/>
      <c r="KCH29" s="16"/>
      <c r="KCI29" s="16"/>
      <c r="KCJ29" s="16"/>
      <c r="KCK29" s="16"/>
      <c r="KCL29" s="16"/>
      <c r="KCM29" s="16"/>
      <c r="KCN29" s="16"/>
      <c r="KCO29" s="16"/>
      <c r="KCP29" s="16"/>
      <c r="KCQ29" s="16"/>
      <c r="KCR29" s="16"/>
      <c r="KCS29" s="16"/>
      <c r="KCT29" s="16"/>
      <c r="KCU29" s="16"/>
      <c r="KCV29" s="16"/>
      <c r="KCW29" s="16"/>
      <c r="KCX29" s="16"/>
      <c r="KCY29" s="16"/>
      <c r="KCZ29" s="16"/>
      <c r="KDA29" s="16"/>
      <c r="KDB29" s="16"/>
      <c r="KDC29" s="16"/>
      <c r="KDD29" s="16"/>
      <c r="KDE29" s="16"/>
      <c r="KDF29" s="16"/>
      <c r="KDG29" s="16"/>
      <c r="KDH29" s="16"/>
      <c r="KDI29" s="16"/>
      <c r="KDJ29" s="16"/>
      <c r="KDK29" s="16"/>
      <c r="KDL29" s="16"/>
      <c r="KDM29" s="16"/>
      <c r="KDN29" s="16"/>
      <c r="KDO29" s="16"/>
      <c r="KDP29" s="16"/>
      <c r="KDQ29" s="16"/>
      <c r="KDR29" s="16"/>
      <c r="KDS29" s="16"/>
      <c r="KDT29" s="16"/>
      <c r="KDU29" s="16"/>
      <c r="KDV29" s="16"/>
      <c r="KDW29" s="16"/>
      <c r="KDX29" s="16"/>
      <c r="KDY29" s="16"/>
      <c r="KDZ29" s="16"/>
      <c r="KEA29" s="16"/>
      <c r="KEB29" s="16"/>
      <c r="KEC29" s="16"/>
      <c r="KED29" s="16"/>
      <c r="KEE29" s="16"/>
      <c r="KEF29" s="16"/>
      <c r="KEG29" s="16"/>
      <c r="KEH29" s="16"/>
      <c r="KEI29" s="16"/>
      <c r="KEJ29" s="16"/>
      <c r="KEK29" s="16"/>
      <c r="KEL29" s="16"/>
      <c r="KEM29" s="16"/>
      <c r="KEN29" s="16"/>
      <c r="KEO29" s="16"/>
      <c r="KEP29" s="16"/>
      <c r="KEQ29" s="16"/>
      <c r="KER29" s="16"/>
      <c r="KES29" s="16"/>
      <c r="KET29" s="16"/>
      <c r="KEU29" s="16"/>
      <c r="KEV29" s="16"/>
      <c r="KEW29" s="16"/>
      <c r="KEX29" s="16"/>
      <c r="KEY29" s="16"/>
      <c r="KEZ29" s="16"/>
      <c r="KFA29" s="16"/>
      <c r="KFB29" s="16"/>
      <c r="KFC29" s="16"/>
      <c r="KFD29" s="16"/>
      <c r="KFE29" s="16"/>
      <c r="KFF29" s="16"/>
      <c r="KFG29" s="16"/>
      <c r="KFH29" s="16"/>
      <c r="KFI29" s="16"/>
      <c r="KFJ29" s="16"/>
      <c r="KFK29" s="16"/>
      <c r="KFL29" s="16"/>
      <c r="KFM29" s="16"/>
      <c r="KFN29" s="16"/>
      <c r="KFO29" s="16"/>
      <c r="KFP29" s="16"/>
      <c r="KFQ29" s="16"/>
      <c r="KFR29" s="16"/>
      <c r="KFS29" s="16"/>
      <c r="KFT29" s="16"/>
      <c r="KFU29" s="16"/>
      <c r="KFV29" s="16"/>
      <c r="KFW29" s="16"/>
      <c r="KFX29" s="16"/>
      <c r="KFY29" s="16"/>
      <c r="KFZ29" s="16"/>
      <c r="KGA29" s="16"/>
      <c r="KGB29" s="16"/>
      <c r="KGC29" s="16"/>
      <c r="KGD29" s="16"/>
      <c r="KGE29" s="16"/>
      <c r="KGF29" s="16"/>
      <c r="KGG29" s="16"/>
      <c r="KGH29" s="16"/>
      <c r="KGI29" s="16"/>
      <c r="KGJ29" s="16"/>
      <c r="KGK29" s="16"/>
      <c r="KGL29" s="16"/>
      <c r="KGM29" s="16"/>
      <c r="KGN29" s="16"/>
      <c r="KGO29" s="16"/>
      <c r="KGP29" s="16"/>
      <c r="KGQ29" s="16"/>
      <c r="KGR29" s="16"/>
      <c r="KGS29" s="16"/>
      <c r="KGT29" s="16"/>
      <c r="KGU29" s="16"/>
      <c r="KGV29" s="16"/>
      <c r="KGW29" s="16"/>
      <c r="KGX29" s="16"/>
      <c r="KGY29" s="16"/>
      <c r="KGZ29" s="16"/>
      <c r="KHA29" s="16"/>
      <c r="KHB29" s="16"/>
      <c r="KHC29" s="16"/>
      <c r="KHD29" s="16"/>
      <c r="KHE29" s="16"/>
      <c r="KHF29" s="16"/>
      <c r="KHG29" s="16"/>
      <c r="KHH29" s="16"/>
      <c r="KHI29" s="16"/>
      <c r="KHJ29" s="16"/>
      <c r="KHK29" s="16"/>
      <c r="KHL29" s="16"/>
      <c r="KHM29" s="16"/>
      <c r="KHN29" s="16"/>
      <c r="KHO29" s="16"/>
      <c r="KHP29" s="16"/>
      <c r="KHQ29" s="16"/>
      <c r="KHR29" s="16"/>
      <c r="KHS29" s="16"/>
      <c r="KHT29" s="16"/>
      <c r="KHU29" s="16"/>
      <c r="KHV29" s="16"/>
      <c r="KHW29" s="16"/>
      <c r="KHX29" s="16"/>
      <c r="KHY29" s="16"/>
      <c r="KHZ29" s="16"/>
      <c r="KIA29" s="16"/>
      <c r="KIB29" s="16"/>
      <c r="KIC29" s="16"/>
      <c r="KID29" s="16"/>
      <c r="KIE29" s="16"/>
      <c r="KIF29" s="16"/>
      <c r="KIG29" s="16"/>
      <c r="KIH29" s="16"/>
      <c r="KII29" s="16"/>
      <c r="KIJ29" s="16"/>
      <c r="KIK29" s="16"/>
      <c r="KIL29" s="16"/>
      <c r="KIM29" s="16"/>
      <c r="KIN29" s="16"/>
      <c r="KIO29" s="16"/>
      <c r="KIP29" s="16"/>
      <c r="KIQ29" s="16"/>
      <c r="KIR29" s="16"/>
      <c r="KIS29" s="16"/>
      <c r="KIT29" s="16"/>
      <c r="KIU29" s="16"/>
      <c r="KIV29" s="16"/>
      <c r="KIW29" s="16"/>
      <c r="KIX29" s="16"/>
      <c r="KIY29" s="16"/>
      <c r="KIZ29" s="16"/>
      <c r="KJA29" s="16"/>
      <c r="KJB29" s="16"/>
      <c r="KJC29" s="16"/>
      <c r="KJD29" s="16"/>
      <c r="KJE29" s="16"/>
      <c r="KJF29" s="16"/>
      <c r="KJG29" s="16"/>
      <c r="KJH29" s="16"/>
      <c r="KJI29" s="16"/>
      <c r="KJJ29" s="16"/>
      <c r="KJK29" s="16"/>
      <c r="KJL29" s="16"/>
      <c r="KJM29" s="16"/>
      <c r="KJN29" s="16"/>
      <c r="KJO29" s="16"/>
      <c r="KJP29" s="16"/>
      <c r="KJQ29" s="16"/>
      <c r="KJR29" s="16"/>
      <c r="KJS29" s="16"/>
      <c r="KJT29" s="16"/>
      <c r="KJU29" s="16"/>
      <c r="KJV29" s="16"/>
      <c r="KJW29" s="16"/>
      <c r="KJX29" s="16"/>
      <c r="KJY29" s="16"/>
      <c r="KJZ29" s="16"/>
      <c r="KKA29" s="16"/>
      <c r="KKB29" s="16"/>
      <c r="KKC29" s="16"/>
      <c r="KKD29" s="16"/>
      <c r="KKE29" s="16"/>
      <c r="KKF29" s="16"/>
      <c r="KKG29" s="16"/>
      <c r="KKH29" s="16"/>
      <c r="KKI29" s="16"/>
      <c r="KKJ29" s="16"/>
      <c r="KKK29" s="16"/>
      <c r="KKL29" s="16"/>
      <c r="KKM29" s="16"/>
      <c r="KKN29" s="16"/>
      <c r="KKO29" s="16"/>
      <c r="KKP29" s="16"/>
      <c r="KKQ29" s="16"/>
      <c r="KKR29" s="16"/>
      <c r="KKS29" s="16"/>
      <c r="KKT29" s="16"/>
      <c r="KKU29" s="16"/>
      <c r="KKV29" s="16"/>
      <c r="KKW29" s="16"/>
      <c r="KKX29" s="16"/>
      <c r="KKY29" s="16"/>
      <c r="KKZ29" s="16"/>
      <c r="KLA29" s="16"/>
      <c r="KLB29" s="16"/>
      <c r="KLC29" s="16"/>
      <c r="KLD29" s="16"/>
      <c r="KLE29" s="16"/>
      <c r="KLF29" s="16"/>
      <c r="KLG29" s="16"/>
      <c r="KLH29" s="16"/>
      <c r="KLI29" s="16"/>
      <c r="KLJ29" s="16"/>
      <c r="KLK29" s="16"/>
      <c r="KLL29" s="16"/>
      <c r="KLM29" s="16"/>
      <c r="KLN29" s="16"/>
      <c r="KLO29" s="16"/>
      <c r="KLP29" s="16"/>
      <c r="KLQ29" s="16"/>
      <c r="KLR29" s="16"/>
      <c r="KLS29" s="16"/>
      <c r="KLT29" s="16"/>
      <c r="KLU29" s="16"/>
      <c r="KLV29" s="16"/>
      <c r="KLW29" s="16"/>
      <c r="KLX29" s="16"/>
      <c r="KLY29" s="16"/>
      <c r="KLZ29" s="16"/>
      <c r="KMA29" s="16"/>
      <c r="KMB29" s="16"/>
      <c r="KMC29" s="16"/>
      <c r="KMD29" s="16"/>
      <c r="KME29" s="16"/>
      <c r="KMF29" s="16"/>
      <c r="KMG29" s="16"/>
      <c r="KMH29" s="16"/>
      <c r="KMI29" s="16"/>
      <c r="KMJ29" s="16"/>
      <c r="KMK29" s="16"/>
      <c r="KML29" s="16"/>
      <c r="KMM29" s="16"/>
      <c r="KMN29" s="16"/>
      <c r="KMO29" s="16"/>
      <c r="KMP29" s="16"/>
      <c r="KMQ29" s="16"/>
      <c r="KMR29" s="16"/>
      <c r="KMS29" s="16"/>
      <c r="KMT29" s="16"/>
      <c r="KMU29" s="16"/>
      <c r="KMV29" s="16"/>
      <c r="KMW29" s="16"/>
      <c r="KMX29" s="16"/>
      <c r="KMY29" s="16"/>
      <c r="KMZ29" s="16"/>
      <c r="KNA29" s="16"/>
      <c r="KNB29" s="16"/>
      <c r="KNC29" s="16"/>
      <c r="KND29" s="16"/>
      <c r="KNE29" s="16"/>
      <c r="KNF29" s="16"/>
      <c r="KNG29" s="16"/>
      <c r="KNH29" s="16"/>
      <c r="KNI29" s="16"/>
      <c r="KNJ29" s="16"/>
      <c r="KNK29" s="16"/>
      <c r="KNL29" s="16"/>
      <c r="KNM29" s="16"/>
      <c r="KNN29" s="16"/>
      <c r="KNO29" s="16"/>
      <c r="KNP29" s="16"/>
      <c r="KNQ29" s="16"/>
      <c r="KNR29" s="16"/>
      <c r="KNS29" s="16"/>
      <c r="KNT29" s="16"/>
      <c r="KNU29" s="16"/>
      <c r="KNV29" s="16"/>
      <c r="KNW29" s="16"/>
      <c r="KNX29" s="16"/>
      <c r="KNY29" s="16"/>
      <c r="KNZ29" s="16"/>
      <c r="KOA29" s="16"/>
      <c r="KOB29" s="16"/>
      <c r="KOC29" s="16"/>
      <c r="KOD29" s="16"/>
      <c r="KOE29" s="16"/>
      <c r="KOF29" s="16"/>
      <c r="KOG29" s="16"/>
      <c r="KOH29" s="16"/>
      <c r="KOI29" s="16"/>
      <c r="KOJ29" s="16"/>
      <c r="KOK29" s="16"/>
      <c r="KOL29" s="16"/>
      <c r="KOM29" s="16"/>
      <c r="KON29" s="16"/>
      <c r="KOO29" s="16"/>
      <c r="KOP29" s="16"/>
      <c r="KOQ29" s="16"/>
      <c r="KOR29" s="16"/>
      <c r="KOS29" s="16"/>
      <c r="KOT29" s="16"/>
      <c r="KOU29" s="16"/>
      <c r="KOV29" s="16"/>
      <c r="KOW29" s="16"/>
      <c r="KOX29" s="16"/>
      <c r="KOY29" s="16"/>
      <c r="KOZ29" s="16"/>
      <c r="KPA29" s="16"/>
      <c r="KPB29" s="16"/>
      <c r="KPC29" s="16"/>
      <c r="KPD29" s="16"/>
      <c r="KPE29" s="16"/>
      <c r="KPF29" s="16"/>
      <c r="KPG29" s="16"/>
      <c r="KPH29" s="16"/>
      <c r="KPI29" s="16"/>
      <c r="KPJ29" s="16"/>
      <c r="KPK29" s="16"/>
      <c r="KPL29" s="16"/>
      <c r="KPM29" s="16"/>
      <c r="KPN29" s="16"/>
      <c r="KPO29" s="16"/>
      <c r="KPP29" s="16"/>
      <c r="KPQ29" s="16"/>
      <c r="KPR29" s="16"/>
      <c r="KPS29" s="16"/>
      <c r="KPT29" s="16"/>
      <c r="KPU29" s="16"/>
      <c r="KPV29" s="16"/>
      <c r="KPW29" s="16"/>
      <c r="KPX29" s="16"/>
      <c r="KPY29" s="16"/>
      <c r="KPZ29" s="16"/>
      <c r="KQA29" s="16"/>
      <c r="KQB29" s="16"/>
      <c r="KQC29" s="16"/>
      <c r="KQD29" s="16"/>
      <c r="KQE29" s="16"/>
      <c r="KQF29" s="16"/>
      <c r="KQG29" s="16"/>
      <c r="KQH29" s="16"/>
      <c r="KQI29" s="16"/>
      <c r="KQJ29" s="16"/>
      <c r="KQK29" s="16"/>
      <c r="KQL29" s="16"/>
      <c r="KQM29" s="16"/>
      <c r="KQN29" s="16"/>
      <c r="KQO29" s="16"/>
      <c r="KQP29" s="16"/>
      <c r="KQQ29" s="16"/>
      <c r="KQR29" s="16"/>
      <c r="KQS29" s="16"/>
      <c r="KQT29" s="16"/>
      <c r="KQU29" s="16"/>
      <c r="KQV29" s="16"/>
      <c r="KQW29" s="16"/>
      <c r="KQX29" s="16"/>
      <c r="KQY29" s="16"/>
      <c r="KQZ29" s="16"/>
      <c r="KRA29" s="16"/>
      <c r="KRB29" s="16"/>
      <c r="KRC29" s="16"/>
      <c r="KRD29" s="16"/>
      <c r="KRE29" s="16"/>
      <c r="KRF29" s="16"/>
      <c r="KRG29" s="16"/>
      <c r="KRH29" s="16"/>
      <c r="KRI29" s="16"/>
      <c r="KRJ29" s="16"/>
      <c r="KRK29" s="16"/>
      <c r="KRL29" s="16"/>
      <c r="KRM29" s="16"/>
      <c r="KRN29" s="16"/>
      <c r="KRO29" s="16"/>
      <c r="KRP29" s="16"/>
      <c r="KRQ29" s="16"/>
      <c r="KRR29" s="16"/>
      <c r="KRS29" s="16"/>
      <c r="KRT29" s="16"/>
      <c r="KRU29" s="16"/>
      <c r="KRV29" s="16"/>
      <c r="KRW29" s="16"/>
      <c r="KRX29" s="16"/>
      <c r="KRY29" s="16"/>
      <c r="KRZ29" s="16"/>
      <c r="KSA29" s="16"/>
      <c r="KSB29" s="16"/>
      <c r="KSC29" s="16"/>
      <c r="KSD29" s="16"/>
      <c r="KSE29" s="16"/>
      <c r="KSF29" s="16"/>
      <c r="KSG29" s="16"/>
      <c r="KSH29" s="16"/>
      <c r="KSI29" s="16"/>
      <c r="KSJ29" s="16"/>
      <c r="KSK29" s="16"/>
      <c r="KSL29" s="16"/>
      <c r="KSM29" s="16"/>
      <c r="KSN29" s="16"/>
      <c r="KSO29" s="16"/>
      <c r="KSP29" s="16"/>
      <c r="KSQ29" s="16"/>
      <c r="KSR29" s="16"/>
      <c r="KSS29" s="16"/>
      <c r="KST29" s="16"/>
      <c r="KSU29" s="16"/>
      <c r="KSV29" s="16"/>
      <c r="KSW29" s="16"/>
      <c r="KSX29" s="16"/>
      <c r="KSY29" s="16"/>
      <c r="KSZ29" s="16"/>
      <c r="KTA29" s="16"/>
      <c r="KTB29" s="16"/>
      <c r="KTC29" s="16"/>
      <c r="KTD29" s="16"/>
      <c r="KTE29" s="16"/>
      <c r="KTF29" s="16"/>
      <c r="KTG29" s="16"/>
      <c r="KTH29" s="16"/>
      <c r="KTI29" s="16"/>
      <c r="KTJ29" s="16"/>
      <c r="KTK29" s="16"/>
      <c r="KTL29" s="16"/>
      <c r="KTM29" s="16"/>
      <c r="KTN29" s="16"/>
      <c r="KTO29" s="16"/>
      <c r="KTP29" s="16"/>
      <c r="KTQ29" s="16"/>
      <c r="KTR29" s="16"/>
      <c r="KTS29" s="16"/>
      <c r="KTT29" s="16"/>
      <c r="KTU29" s="16"/>
      <c r="KTV29" s="16"/>
      <c r="KTW29" s="16"/>
      <c r="KTX29" s="16"/>
      <c r="KTY29" s="16"/>
      <c r="KTZ29" s="16"/>
      <c r="KUA29" s="16"/>
      <c r="KUB29" s="16"/>
      <c r="KUC29" s="16"/>
      <c r="KUD29" s="16"/>
      <c r="KUE29" s="16"/>
      <c r="KUF29" s="16"/>
      <c r="KUG29" s="16"/>
      <c r="KUH29" s="16"/>
      <c r="KUI29" s="16"/>
      <c r="KUJ29" s="16"/>
      <c r="KUK29" s="16"/>
      <c r="KUL29" s="16"/>
      <c r="KUM29" s="16"/>
      <c r="KUN29" s="16"/>
      <c r="KUO29" s="16"/>
      <c r="KUP29" s="16"/>
      <c r="KUQ29" s="16"/>
      <c r="KUR29" s="16"/>
      <c r="KUS29" s="16"/>
      <c r="KUT29" s="16"/>
      <c r="KUU29" s="16"/>
      <c r="KUV29" s="16"/>
      <c r="KUW29" s="16"/>
      <c r="KUX29" s="16"/>
      <c r="KUY29" s="16"/>
      <c r="KUZ29" s="16"/>
      <c r="KVA29" s="16"/>
      <c r="KVB29" s="16"/>
      <c r="KVC29" s="16"/>
      <c r="KVD29" s="16"/>
      <c r="KVE29" s="16"/>
      <c r="KVF29" s="16"/>
      <c r="KVG29" s="16"/>
      <c r="KVH29" s="16"/>
      <c r="KVI29" s="16"/>
      <c r="KVJ29" s="16"/>
      <c r="KVK29" s="16"/>
      <c r="KVL29" s="16"/>
      <c r="KVM29" s="16"/>
      <c r="KVN29" s="16"/>
      <c r="KVO29" s="16"/>
      <c r="KVP29" s="16"/>
      <c r="KVQ29" s="16"/>
      <c r="KVR29" s="16"/>
      <c r="KVS29" s="16"/>
      <c r="KVT29" s="16"/>
      <c r="KVU29" s="16"/>
      <c r="KVV29" s="16"/>
      <c r="KVW29" s="16"/>
      <c r="KVX29" s="16"/>
      <c r="KVY29" s="16"/>
      <c r="KVZ29" s="16"/>
      <c r="KWA29" s="16"/>
      <c r="KWB29" s="16"/>
      <c r="KWC29" s="16"/>
      <c r="KWD29" s="16"/>
      <c r="KWE29" s="16"/>
      <c r="KWF29" s="16"/>
      <c r="KWG29" s="16"/>
      <c r="KWH29" s="16"/>
      <c r="KWI29" s="16"/>
      <c r="KWJ29" s="16"/>
      <c r="KWK29" s="16"/>
      <c r="KWL29" s="16"/>
      <c r="KWM29" s="16"/>
      <c r="KWN29" s="16"/>
      <c r="KWO29" s="16"/>
      <c r="KWP29" s="16"/>
      <c r="KWQ29" s="16"/>
      <c r="KWR29" s="16"/>
      <c r="KWS29" s="16"/>
      <c r="KWT29" s="16"/>
      <c r="KWU29" s="16"/>
      <c r="KWV29" s="16"/>
      <c r="KWW29" s="16"/>
      <c r="KWX29" s="16"/>
      <c r="KWY29" s="16"/>
      <c r="KWZ29" s="16"/>
      <c r="KXA29" s="16"/>
      <c r="KXB29" s="16"/>
      <c r="KXC29" s="16"/>
      <c r="KXD29" s="16"/>
      <c r="KXE29" s="16"/>
      <c r="KXF29" s="16"/>
      <c r="KXG29" s="16"/>
      <c r="KXH29" s="16"/>
      <c r="KXI29" s="16"/>
      <c r="KXJ29" s="16"/>
      <c r="KXK29" s="16"/>
      <c r="KXL29" s="16"/>
      <c r="KXM29" s="16"/>
      <c r="KXN29" s="16"/>
      <c r="KXO29" s="16"/>
      <c r="KXP29" s="16"/>
      <c r="KXQ29" s="16"/>
      <c r="KXR29" s="16"/>
      <c r="KXS29" s="16"/>
      <c r="KXT29" s="16"/>
      <c r="KXU29" s="16"/>
      <c r="KXV29" s="16"/>
      <c r="KXW29" s="16"/>
      <c r="KXX29" s="16"/>
      <c r="KXY29" s="16"/>
      <c r="KXZ29" s="16"/>
      <c r="KYA29" s="16"/>
      <c r="KYB29" s="16"/>
      <c r="KYC29" s="16"/>
      <c r="KYD29" s="16"/>
      <c r="KYE29" s="16"/>
      <c r="KYF29" s="16"/>
      <c r="KYG29" s="16"/>
      <c r="KYH29" s="16"/>
      <c r="KYI29" s="16"/>
      <c r="KYJ29" s="16"/>
      <c r="KYK29" s="16"/>
      <c r="KYL29" s="16"/>
      <c r="KYM29" s="16"/>
      <c r="KYN29" s="16"/>
      <c r="KYO29" s="16"/>
      <c r="KYP29" s="16"/>
      <c r="KYQ29" s="16"/>
      <c r="KYR29" s="16"/>
      <c r="KYS29" s="16"/>
      <c r="KYT29" s="16"/>
      <c r="KYU29" s="16"/>
      <c r="KYV29" s="16"/>
      <c r="KYW29" s="16"/>
      <c r="KYX29" s="16"/>
      <c r="KYY29" s="16"/>
      <c r="KYZ29" s="16"/>
      <c r="KZA29" s="16"/>
      <c r="KZB29" s="16"/>
      <c r="KZC29" s="16"/>
      <c r="KZD29" s="16"/>
      <c r="KZE29" s="16"/>
      <c r="KZF29" s="16"/>
      <c r="KZG29" s="16"/>
      <c r="KZH29" s="16"/>
      <c r="KZI29" s="16"/>
      <c r="KZJ29" s="16"/>
      <c r="KZK29" s="16"/>
      <c r="KZL29" s="16"/>
      <c r="KZM29" s="16"/>
      <c r="KZN29" s="16"/>
      <c r="KZO29" s="16"/>
      <c r="KZP29" s="16"/>
      <c r="KZQ29" s="16"/>
      <c r="KZR29" s="16"/>
      <c r="KZS29" s="16"/>
      <c r="KZT29" s="16"/>
      <c r="KZU29" s="16"/>
      <c r="KZV29" s="16"/>
      <c r="KZW29" s="16"/>
      <c r="KZX29" s="16"/>
      <c r="KZY29" s="16"/>
      <c r="KZZ29" s="16"/>
      <c r="LAA29" s="16"/>
      <c r="LAB29" s="16"/>
      <c r="LAC29" s="16"/>
      <c r="LAD29" s="16"/>
      <c r="LAE29" s="16"/>
      <c r="LAF29" s="16"/>
      <c r="LAG29" s="16"/>
      <c r="LAH29" s="16"/>
      <c r="LAI29" s="16"/>
      <c r="LAJ29" s="16"/>
      <c r="LAK29" s="16"/>
      <c r="LAL29" s="16"/>
      <c r="LAM29" s="16"/>
      <c r="LAN29" s="16"/>
      <c r="LAO29" s="16"/>
      <c r="LAP29" s="16"/>
      <c r="LAQ29" s="16"/>
      <c r="LAR29" s="16"/>
      <c r="LAS29" s="16"/>
      <c r="LAT29" s="16"/>
      <c r="LAU29" s="16"/>
      <c r="LAV29" s="16"/>
      <c r="LAW29" s="16"/>
      <c r="LAX29" s="16"/>
      <c r="LAY29" s="16"/>
      <c r="LAZ29" s="16"/>
      <c r="LBA29" s="16"/>
      <c r="LBB29" s="16"/>
      <c r="LBC29" s="16"/>
      <c r="LBD29" s="16"/>
      <c r="LBE29" s="16"/>
      <c r="LBF29" s="16"/>
      <c r="LBG29" s="16"/>
      <c r="LBH29" s="16"/>
      <c r="LBI29" s="16"/>
      <c r="LBJ29" s="16"/>
      <c r="LBK29" s="16"/>
      <c r="LBL29" s="16"/>
      <c r="LBM29" s="16"/>
      <c r="LBN29" s="16"/>
      <c r="LBO29" s="16"/>
      <c r="LBP29" s="16"/>
      <c r="LBQ29" s="16"/>
      <c r="LBR29" s="16"/>
      <c r="LBS29" s="16"/>
      <c r="LBT29" s="16"/>
      <c r="LBU29" s="16"/>
      <c r="LBV29" s="16"/>
      <c r="LBW29" s="16"/>
      <c r="LBX29" s="16"/>
      <c r="LBY29" s="16"/>
      <c r="LBZ29" s="16"/>
      <c r="LCA29" s="16"/>
      <c r="LCB29" s="16"/>
      <c r="LCC29" s="16"/>
      <c r="LCD29" s="16"/>
      <c r="LCE29" s="16"/>
      <c r="LCF29" s="16"/>
      <c r="LCG29" s="16"/>
      <c r="LCH29" s="16"/>
      <c r="LCI29" s="16"/>
      <c r="LCJ29" s="16"/>
      <c r="LCK29" s="16"/>
      <c r="LCL29" s="16"/>
      <c r="LCM29" s="16"/>
      <c r="LCN29" s="16"/>
      <c r="LCO29" s="16"/>
      <c r="LCP29" s="16"/>
      <c r="LCQ29" s="16"/>
      <c r="LCR29" s="16"/>
      <c r="LCS29" s="16"/>
      <c r="LCT29" s="16"/>
      <c r="LCU29" s="16"/>
      <c r="LCV29" s="16"/>
      <c r="LCW29" s="16"/>
      <c r="LCX29" s="16"/>
      <c r="LCY29" s="16"/>
      <c r="LCZ29" s="16"/>
      <c r="LDA29" s="16"/>
      <c r="LDB29" s="16"/>
      <c r="LDC29" s="16"/>
      <c r="LDD29" s="16"/>
      <c r="LDE29" s="16"/>
      <c r="LDF29" s="16"/>
      <c r="LDG29" s="16"/>
      <c r="LDH29" s="16"/>
      <c r="LDI29" s="16"/>
      <c r="LDJ29" s="16"/>
      <c r="LDK29" s="16"/>
      <c r="LDL29" s="16"/>
      <c r="LDM29" s="16"/>
      <c r="LDN29" s="16"/>
      <c r="LDO29" s="16"/>
      <c r="LDP29" s="16"/>
      <c r="LDQ29" s="16"/>
      <c r="LDR29" s="16"/>
      <c r="LDS29" s="16"/>
      <c r="LDT29" s="16"/>
      <c r="LDU29" s="16"/>
      <c r="LDV29" s="16"/>
      <c r="LDW29" s="16"/>
      <c r="LDX29" s="16"/>
      <c r="LDY29" s="16"/>
      <c r="LDZ29" s="16"/>
      <c r="LEA29" s="16"/>
      <c r="LEB29" s="16"/>
      <c r="LEC29" s="16"/>
      <c r="LED29" s="16"/>
      <c r="LEE29" s="16"/>
      <c r="LEF29" s="16"/>
      <c r="LEG29" s="16"/>
      <c r="LEH29" s="16"/>
      <c r="LEI29" s="16"/>
      <c r="LEJ29" s="16"/>
      <c r="LEK29" s="16"/>
      <c r="LEL29" s="16"/>
      <c r="LEM29" s="16"/>
      <c r="LEN29" s="16"/>
      <c r="LEO29" s="16"/>
      <c r="LEP29" s="16"/>
      <c r="LEQ29" s="16"/>
      <c r="LER29" s="16"/>
      <c r="LES29" s="16"/>
      <c r="LET29" s="16"/>
      <c r="LEU29" s="16"/>
      <c r="LEV29" s="16"/>
      <c r="LEW29" s="16"/>
      <c r="LEX29" s="16"/>
      <c r="LEY29" s="16"/>
      <c r="LEZ29" s="16"/>
      <c r="LFA29" s="16"/>
      <c r="LFB29" s="16"/>
      <c r="LFC29" s="16"/>
      <c r="LFD29" s="16"/>
      <c r="LFE29" s="16"/>
      <c r="LFF29" s="16"/>
      <c r="LFG29" s="16"/>
      <c r="LFH29" s="16"/>
      <c r="LFI29" s="16"/>
      <c r="LFJ29" s="16"/>
      <c r="LFK29" s="16"/>
      <c r="LFL29" s="16"/>
      <c r="LFM29" s="16"/>
      <c r="LFN29" s="16"/>
      <c r="LFO29" s="16"/>
      <c r="LFP29" s="16"/>
      <c r="LFQ29" s="16"/>
      <c r="LFR29" s="16"/>
      <c r="LFS29" s="16"/>
      <c r="LFT29" s="16"/>
      <c r="LFU29" s="16"/>
      <c r="LFV29" s="16"/>
      <c r="LFW29" s="16"/>
      <c r="LFX29" s="16"/>
      <c r="LFY29" s="16"/>
      <c r="LFZ29" s="16"/>
      <c r="LGA29" s="16"/>
      <c r="LGB29" s="16"/>
      <c r="LGC29" s="16"/>
      <c r="LGD29" s="16"/>
      <c r="LGE29" s="16"/>
      <c r="LGF29" s="16"/>
      <c r="LGG29" s="16"/>
      <c r="LGH29" s="16"/>
      <c r="LGI29" s="16"/>
      <c r="LGJ29" s="16"/>
      <c r="LGK29" s="16"/>
      <c r="LGL29" s="16"/>
      <c r="LGM29" s="16"/>
      <c r="LGN29" s="16"/>
      <c r="LGO29" s="16"/>
      <c r="LGP29" s="16"/>
      <c r="LGQ29" s="16"/>
      <c r="LGR29" s="16"/>
      <c r="LGS29" s="16"/>
      <c r="LGT29" s="16"/>
      <c r="LGU29" s="16"/>
      <c r="LGV29" s="16"/>
      <c r="LGW29" s="16"/>
      <c r="LGX29" s="16"/>
      <c r="LGY29" s="16"/>
      <c r="LGZ29" s="16"/>
      <c r="LHA29" s="16"/>
      <c r="LHB29" s="16"/>
      <c r="LHC29" s="16"/>
      <c r="LHD29" s="16"/>
      <c r="LHE29" s="16"/>
      <c r="LHF29" s="16"/>
      <c r="LHG29" s="16"/>
      <c r="LHH29" s="16"/>
      <c r="LHI29" s="16"/>
      <c r="LHJ29" s="16"/>
      <c r="LHK29" s="16"/>
      <c r="LHL29" s="16"/>
      <c r="LHM29" s="16"/>
      <c r="LHN29" s="16"/>
      <c r="LHO29" s="16"/>
      <c r="LHP29" s="16"/>
      <c r="LHQ29" s="16"/>
      <c r="LHR29" s="16"/>
      <c r="LHS29" s="16"/>
      <c r="LHT29" s="16"/>
      <c r="LHU29" s="16"/>
      <c r="LHV29" s="16"/>
      <c r="LHW29" s="16"/>
      <c r="LHX29" s="16"/>
      <c r="LHY29" s="16"/>
      <c r="LHZ29" s="16"/>
      <c r="LIA29" s="16"/>
      <c r="LIB29" s="16"/>
      <c r="LIC29" s="16"/>
      <c r="LID29" s="16"/>
      <c r="LIE29" s="16"/>
      <c r="LIF29" s="16"/>
      <c r="LIG29" s="16"/>
      <c r="LIH29" s="16"/>
      <c r="LII29" s="16"/>
      <c r="LIJ29" s="16"/>
      <c r="LIK29" s="16"/>
      <c r="LIL29" s="16"/>
      <c r="LIM29" s="16"/>
      <c r="LIN29" s="16"/>
      <c r="LIO29" s="16"/>
      <c r="LIP29" s="16"/>
      <c r="LIQ29" s="16"/>
      <c r="LIR29" s="16"/>
      <c r="LIS29" s="16"/>
      <c r="LIT29" s="16"/>
      <c r="LIU29" s="16"/>
      <c r="LIV29" s="16"/>
      <c r="LIW29" s="16"/>
      <c r="LIX29" s="16"/>
      <c r="LIY29" s="16"/>
      <c r="LIZ29" s="16"/>
      <c r="LJA29" s="16"/>
      <c r="LJB29" s="16"/>
      <c r="LJC29" s="16"/>
      <c r="LJD29" s="16"/>
      <c r="LJE29" s="16"/>
      <c r="LJF29" s="16"/>
      <c r="LJG29" s="16"/>
      <c r="LJH29" s="16"/>
      <c r="LJI29" s="16"/>
      <c r="LJJ29" s="16"/>
      <c r="LJK29" s="16"/>
      <c r="LJL29" s="16"/>
      <c r="LJM29" s="16"/>
      <c r="LJN29" s="16"/>
      <c r="LJO29" s="16"/>
      <c r="LJP29" s="16"/>
      <c r="LJQ29" s="16"/>
      <c r="LJR29" s="16"/>
      <c r="LJS29" s="16"/>
      <c r="LJT29" s="16"/>
      <c r="LJU29" s="16"/>
      <c r="LJV29" s="16"/>
      <c r="LJW29" s="16"/>
      <c r="LJX29" s="16"/>
      <c r="LJY29" s="16"/>
      <c r="LJZ29" s="16"/>
      <c r="LKA29" s="16"/>
      <c r="LKB29" s="16"/>
      <c r="LKC29" s="16"/>
      <c r="LKD29" s="16"/>
      <c r="LKE29" s="16"/>
      <c r="LKF29" s="16"/>
      <c r="LKG29" s="16"/>
      <c r="LKH29" s="16"/>
      <c r="LKI29" s="16"/>
      <c r="LKJ29" s="16"/>
      <c r="LKK29" s="16"/>
      <c r="LKL29" s="16"/>
      <c r="LKM29" s="16"/>
      <c r="LKN29" s="16"/>
      <c r="LKO29" s="16"/>
      <c r="LKP29" s="16"/>
      <c r="LKQ29" s="16"/>
      <c r="LKR29" s="16"/>
      <c r="LKS29" s="16"/>
      <c r="LKT29" s="16"/>
      <c r="LKU29" s="16"/>
      <c r="LKV29" s="16"/>
      <c r="LKW29" s="16"/>
      <c r="LKX29" s="16"/>
      <c r="LKY29" s="16"/>
      <c r="LKZ29" s="16"/>
      <c r="LLA29" s="16"/>
      <c r="LLB29" s="16"/>
      <c r="LLC29" s="16"/>
      <c r="LLD29" s="16"/>
      <c r="LLE29" s="16"/>
      <c r="LLF29" s="16"/>
      <c r="LLG29" s="16"/>
      <c r="LLH29" s="16"/>
      <c r="LLI29" s="16"/>
      <c r="LLJ29" s="16"/>
      <c r="LLK29" s="16"/>
      <c r="LLL29" s="16"/>
      <c r="LLM29" s="16"/>
      <c r="LLN29" s="16"/>
      <c r="LLO29" s="16"/>
      <c r="LLP29" s="16"/>
      <c r="LLQ29" s="16"/>
      <c r="LLR29" s="16"/>
      <c r="LLS29" s="16"/>
      <c r="LLT29" s="16"/>
      <c r="LLU29" s="16"/>
      <c r="LLV29" s="16"/>
      <c r="LLW29" s="16"/>
      <c r="LLX29" s="16"/>
      <c r="LLY29" s="16"/>
      <c r="LLZ29" s="16"/>
      <c r="LMA29" s="16"/>
      <c r="LMB29" s="16"/>
      <c r="LMC29" s="16"/>
      <c r="LMD29" s="16"/>
      <c r="LME29" s="16"/>
      <c r="LMF29" s="16"/>
      <c r="LMG29" s="16"/>
      <c r="LMH29" s="16"/>
      <c r="LMI29" s="16"/>
      <c r="LMJ29" s="16"/>
      <c r="LMK29" s="16"/>
      <c r="LML29" s="16"/>
      <c r="LMM29" s="16"/>
      <c r="LMN29" s="16"/>
      <c r="LMO29" s="16"/>
      <c r="LMP29" s="16"/>
      <c r="LMQ29" s="16"/>
      <c r="LMR29" s="16"/>
      <c r="LMS29" s="16"/>
      <c r="LMT29" s="16"/>
      <c r="LMU29" s="16"/>
      <c r="LMV29" s="16"/>
      <c r="LMW29" s="16"/>
      <c r="LMX29" s="16"/>
      <c r="LMY29" s="16"/>
      <c r="LMZ29" s="16"/>
      <c r="LNA29" s="16"/>
      <c r="LNB29" s="16"/>
      <c r="LNC29" s="16"/>
      <c r="LND29" s="16"/>
      <c r="LNE29" s="16"/>
      <c r="LNF29" s="16"/>
      <c r="LNG29" s="16"/>
      <c r="LNH29" s="16"/>
      <c r="LNI29" s="16"/>
      <c r="LNJ29" s="16"/>
      <c r="LNK29" s="16"/>
      <c r="LNL29" s="16"/>
      <c r="LNM29" s="16"/>
      <c r="LNN29" s="16"/>
      <c r="LNO29" s="16"/>
      <c r="LNP29" s="16"/>
      <c r="LNQ29" s="16"/>
      <c r="LNR29" s="16"/>
      <c r="LNS29" s="16"/>
      <c r="LNT29" s="16"/>
      <c r="LNU29" s="16"/>
      <c r="LNV29" s="16"/>
      <c r="LNW29" s="16"/>
      <c r="LNX29" s="16"/>
      <c r="LNY29" s="16"/>
      <c r="LNZ29" s="16"/>
      <c r="LOA29" s="16"/>
      <c r="LOB29" s="16"/>
      <c r="LOC29" s="16"/>
      <c r="LOD29" s="16"/>
      <c r="LOE29" s="16"/>
      <c r="LOF29" s="16"/>
      <c r="LOG29" s="16"/>
      <c r="LOH29" s="16"/>
      <c r="LOI29" s="16"/>
      <c r="LOJ29" s="16"/>
      <c r="LOK29" s="16"/>
      <c r="LOL29" s="16"/>
      <c r="LOM29" s="16"/>
      <c r="LON29" s="16"/>
      <c r="LOO29" s="16"/>
      <c r="LOP29" s="16"/>
      <c r="LOQ29" s="16"/>
      <c r="LOR29" s="16"/>
      <c r="LOS29" s="16"/>
      <c r="LOT29" s="16"/>
      <c r="LOU29" s="16"/>
      <c r="LOV29" s="16"/>
      <c r="LOW29" s="16"/>
      <c r="LOX29" s="16"/>
      <c r="LOY29" s="16"/>
      <c r="LOZ29" s="16"/>
      <c r="LPA29" s="16"/>
      <c r="LPB29" s="16"/>
      <c r="LPC29" s="16"/>
      <c r="LPD29" s="16"/>
      <c r="LPE29" s="16"/>
      <c r="LPF29" s="16"/>
      <c r="LPG29" s="16"/>
      <c r="LPH29" s="16"/>
      <c r="LPI29" s="16"/>
      <c r="LPJ29" s="16"/>
      <c r="LPK29" s="16"/>
      <c r="LPL29" s="16"/>
      <c r="LPM29" s="16"/>
      <c r="LPN29" s="16"/>
      <c r="LPO29" s="16"/>
      <c r="LPP29" s="16"/>
      <c r="LPQ29" s="16"/>
      <c r="LPR29" s="16"/>
      <c r="LPS29" s="16"/>
      <c r="LPT29" s="16"/>
      <c r="LPU29" s="16"/>
      <c r="LPV29" s="16"/>
      <c r="LPW29" s="16"/>
      <c r="LPX29" s="16"/>
      <c r="LPY29" s="16"/>
      <c r="LPZ29" s="16"/>
      <c r="LQA29" s="16"/>
      <c r="LQB29" s="16"/>
      <c r="LQC29" s="16"/>
      <c r="LQD29" s="16"/>
      <c r="LQE29" s="16"/>
      <c r="LQF29" s="16"/>
      <c r="LQG29" s="16"/>
      <c r="LQH29" s="16"/>
      <c r="LQI29" s="16"/>
      <c r="LQJ29" s="16"/>
      <c r="LQK29" s="16"/>
      <c r="LQL29" s="16"/>
      <c r="LQM29" s="16"/>
      <c r="LQN29" s="16"/>
      <c r="LQO29" s="16"/>
      <c r="LQP29" s="16"/>
      <c r="LQQ29" s="16"/>
      <c r="LQR29" s="16"/>
      <c r="LQS29" s="16"/>
      <c r="LQT29" s="16"/>
      <c r="LQU29" s="16"/>
      <c r="LQV29" s="16"/>
      <c r="LQW29" s="16"/>
      <c r="LQX29" s="16"/>
      <c r="LQY29" s="16"/>
      <c r="LQZ29" s="16"/>
      <c r="LRA29" s="16"/>
      <c r="LRB29" s="16"/>
      <c r="LRC29" s="16"/>
      <c r="LRD29" s="16"/>
      <c r="LRE29" s="16"/>
      <c r="LRF29" s="16"/>
      <c r="LRG29" s="16"/>
      <c r="LRH29" s="16"/>
      <c r="LRI29" s="16"/>
      <c r="LRJ29" s="16"/>
      <c r="LRK29" s="16"/>
      <c r="LRL29" s="16"/>
      <c r="LRM29" s="16"/>
      <c r="LRN29" s="16"/>
      <c r="LRO29" s="16"/>
      <c r="LRP29" s="16"/>
      <c r="LRQ29" s="16"/>
      <c r="LRR29" s="16"/>
      <c r="LRS29" s="16"/>
      <c r="LRT29" s="16"/>
      <c r="LRU29" s="16"/>
      <c r="LRV29" s="16"/>
      <c r="LRW29" s="16"/>
      <c r="LRX29" s="16"/>
      <c r="LRY29" s="16"/>
      <c r="LRZ29" s="16"/>
      <c r="LSA29" s="16"/>
      <c r="LSB29" s="16"/>
      <c r="LSC29" s="16"/>
      <c r="LSD29" s="16"/>
      <c r="LSE29" s="16"/>
      <c r="LSF29" s="16"/>
      <c r="LSG29" s="16"/>
      <c r="LSH29" s="16"/>
      <c r="LSI29" s="16"/>
      <c r="LSJ29" s="16"/>
      <c r="LSK29" s="16"/>
      <c r="LSL29" s="16"/>
      <c r="LSM29" s="16"/>
      <c r="LSN29" s="16"/>
      <c r="LSO29" s="16"/>
      <c r="LSP29" s="16"/>
      <c r="LSQ29" s="16"/>
      <c r="LSR29" s="16"/>
      <c r="LSS29" s="16"/>
      <c r="LST29" s="16"/>
      <c r="LSU29" s="16"/>
      <c r="LSV29" s="16"/>
      <c r="LSW29" s="16"/>
      <c r="LSX29" s="16"/>
      <c r="LSY29" s="16"/>
      <c r="LSZ29" s="16"/>
      <c r="LTA29" s="16"/>
      <c r="LTB29" s="16"/>
      <c r="LTC29" s="16"/>
      <c r="LTD29" s="16"/>
      <c r="LTE29" s="16"/>
      <c r="LTF29" s="16"/>
      <c r="LTG29" s="16"/>
      <c r="LTH29" s="16"/>
      <c r="LTI29" s="16"/>
      <c r="LTJ29" s="16"/>
      <c r="LTK29" s="16"/>
      <c r="LTL29" s="16"/>
      <c r="LTM29" s="16"/>
      <c r="LTN29" s="16"/>
      <c r="LTO29" s="16"/>
      <c r="LTP29" s="16"/>
      <c r="LTQ29" s="16"/>
      <c r="LTR29" s="16"/>
      <c r="LTS29" s="16"/>
      <c r="LTT29" s="16"/>
      <c r="LTU29" s="16"/>
      <c r="LTV29" s="16"/>
      <c r="LTW29" s="16"/>
      <c r="LTX29" s="16"/>
      <c r="LTY29" s="16"/>
      <c r="LTZ29" s="16"/>
      <c r="LUA29" s="16"/>
      <c r="LUB29" s="16"/>
      <c r="LUC29" s="16"/>
      <c r="LUD29" s="16"/>
      <c r="LUE29" s="16"/>
      <c r="LUF29" s="16"/>
      <c r="LUG29" s="16"/>
      <c r="LUH29" s="16"/>
      <c r="LUI29" s="16"/>
      <c r="LUJ29" s="16"/>
      <c r="LUK29" s="16"/>
      <c r="LUL29" s="16"/>
      <c r="LUM29" s="16"/>
      <c r="LUN29" s="16"/>
      <c r="LUO29" s="16"/>
      <c r="LUP29" s="16"/>
      <c r="LUQ29" s="16"/>
      <c r="LUR29" s="16"/>
      <c r="LUS29" s="16"/>
      <c r="LUT29" s="16"/>
      <c r="LUU29" s="16"/>
      <c r="LUV29" s="16"/>
      <c r="LUW29" s="16"/>
      <c r="LUX29" s="16"/>
      <c r="LUY29" s="16"/>
      <c r="LUZ29" s="16"/>
      <c r="LVA29" s="16"/>
      <c r="LVB29" s="16"/>
      <c r="LVC29" s="16"/>
      <c r="LVD29" s="16"/>
      <c r="LVE29" s="16"/>
      <c r="LVF29" s="16"/>
      <c r="LVG29" s="16"/>
      <c r="LVH29" s="16"/>
      <c r="LVI29" s="16"/>
      <c r="LVJ29" s="16"/>
      <c r="LVK29" s="16"/>
      <c r="LVL29" s="16"/>
      <c r="LVM29" s="16"/>
      <c r="LVN29" s="16"/>
      <c r="LVO29" s="16"/>
      <c r="LVP29" s="16"/>
      <c r="LVQ29" s="16"/>
      <c r="LVR29" s="16"/>
      <c r="LVS29" s="16"/>
      <c r="LVT29" s="16"/>
      <c r="LVU29" s="16"/>
      <c r="LVV29" s="16"/>
      <c r="LVW29" s="16"/>
      <c r="LVX29" s="16"/>
      <c r="LVY29" s="16"/>
      <c r="LVZ29" s="16"/>
      <c r="LWA29" s="16"/>
      <c r="LWB29" s="16"/>
      <c r="LWC29" s="16"/>
      <c r="LWD29" s="16"/>
      <c r="LWE29" s="16"/>
      <c r="LWF29" s="16"/>
      <c r="LWG29" s="16"/>
      <c r="LWH29" s="16"/>
      <c r="LWI29" s="16"/>
      <c r="LWJ29" s="16"/>
      <c r="LWK29" s="16"/>
      <c r="LWL29" s="16"/>
      <c r="LWM29" s="16"/>
      <c r="LWN29" s="16"/>
      <c r="LWO29" s="16"/>
      <c r="LWP29" s="16"/>
      <c r="LWQ29" s="16"/>
      <c r="LWR29" s="16"/>
      <c r="LWS29" s="16"/>
      <c r="LWT29" s="16"/>
      <c r="LWU29" s="16"/>
      <c r="LWV29" s="16"/>
      <c r="LWW29" s="16"/>
      <c r="LWX29" s="16"/>
      <c r="LWY29" s="16"/>
      <c r="LWZ29" s="16"/>
      <c r="LXA29" s="16"/>
      <c r="LXB29" s="16"/>
      <c r="LXC29" s="16"/>
      <c r="LXD29" s="16"/>
      <c r="LXE29" s="16"/>
      <c r="LXF29" s="16"/>
      <c r="LXG29" s="16"/>
      <c r="LXH29" s="16"/>
      <c r="LXI29" s="16"/>
      <c r="LXJ29" s="16"/>
      <c r="LXK29" s="16"/>
      <c r="LXL29" s="16"/>
      <c r="LXM29" s="16"/>
      <c r="LXN29" s="16"/>
      <c r="LXO29" s="16"/>
      <c r="LXP29" s="16"/>
      <c r="LXQ29" s="16"/>
      <c r="LXR29" s="16"/>
      <c r="LXS29" s="16"/>
      <c r="LXT29" s="16"/>
      <c r="LXU29" s="16"/>
      <c r="LXV29" s="16"/>
      <c r="LXW29" s="16"/>
      <c r="LXX29" s="16"/>
      <c r="LXY29" s="16"/>
      <c r="LXZ29" s="16"/>
      <c r="LYA29" s="16"/>
      <c r="LYB29" s="16"/>
      <c r="LYC29" s="16"/>
      <c r="LYD29" s="16"/>
      <c r="LYE29" s="16"/>
      <c r="LYF29" s="16"/>
      <c r="LYG29" s="16"/>
      <c r="LYH29" s="16"/>
      <c r="LYI29" s="16"/>
      <c r="LYJ29" s="16"/>
      <c r="LYK29" s="16"/>
      <c r="LYL29" s="16"/>
      <c r="LYM29" s="16"/>
      <c r="LYN29" s="16"/>
      <c r="LYO29" s="16"/>
      <c r="LYP29" s="16"/>
      <c r="LYQ29" s="16"/>
      <c r="LYR29" s="16"/>
      <c r="LYS29" s="16"/>
      <c r="LYT29" s="16"/>
      <c r="LYU29" s="16"/>
      <c r="LYV29" s="16"/>
      <c r="LYW29" s="16"/>
      <c r="LYX29" s="16"/>
      <c r="LYY29" s="16"/>
      <c r="LYZ29" s="16"/>
      <c r="LZA29" s="16"/>
      <c r="LZB29" s="16"/>
      <c r="LZC29" s="16"/>
      <c r="LZD29" s="16"/>
      <c r="LZE29" s="16"/>
      <c r="LZF29" s="16"/>
      <c r="LZG29" s="16"/>
      <c r="LZH29" s="16"/>
      <c r="LZI29" s="16"/>
      <c r="LZJ29" s="16"/>
      <c r="LZK29" s="16"/>
      <c r="LZL29" s="16"/>
      <c r="LZM29" s="16"/>
      <c r="LZN29" s="16"/>
      <c r="LZO29" s="16"/>
      <c r="LZP29" s="16"/>
      <c r="LZQ29" s="16"/>
      <c r="LZR29" s="16"/>
      <c r="LZS29" s="16"/>
      <c r="LZT29" s="16"/>
      <c r="LZU29" s="16"/>
      <c r="LZV29" s="16"/>
      <c r="LZW29" s="16"/>
      <c r="LZX29" s="16"/>
      <c r="LZY29" s="16"/>
      <c r="LZZ29" s="16"/>
      <c r="MAA29" s="16"/>
      <c r="MAB29" s="16"/>
      <c r="MAC29" s="16"/>
      <c r="MAD29" s="16"/>
      <c r="MAE29" s="16"/>
      <c r="MAF29" s="16"/>
      <c r="MAG29" s="16"/>
      <c r="MAH29" s="16"/>
      <c r="MAI29" s="16"/>
      <c r="MAJ29" s="16"/>
      <c r="MAK29" s="16"/>
      <c r="MAL29" s="16"/>
      <c r="MAM29" s="16"/>
      <c r="MAN29" s="16"/>
      <c r="MAO29" s="16"/>
      <c r="MAP29" s="16"/>
      <c r="MAQ29" s="16"/>
      <c r="MAR29" s="16"/>
      <c r="MAS29" s="16"/>
      <c r="MAT29" s="16"/>
      <c r="MAU29" s="16"/>
      <c r="MAV29" s="16"/>
      <c r="MAW29" s="16"/>
      <c r="MAX29" s="16"/>
      <c r="MAY29" s="16"/>
      <c r="MAZ29" s="16"/>
      <c r="MBA29" s="16"/>
      <c r="MBB29" s="16"/>
      <c r="MBC29" s="16"/>
      <c r="MBD29" s="16"/>
      <c r="MBE29" s="16"/>
      <c r="MBF29" s="16"/>
      <c r="MBG29" s="16"/>
      <c r="MBH29" s="16"/>
      <c r="MBI29" s="16"/>
      <c r="MBJ29" s="16"/>
      <c r="MBK29" s="16"/>
      <c r="MBL29" s="16"/>
      <c r="MBM29" s="16"/>
      <c r="MBN29" s="16"/>
      <c r="MBO29" s="16"/>
      <c r="MBP29" s="16"/>
      <c r="MBQ29" s="16"/>
      <c r="MBR29" s="16"/>
      <c r="MBS29" s="16"/>
      <c r="MBT29" s="16"/>
      <c r="MBU29" s="16"/>
      <c r="MBV29" s="16"/>
      <c r="MBW29" s="16"/>
      <c r="MBX29" s="16"/>
      <c r="MBY29" s="16"/>
      <c r="MBZ29" s="16"/>
      <c r="MCA29" s="16"/>
      <c r="MCB29" s="16"/>
      <c r="MCC29" s="16"/>
      <c r="MCD29" s="16"/>
      <c r="MCE29" s="16"/>
      <c r="MCF29" s="16"/>
      <c r="MCG29" s="16"/>
      <c r="MCH29" s="16"/>
      <c r="MCI29" s="16"/>
      <c r="MCJ29" s="16"/>
      <c r="MCK29" s="16"/>
      <c r="MCL29" s="16"/>
      <c r="MCM29" s="16"/>
      <c r="MCN29" s="16"/>
      <c r="MCO29" s="16"/>
      <c r="MCP29" s="16"/>
      <c r="MCQ29" s="16"/>
      <c r="MCR29" s="16"/>
      <c r="MCS29" s="16"/>
      <c r="MCT29" s="16"/>
      <c r="MCU29" s="16"/>
      <c r="MCV29" s="16"/>
      <c r="MCW29" s="16"/>
      <c r="MCX29" s="16"/>
      <c r="MCY29" s="16"/>
      <c r="MCZ29" s="16"/>
      <c r="MDA29" s="16"/>
      <c r="MDB29" s="16"/>
      <c r="MDC29" s="16"/>
      <c r="MDD29" s="16"/>
      <c r="MDE29" s="16"/>
      <c r="MDF29" s="16"/>
      <c r="MDG29" s="16"/>
      <c r="MDH29" s="16"/>
      <c r="MDI29" s="16"/>
      <c r="MDJ29" s="16"/>
      <c r="MDK29" s="16"/>
      <c r="MDL29" s="16"/>
      <c r="MDM29" s="16"/>
      <c r="MDN29" s="16"/>
      <c r="MDO29" s="16"/>
      <c r="MDP29" s="16"/>
      <c r="MDQ29" s="16"/>
      <c r="MDR29" s="16"/>
      <c r="MDS29" s="16"/>
      <c r="MDT29" s="16"/>
      <c r="MDU29" s="16"/>
      <c r="MDV29" s="16"/>
      <c r="MDW29" s="16"/>
      <c r="MDX29" s="16"/>
      <c r="MDY29" s="16"/>
      <c r="MDZ29" s="16"/>
      <c r="MEA29" s="16"/>
      <c r="MEB29" s="16"/>
      <c r="MEC29" s="16"/>
      <c r="MED29" s="16"/>
      <c r="MEE29" s="16"/>
      <c r="MEF29" s="16"/>
      <c r="MEG29" s="16"/>
      <c r="MEH29" s="16"/>
      <c r="MEI29" s="16"/>
      <c r="MEJ29" s="16"/>
      <c r="MEK29" s="16"/>
      <c r="MEL29" s="16"/>
      <c r="MEM29" s="16"/>
      <c r="MEN29" s="16"/>
      <c r="MEO29" s="16"/>
      <c r="MEP29" s="16"/>
      <c r="MEQ29" s="16"/>
      <c r="MER29" s="16"/>
      <c r="MES29" s="16"/>
      <c r="MET29" s="16"/>
      <c r="MEU29" s="16"/>
      <c r="MEV29" s="16"/>
      <c r="MEW29" s="16"/>
      <c r="MEX29" s="16"/>
      <c r="MEY29" s="16"/>
      <c r="MEZ29" s="16"/>
      <c r="MFA29" s="16"/>
      <c r="MFB29" s="16"/>
      <c r="MFC29" s="16"/>
      <c r="MFD29" s="16"/>
      <c r="MFE29" s="16"/>
      <c r="MFF29" s="16"/>
      <c r="MFG29" s="16"/>
      <c r="MFH29" s="16"/>
      <c r="MFI29" s="16"/>
      <c r="MFJ29" s="16"/>
      <c r="MFK29" s="16"/>
      <c r="MFL29" s="16"/>
      <c r="MFM29" s="16"/>
      <c r="MFN29" s="16"/>
      <c r="MFO29" s="16"/>
      <c r="MFP29" s="16"/>
      <c r="MFQ29" s="16"/>
      <c r="MFR29" s="16"/>
      <c r="MFS29" s="16"/>
      <c r="MFT29" s="16"/>
      <c r="MFU29" s="16"/>
      <c r="MFV29" s="16"/>
      <c r="MFW29" s="16"/>
      <c r="MFX29" s="16"/>
      <c r="MFY29" s="16"/>
      <c r="MFZ29" s="16"/>
      <c r="MGA29" s="16"/>
      <c r="MGB29" s="16"/>
      <c r="MGC29" s="16"/>
      <c r="MGD29" s="16"/>
      <c r="MGE29" s="16"/>
      <c r="MGF29" s="16"/>
      <c r="MGG29" s="16"/>
      <c r="MGH29" s="16"/>
      <c r="MGI29" s="16"/>
      <c r="MGJ29" s="16"/>
      <c r="MGK29" s="16"/>
      <c r="MGL29" s="16"/>
      <c r="MGM29" s="16"/>
      <c r="MGN29" s="16"/>
      <c r="MGO29" s="16"/>
      <c r="MGP29" s="16"/>
      <c r="MGQ29" s="16"/>
      <c r="MGR29" s="16"/>
      <c r="MGS29" s="16"/>
      <c r="MGT29" s="16"/>
      <c r="MGU29" s="16"/>
      <c r="MGV29" s="16"/>
      <c r="MGW29" s="16"/>
      <c r="MGX29" s="16"/>
      <c r="MGY29" s="16"/>
      <c r="MGZ29" s="16"/>
      <c r="MHA29" s="16"/>
      <c r="MHB29" s="16"/>
      <c r="MHC29" s="16"/>
      <c r="MHD29" s="16"/>
      <c r="MHE29" s="16"/>
      <c r="MHF29" s="16"/>
      <c r="MHG29" s="16"/>
      <c r="MHH29" s="16"/>
      <c r="MHI29" s="16"/>
      <c r="MHJ29" s="16"/>
      <c r="MHK29" s="16"/>
      <c r="MHL29" s="16"/>
      <c r="MHM29" s="16"/>
      <c r="MHN29" s="16"/>
      <c r="MHO29" s="16"/>
      <c r="MHP29" s="16"/>
      <c r="MHQ29" s="16"/>
      <c r="MHR29" s="16"/>
      <c r="MHS29" s="16"/>
      <c r="MHT29" s="16"/>
      <c r="MHU29" s="16"/>
      <c r="MHV29" s="16"/>
      <c r="MHW29" s="16"/>
      <c r="MHX29" s="16"/>
      <c r="MHY29" s="16"/>
      <c r="MHZ29" s="16"/>
      <c r="MIA29" s="16"/>
      <c r="MIB29" s="16"/>
      <c r="MIC29" s="16"/>
      <c r="MID29" s="16"/>
      <c r="MIE29" s="16"/>
      <c r="MIF29" s="16"/>
      <c r="MIG29" s="16"/>
      <c r="MIH29" s="16"/>
      <c r="MII29" s="16"/>
      <c r="MIJ29" s="16"/>
      <c r="MIK29" s="16"/>
      <c r="MIL29" s="16"/>
      <c r="MIM29" s="16"/>
      <c r="MIN29" s="16"/>
      <c r="MIO29" s="16"/>
      <c r="MIP29" s="16"/>
      <c r="MIQ29" s="16"/>
      <c r="MIR29" s="16"/>
      <c r="MIS29" s="16"/>
      <c r="MIT29" s="16"/>
      <c r="MIU29" s="16"/>
      <c r="MIV29" s="16"/>
      <c r="MIW29" s="16"/>
      <c r="MIX29" s="16"/>
      <c r="MIY29" s="16"/>
      <c r="MIZ29" s="16"/>
      <c r="MJA29" s="16"/>
      <c r="MJB29" s="16"/>
      <c r="MJC29" s="16"/>
      <c r="MJD29" s="16"/>
      <c r="MJE29" s="16"/>
      <c r="MJF29" s="16"/>
      <c r="MJG29" s="16"/>
      <c r="MJH29" s="16"/>
      <c r="MJI29" s="16"/>
      <c r="MJJ29" s="16"/>
      <c r="MJK29" s="16"/>
      <c r="MJL29" s="16"/>
      <c r="MJM29" s="16"/>
      <c r="MJN29" s="16"/>
      <c r="MJO29" s="16"/>
      <c r="MJP29" s="16"/>
      <c r="MJQ29" s="16"/>
      <c r="MJR29" s="16"/>
      <c r="MJS29" s="16"/>
      <c r="MJT29" s="16"/>
      <c r="MJU29" s="16"/>
      <c r="MJV29" s="16"/>
      <c r="MJW29" s="16"/>
      <c r="MJX29" s="16"/>
      <c r="MJY29" s="16"/>
      <c r="MJZ29" s="16"/>
      <c r="MKA29" s="16"/>
      <c r="MKB29" s="16"/>
      <c r="MKC29" s="16"/>
      <c r="MKD29" s="16"/>
      <c r="MKE29" s="16"/>
      <c r="MKF29" s="16"/>
      <c r="MKG29" s="16"/>
      <c r="MKH29" s="16"/>
      <c r="MKI29" s="16"/>
      <c r="MKJ29" s="16"/>
      <c r="MKK29" s="16"/>
      <c r="MKL29" s="16"/>
      <c r="MKM29" s="16"/>
      <c r="MKN29" s="16"/>
      <c r="MKO29" s="16"/>
      <c r="MKP29" s="16"/>
      <c r="MKQ29" s="16"/>
      <c r="MKR29" s="16"/>
      <c r="MKS29" s="16"/>
      <c r="MKT29" s="16"/>
      <c r="MKU29" s="16"/>
      <c r="MKV29" s="16"/>
      <c r="MKW29" s="16"/>
      <c r="MKX29" s="16"/>
      <c r="MKY29" s="16"/>
      <c r="MKZ29" s="16"/>
      <c r="MLA29" s="16"/>
      <c r="MLB29" s="16"/>
      <c r="MLC29" s="16"/>
      <c r="MLD29" s="16"/>
      <c r="MLE29" s="16"/>
      <c r="MLF29" s="16"/>
      <c r="MLG29" s="16"/>
      <c r="MLH29" s="16"/>
      <c r="MLI29" s="16"/>
      <c r="MLJ29" s="16"/>
      <c r="MLK29" s="16"/>
      <c r="MLL29" s="16"/>
      <c r="MLM29" s="16"/>
      <c r="MLN29" s="16"/>
      <c r="MLO29" s="16"/>
      <c r="MLP29" s="16"/>
      <c r="MLQ29" s="16"/>
      <c r="MLR29" s="16"/>
      <c r="MLS29" s="16"/>
      <c r="MLT29" s="16"/>
      <c r="MLU29" s="16"/>
      <c r="MLV29" s="16"/>
      <c r="MLW29" s="16"/>
      <c r="MLX29" s="16"/>
      <c r="MLY29" s="16"/>
      <c r="MLZ29" s="16"/>
      <c r="MMA29" s="16"/>
      <c r="MMB29" s="16"/>
      <c r="MMC29" s="16"/>
      <c r="MMD29" s="16"/>
      <c r="MME29" s="16"/>
      <c r="MMF29" s="16"/>
      <c r="MMG29" s="16"/>
      <c r="MMH29" s="16"/>
      <c r="MMI29" s="16"/>
      <c r="MMJ29" s="16"/>
      <c r="MMK29" s="16"/>
      <c r="MML29" s="16"/>
      <c r="MMM29" s="16"/>
      <c r="MMN29" s="16"/>
      <c r="MMO29" s="16"/>
      <c r="MMP29" s="16"/>
      <c r="MMQ29" s="16"/>
      <c r="MMR29" s="16"/>
      <c r="MMS29" s="16"/>
      <c r="MMT29" s="16"/>
      <c r="MMU29" s="16"/>
      <c r="MMV29" s="16"/>
      <c r="MMW29" s="16"/>
      <c r="MMX29" s="16"/>
      <c r="MMY29" s="16"/>
      <c r="MMZ29" s="16"/>
      <c r="MNA29" s="16"/>
      <c r="MNB29" s="16"/>
      <c r="MNC29" s="16"/>
      <c r="MND29" s="16"/>
      <c r="MNE29" s="16"/>
      <c r="MNF29" s="16"/>
      <c r="MNG29" s="16"/>
      <c r="MNH29" s="16"/>
      <c r="MNI29" s="16"/>
      <c r="MNJ29" s="16"/>
      <c r="MNK29" s="16"/>
      <c r="MNL29" s="16"/>
      <c r="MNM29" s="16"/>
      <c r="MNN29" s="16"/>
      <c r="MNO29" s="16"/>
      <c r="MNP29" s="16"/>
      <c r="MNQ29" s="16"/>
      <c r="MNR29" s="16"/>
      <c r="MNS29" s="16"/>
      <c r="MNT29" s="16"/>
      <c r="MNU29" s="16"/>
      <c r="MNV29" s="16"/>
      <c r="MNW29" s="16"/>
      <c r="MNX29" s="16"/>
      <c r="MNY29" s="16"/>
      <c r="MNZ29" s="16"/>
      <c r="MOA29" s="16"/>
      <c r="MOB29" s="16"/>
      <c r="MOC29" s="16"/>
      <c r="MOD29" s="16"/>
      <c r="MOE29" s="16"/>
      <c r="MOF29" s="16"/>
      <c r="MOG29" s="16"/>
      <c r="MOH29" s="16"/>
      <c r="MOI29" s="16"/>
      <c r="MOJ29" s="16"/>
      <c r="MOK29" s="16"/>
      <c r="MOL29" s="16"/>
      <c r="MOM29" s="16"/>
      <c r="MON29" s="16"/>
      <c r="MOO29" s="16"/>
      <c r="MOP29" s="16"/>
      <c r="MOQ29" s="16"/>
      <c r="MOR29" s="16"/>
      <c r="MOS29" s="16"/>
      <c r="MOT29" s="16"/>
      <c r="MOU29" s="16"/>
      <c r="MOV29" s="16"/>
      <c r="MOW29" s="16"/>
      <c r="MOX29" s="16"/>
      <c r="MOY29" s="16"/>
      <c r="MOZ29" s="16"/>
      <c r="MPA29" s="16"/>
      <c r="MPB29" s="16"/>
      <c r="MPC29" s="16"/>
      <c r="MPD29" s="16"/>
      <c r="MPE29" s="16"/>
      <c r="MPF29" s="16"/>
      <c r="MPG29" s="16"/>
      <c r="MPH29" s="16"/>
      <c r="MPI29" s="16"/>
      <c r="MPJ29" s="16"/>
      <c r="MPK29" s="16"/>
      <c r="MPL29" s="16"/>
      <c r="MPM29" s="16"/>
      <c r="MPN29" s="16"/>
      <c r="MPO29" s="16"/>
      <c r="MPP29" s="16"/>
      <c r="MPQ29" s="16"/>
      <c r="MPR29" s="16"/>
      <c r="MPS29" s="16"/>
      <c r="MPT29" s="16"/>
      <c r="MPU29" s="16"/>
      <c r="MPV29" s="16"/>
      <c r="MPW29" s="16"/>
      <c r="MPX29" s="16"/>
      <c r="MPY29" s="16"/>
      <c r="MPZ29" s="16"/>
      <c r="MQA29" s="16"/>
      <c r="MQB29" s="16"/>
      <c r="MQC29" s="16"/>
      <c r="MQD29" s="16"/>
      <c r="MQE29" s="16"/>
      <c r="MQF29" s="16"/>
      <c r="MQG29" s="16"/>
      <c r="MQH29" s="16"/>
      <c r="MQI29" s="16"/>
      <c r="MQJ29" s="16"/>
      <c r="MQK29" s="16"/>
      <c r="MQL29" s="16"/>
      <c r="MQM29" s="16"/>
      <c r="MQN29" s="16"/>
      <c r="MQO29" s="16"/>
      <c r="MQP29" s="16"/>
      <c r="MQQ29" s="16"/>
      <c r="MQR29" s="16"/>
      <c r="MQS29" s="16"/>
      <c r="MQT29" s="16"/>
      <c r="MQU29" s="16"/>
      <c r="MQV29" s="16"/>
      <c r="MQW29" s="16"/>
      <c r="MQX29" s="16"/>
      <c r="MQY29" s="16"/>
      <c r="MQZ29" s="16"/>
      <c r="MRA29" s="16"/>
      <c r="MRB29" s="16"/>
      <c r="MRC29" s="16"/>
      <c r="MRD29" s="16"/>
      <c r="MRE29" s="16"/>
      <c r="MRF29" s="16"/>
      <c r="MRG29" s="16"/>
      <c r="MRH29" s="16"/>
      <c r="MRI29" s="16"/>
      <c r="MRJ29" s="16"/>
      <c r="MRK29" s="16"/>
      <c r="MRL29" s="16"/>
      <c r="MRM29" s="16"/>
      <c r="MRN29" s="16"/>
      <c r="MRO29" s="16"/>
      <c r="MRP29" s="16"/>
      <c r="MRQ29" s="16"/>
      <c r="MRR29" s="16"/>
      <c r="MRS29" s="16"/>
      <c r="MRT29" s="16"/>
      <c r="MRU29" s="16"/>
      <c r="MRV29" s="16"/>
      <c r="MRW29" s="16"/>
      <c r="MRX29" s="16"/>
      <c r="MRY29" s="16"/>
      <c r="MRZ29" s="16"/>
      <c r="MSA29" s="16"/>
      <c r="MSB29" s="16"/>
      <c r="MSC29" s="16"/>
      <c r="MSD29" s="16"/>
      <c r="MSE29" s="16"/>
      <c r="MSF29" s="16"/>
      <c r="MSG29" s="16"/>
      <c r="MSH29" s="16"/>
      <c r="MSI29" s="16"/>
      <c r="MSJ29" s="16"/>
      <c r="MSK29" s="16"/>
      <c r="MSL29" s="16"/>
      <c r="MSM29" s="16"/>
      <c r="MSN29" s="16"/>
      <c r="MSO29" s="16"/>
      <c r="MSP29" s="16"/>
      <c r="MSQ29" s="16"/>
      <c r="MSR29" s="16"/>
      <c r="MSS29" s="16"/>
      <c r="MST29" s="16"/>
      <c r="MSU29" s="16"/>
      <c r="MSV29" s="16"/>
      <c r="MSW29" s="16"/>
      <c r="MSX29" s="16"/>
      <c r="MSY29" s="16"/>
      <c r="MSZ29" s="16"/>
      <c r="MTA29" s="16"/>
      <c r="MTB29" s="16"/>
      <c r="MTC29" s="16"/>
      <c r="MTD29" s="16"/>
      <c r="MTE29" s="16"/>
      <c r="MTF29" s="16"/>
      <c r="MTG29" s="16"/>
      <c r="MTH29" s="16"/>
      <c r="MTI29" s="16"/>
      <c r="MTJ29" s="16"/>
      <c r="MTK29" s="16"/>
      <c r="MTL29" s="16"/>
      <c r="MTM29" s="16"/>
      <c r="MTN29" s="16"/>
      <c r="MTO29" s="16"/>
      <c r="MTP29" s="16"/>
      <c r="MTQ29" s="16"/>
      <c r="MTR29" s="16"/>
      <c r="MTS29" s="16"/>
      <c r="MTT29" s="16"/>
      <c r="MTU29" s="16"/>
      <c r="MTV29" s="16"/>
      <c r="MTW29" s="16"/>
      <c r="MTX29" s="16"/>
      <c r="MTY29" s="16"/>
      <c r="MTZ29" s="16"/>
      <c r="MUA29" s="16"/>
      <c r="MUB29" s="16"/>
      <c r="MUC29" s="16"/>
      <c r="MUD29" s="16"/>
      <c r="MUE29" s="16"/>
      <c r="MUF29" s="16"/>
      <c r="MUG29" s="16"/>
      <c r="MUH29" s="16"/>
      <c r="MUI29" s="16"/>
      <c r="MUJ29" s="16"/>
      <c r="MUK29" s="16"/>
      <c r="MUL29" s="16"/>
      <c r="MUM29" s="16"/>
      <c r="MUN29" s="16"/>
      <c r="MUO29" s="16"/>
      <c r="MUP29" s="16"/>
      <c r="MUQ29" s="16"/>
      <c r="MUR29" s="16"/>
      <c r="MUS29" s="16"/>
      <c r="MUT29" s="16"/>
      <c r="MUU29" s="16"/>
      <c r="MUV29" s="16"/>
      <c r="MUW29" s="16"/>
      <c r="MUX29" s="16"/>
      <c r="MUY29" s="16"/>
      <c r="MUZ29" s="16"/>
      <c r="MVA29" s="16"/>
      <c r="MVB29" s="16"/>
      <c r="MVC29" s="16"/>
      <c r="MVD29" s="16"/>
      <c r="MVE29" s="16"/>
      <c r="MVF29" s="16"/>
      <c r="MVG29" s="16"/>
      <c r="MVH29" s="16"/>
      <c r="MVI29" s="16"/>
      <c r="MVJ29" s="16"/>
      <c r="MVK29" s="16"/>
      <c r="MVL29" s="16"/>
      <c r="MVM29" s="16"/>
      <c r="MVN29" s="16"/>
      <c r="MVO29" s="16"/>
      <c r="MVP29" s="16"/>
      <c r="MVQ29" s="16"/>
      <c r="MVR29" s="16"/>
      <c r="MVS29" s="16"/>
      <c r="MVT29" s="16"/>
      <c r="MVU29" s="16"/>
      <c r="MVV29" s="16"/>
      <c r="MVW29" s="16"/>
      <c r="MVX29" s="16"/>
      <c r="MVY29" s="16"/>
      <c r="MVZ29" s="16"/>
      <c r="MWA29" s="16"/>
      <c r="MWB29" s="16"/>
      <c r="MWC29" s="16"/>
      <c r="MWD29" s="16"/>
      <c r="MWE29" s="16"/>
      <c r="MWF29" s="16"/>
      <c r="MWG29" s="16"/>
      <c r="MWH29" s="16"/>
      <c r="MWI29" s="16"/>
      <c r="MWJ29" s="16"/>
      <c r="MWK29" s="16"/>
      <c r="MWL29" s="16"/>
      <c r="MWM29" s="16"/>
      <c r="MWN29" s="16"/>
      <c r="MWO29" s="16"/>
      <c r="MWP29" s="16"/>
      <c r="MWQ29" s="16"/>
      <c r="MWR29" s="16"/>
      <c r="MWS29" s="16"/>
      <c r="MWT29" s="16"/>
      <c r="MWU29" s="16"/>
      <c r="MWV29" s="16"/>
      <c r="MWW29" s="16"/>
      <c r="MWX29" s="16"/>
      <c r="MWY29" s="16"/>
      <c r="MWZ29" s="16"/>
      <c r="MXA29" s="16"/>
      <c r="MXB29" s="16"/>
      <c r="MXC29" s="16"/>
      <c r="MXD29" s="16"/>
      <c r="MXE29" s="16"/>
      <c r="MXF29" s="16"/>
      <c r="MXG29" s="16"/>
      <c r="MXH29" s="16"/>
      <c r="MXI29" s="16"/>
      <c r="MXJ29" s="16"/>
      <c r="MXK29" s="16"/>
      <c r="MXL29" s="16"/>
      <c r="MXM29" s="16"/>
      <c r="MXN29" s="16"/>
      <c r="MXO29" s="16"/>
      <c r="MXP29" s="16"/>
      <c r="MXQ29" s="16"/>
      <c r="MXR29" s="16"/>
      <c r="MXS29" s="16"/>
      <c r="MXT29" s="16"/>
      <c r="MXU29" s="16"/>
      <c r="MXV29" s="16"/>
      <c r="MXW29" s="16"/>
      <c r="MXX29" s="16"/>
      <c r="MXY29" s="16"/>
      <c r="MXZ29" s="16"/>
      <c r="MYA29" s="16"/>
      <c r="MYB29" s="16"/>
      <c r="MYC29" s="16"/>
      <c r="MYD29" s="16"/>
      <c r="MYE29" s="16"/>
      <c r="MYF29" s="16"/>
      <c r="MYG29" s="16"/>
      <c r="MYH29" s="16"/>
      <c r="MYI29" s="16"/>
      <c r="MYJ29" s="16"/>
      <c r="MYK29" s="16"/>
      <c r="MYL29" s="16"/>
      <c r="MYM29" s="16"/>
      <c r="MYN29" s="16"/>
      <c r="MYO29" s="16"/>
      <c r="MYP29" s="16"/>
      <c r="MYQ29" s="16"/>
      <c r="MYR29" s="16"/>
      <c r="MYS29" s="16"/>
      <c r="MYT29" s="16"/>
      <c r="MYU29" s="16"/>
      <c r="MYV29" s="16"/>
      <c r="MYW29" s="16"/>
      <c r="MYX29" s="16"/>
      <c r="MYY29" s="16"/>
      <c r="MYZ29" s="16"/>
      <c r="MZA29" s="16"/>
      <c r="MZB29" s="16"/>
      <c r="MZC29" s="16"/>
      <c r="MZD29" s="16"/>
      <c r="MZE29" s="16"/>
      <c r="MZF29" s="16"/>
      <c r="MZG29" s="16"/>
      <c r="MZH29" s="16"/>
      <c r="MZI29" s="16"/>
      <c r="MZJ29" s="16"/>
      <c r="MZK29" s="16"/>
      <c r="MZL29" s="16"/>
      <c r="MZM29" s="16"/>
      <c r="MZN29" s="16"/>
      <c r="MZO29" s="16"/>
      <c r="MZP29" s="16"/>
      <c r="MZQ29" s="16"/>
      <c r="MZR29" s="16"/>
      <c r="MZS29" s="16"/>
      <c r="MZT29" s="16"/>
      <c r="MZU29" s="16"/>
      <c r="MZV29" s="16"/>
      <c r="MZW29" s="16"/>
      <c r="MZX29" s="16"/>
      <c r="MZY29" s="16"/>
      <c r="MZZ29" s="16"/>
      <c r="NAA29" s="16"/>
      <c r="NAB29" s="16"/>
      <c r="NAC29" s="16"/>
      <c r="NAD29" s="16"/>
      <c r="NAE29" s="16"/>
      <c r="NAF29" s="16"/>
      <c r="NAG29" s="16"/>
      <c r="NAH29" s="16"/>
      <c r="NAI29" s="16"/>
      <c r="NAJ29" s="16"/>
      <c r="NAK29" s="16"/>
      <c r="NAL29" s="16"/>
      <c r="NAM29" s="16"/>
      <c r="NAN29" s="16"/>
      <c r="NAO29" s="16"/>
      <c r="NAP29" s="16"/>
      <c r="NAQ29" s="16"/>
      <c r="NAR29" s="16"/>
      <c r="NAS29" s="16"/>
      <c r="NAT29" s="16"/>
      <c r="NAU29" s="16"/>
      <c r="NAV29" s="16"/>
      <c r="NAW29" s="16"/>
      <c r="NAX29" s="16"/>
      <c r="NAY29" s="16"/>
      <c r="NAZ29" s="16"/>
      <c r="NBA29" s="16"/>
      <c r="NBB29" s="16"/>
      <c r="NBC29" s="16"/>
      <c r="NBD29" s="16"/>
      <c r="NBE29" s="16"/>
      <c r="NBF29" s="16"/>
      <c r="NBG29" s="16"/>
      <c r="NBH29" s="16"/>
      <c r="NBI29" s="16"/>
      <c r="NBJ29" s="16"/>
      <c r="NBK29" s="16"/>
      <c r="NBL29" s="16"/>
      <c r="NBM29" s="16"/>
      <c r="NBN29" s="16"/>
      <c r="NBO29" s="16"/>
      <c r="NBP29" s="16"/>
      <c r="NBQ29" s="16"/>
      <c r="NBR29" s="16"/>
      <c r="NBS29" s="16"/>
      <c r="NBT29" s="16"/>
      <c r="NBU29" s="16"/>
      <c r="NBV29" s="16"/>
      <c r="NBW29" s="16"/>
      <c r="NBX29" s="16"/>
      <c r="NBY29" s="16"/>
      <c r="NBZ29" s="16"/>
      <c r="NCA29" s="16"/>
      <c r="NCB29" s="16"/>
      <c r="NCC29" s="16"/>
      <c r="NCD29" s="16"/>
      <c r="NCE29" s="16"/>
      <c r="NCF29" s="16"/>
      <c r="NCG29" s="16"/>
      <c r="NCH29" s="16"/>
      <c r="NCI29" s="16"/>
      <c r="NCJ29" s="16"/>
      <c r="NCK29" s="16"/>
      <c r="NCL29" s="16"/>
      <c r="NCM29" s="16"/>
      <c r="NCN29" s="16"/>
      <c r="NCO29" s="16"/>
      <c r="NCP29" s="16"/>
      <c r="NCQ29" s="16"/>
      <c r="NCR29" s="16"/>
      <c r="NCS29" s="16"/>
      <c r="NCT29" s="16"/>
      <c r="NCU29" s="16"/>
      <c r="NCV29" s="16"/>
      <c r="NCW29" s="16"/>
      <c r="NCX29" s="16"/>
      <c r="NCY29" s="16"/>
      <c r="NCZ29" s="16"/>
      <c r="NDA29" s="16"/>
      <c r="NDB29" s="16"/>
      <c r="NDC29" s="16"/>
      <c r="NDD29" s="16"/>
      <c r="NDE29" s="16"/>
      <c r="NDF29" s="16"/>
      <c r="NDG29" s="16"/>
      <c r="NDH29" s="16"/>
      <c r="NDI29" s="16"/>
      <c r="NDJ29" s="16"/>
      <c r="NDK29" s="16"/>
      <c r="NDL29" s="16"/>
      <c r="NDM29" s="16"/>
      <c r="NDN29" s="16"/>
      <c r="NDO29" s="16"/>
      <c r="NDP29" s="16"/>
      <c r="NDQ29" s="16"/>
      <c r="NDR29" s="16"/>
      <c r="NDS29" s="16"/>
      <c r="NDT29" s="16"/>
      <c r="NDU29" s="16"/>
      <c r="NDV29" s="16"/>
      <c r="NDW29" s="16"/>
      <c r="NDX29" s="16"/>
      <c r="NDY29" s="16"/>
      <c r="NDZ29" s="16"/>
      <c r="NEA29" s="16"/>
      <c r="NEB29" s="16"/>
      <c r="NEC29" s="16"/>
      <c r="NED29" s="16"/>
      <c r="NEE29" s="16"/>
      <c r="NEF29" s="16"/>
      <c r="NEG29" s="16"/>
      <c r="NEH29" s="16"/>
      <c r="NEI29" s="16"/>
      <c r="NEJ29" s="16"/>
      <c r="NEK29" s="16"/>
      <c r="NEL29" s="16"/>
      <c r="NEM29" s="16"/>
      <c r="NEN29" s="16"/>
      <c r="NEO29" s="16"/>
      <c r="NEP29" s="16"/>
      <c r="NEQ29" s="16"/>
      <c r="NER29" s="16"/>
      <c r="NES29" s="16"/>
      <c r="NET29" s="16"/>
      <c r="NEU29" s="16"/>
      <c r="NEV29" s="16"/>
      <c r="NEW29" s="16"/>
      <c r="NEX29" s="16"/>
      <c r="NEY29" s="16"/>
      <c r="NEZ29" s="16"/>
      <c r="NFA29" s="16"/>
      <c r="NFB29" s="16"/>
      <c r="NFC29" s="16"/>
      <c r="NFD29" s="16"/>
      <c r="NFE29" s="16"/>
      <c r="NFF29" s="16"/>
      <c r="NFG29" s="16"/>
      <c r="NFH29" s="16"/>
      <c r="NFI29" s="16"/>
      <c r="NFJ29" s="16"/>
      <c r="NFK29" s="16"/>
      <c r="NFL29" s="16"/>
      <c r="NFM29" s="16"/>
      <c r="NFN29" s="16"/>
      <c r="NFO29" s="16"/>
      <c r="NFP29" s="16"/>
      <c r="NFQ29" s="16"/>
      <c r="NFR29" s="16"/>
      <c r="NFS29" s="16"/>
      <c r="NFT29" s="16"/>
      <c r="NFU29" s="16"/>
      <c r="NFV29" s="16"/>
      <c r="NFW29" s="16"/>
      <c r="NFX29" s="16"/>
      <c r="NFY29" s="16"/>
      <c r="NFZ29" s="16"/>
      <c r="NGA29" s="16"/>
      <c r="NGB29" s="16"/>
      <c r="NGC29" s="16"/>
      <c r="NGD29" s="16"/>
      <c r="NGE29" s="16"/>
      <c r="NGF29" s="16"/>
      <c r="NGG29" s="16"/>
      <c r="NGH29" s="16"/>
      <c r="NGI29" s="16"/>
      <c r="NGJ29" s="16"/>
      <c r="NGK29" s="16"/>
      <c r="NGL29" s="16"/>
      <c r="NGM29" s="16"/>
      <c r="NGN29" s="16"/>
      <c r="NGO29" s="16"/>
      <c r="NGP29" s="16"/>
      <c r="NGQ29" s="16"/>
      <c r="NGR29" s="16"/>
      <c r="NGS29" s="16"/>
      <c r="NGT29" s="16"/>
      <c r="NGU29" s="16"/>
      <c r="NGV29" s="16"/>
      <c r="NGW29" s="16"/>
      <c r="NGX29" s="16"/>
      <c r="NGY29" s="16"/>
      <c r="NGZ29" s="16"/>
      <c r="NHA29" s="16"/>
      <c r="NHB29" s="16"/>
      <c r="NHC29" s="16"/>
      <c r="NHD29" s="16"/>
      <c r="NHE29" s="16"/>
      <c r="NHF29" s="16"/>
      <c r="NHG29" s="16"/>
      <c r="NHH29" s="16"/>
      <c r="NHI29" s="16"/>
      <c r="NHJ29" s="16"/>
      <c r="NHK29" s="16"/>
      <c r="NHL29" s="16"/>
      <c r="NHM29" s="16"/>
      <c r="NHN29" s="16"/>
      <c r="NHO29" s="16"/>
      <c r="NHP29" s="16"/>
      <c r="NHQ29" s="16"/>
      <c r="NHR29" s="16"/>
      <c r="NHS29" s="16"/>
      <c r="NHT29" s="16"/>
      <c r="NHU29" s="16"/>
      <c r="NHV29" s="16"/>
      <c r="NHW29" s="16"/>
      <c r="NHX29" s="16"/>
      <c r="NHY29" s="16"/>
      <c r="NHZ29" s="16"/>
      <c r="NIA29" s="16"/>
      <c r="NIB29" s="16"/>
      <c r="NIC29" s="16"/>
      <c r="NID29" s="16"/>
      <c r="NIE29" s="16"/>
      <c r="NIF29" s="16"/>
      <c r="NIG29" s="16"/>
      <c r="NIH29" s="16"/>
      <c r="NII29" s="16"/>
      <c r="NIJ29" s="16"/>
      <c r="NIK29" s="16"/>
      <c r="NIL29" s="16"/>
      <c r="NIM29" s="16"/>
      <c r="NIN29" s="16"/>
      <c r="NIO29" s="16"/>
      <c r="NIP29" s="16"/>
      <c r="NIQ29" s="16"/>
      <c r="NIR29" s="16"/>
      <c r="NIS29" s="16"/>
      <c r="NIT29" s="16"/>
      <c r="NIU29" s="16"/>
      <c r="NIV29" s="16"/>
      <c r="NIW29" s="16"/>
      <c r="NIX29" s="16"/>
      <c r="NIY29" s="16"/>
      <c r="NIZ29" s="16"/>
      <c r="NJA29" s="16"/>
      <c r="NJB29" s="16"/>
      <c r="NJC29" s="16"/>
      <c r="NJD29" s="16"/>
      <c r="NJE29" s="16"/>
      <c r="NJF29" s="16"/>
      <c r="NJG29" s="16"/>
      <c r="NJH29" s="16"/>
      <c r="NJI29" s="16"/>
      <c r="NJJ29" s="16"/>
      <c r="NJK29" s="16"/>
      <c r="NJL29" s="16"/>
      <c r="NJM29" s="16"/>
      <c r="NJN29" s="16"/>
      <c r="NJO29" s="16"/>
      <c r="NJP29" s="16"/>
      <c r="NJQ29" s="16"/>
      <c r="NJR29" s="16"/>
      <c r="NJS29" s="16"/>
      <c r="NJT29" s="16"/>
      <c r="NJU29" s="16"/>
      <c r="NJV29" s="16"/>
      <c r="NJW29" s="16"/>
      <c r="NJX29" s="16"/>
      <c r="NJY29" s="16"/>
      <c r="NJZ29" s="16"/>
      <c r="NKA29" s="16"/>
      <c r="NKB29" s="16"/>
      <c r="NKC29" s="16"/>
      <c r="NKD29" s="16"/>
      <c r="NKE29" s="16"/>
      <c r="NKF29" s="16"/>
      <c r="NKG29" s="16"/>
      <c r="NKH29" s="16"/>
      <c r="NKI29" s="16"/>
      <c r="NKJ29" s="16"/>
      <c r="NKK29" s="16"/>
      <c r="NKL29" s="16"/>
      <c r="NKM29" s="16"/>
      <c r="NKN29" s="16"/>
      <c r="NKO29" s="16"/>
      <c r="NKP29" s="16"/>
      <c r="NKQ29" s="16"/>
      <c r="NKR29" s="16"/>
      <c r="NKS29" s="16"/>
      <c r="NKT29" s="16"/>
      <c r="NKU29" s="16"/>
      <c r="NKV29" s="16"/>
      <c r="NKW29" s="16"/>
      <c r="NKX29" s="16"/>
      <c r="NKY29" s="16"/>
      <c r="NKZ29" s="16"/>
      <c r="NLA29" s="16"/>
      <c r="NLB29" s="16"/>
      <c r="NLC29" s="16"/>
      <c r="NLD29" s="16"/>
      <c r="NLE29" s="16"/>
      <c r="NLF29" s="16"/>
      <c r="NLG29" s="16"/>
      <c r="NLH29" s="16"/>
      <c r="NLI29" s="16"/>
      <c r="NLJ29" s="16"/>
      <c r="NLK29" s="16"/>
      <c r="NLL29" s="16"/>
      <c r="NLM29" s="16"/>
      <c r="NLN29" s="16"/>
      <c r="NLO29" s="16"/>
      <c r="NLP29" s="16"/>
      <c r="NLQ29" s="16"/>
      <c r="NLR29" s="16"/>
      <c r="NLS29" s="16"/>
      <c r="NLT29" s="16"/>
      <c r="NLU29" s="16"/>
      <c r="NLV29" s="16"/>
      <c r="NLW29" s="16"/>
      <c r="NLX29" s="16"/>
      <c r="NLY29" s="16"/>
      <c r="NLZ29" s="16"/>
      <c r="NMA29" s="16"/>
      <c r="NMB29" s="16"/>
      <c r="NMC29" s="16"/>
      <c r="NMD29" s="16"/>
      <c r="NME29" s="16"/>
      <c r="NMF29" s="16"/>
      <c r="NMG29" s="16"/>
      <c r="NMH29" s="16"/>
      <c r="NMI29" s="16"/>
      <c r="NMJ29" s="16"/>
      <c r="NMK29" s="16"/>
      <c r="NML29" s="16"/>
      <c r="NMM29" s="16"/>
      <c r="NMN29" s="16"/>
      <c r="NMO29" s="16"/>
      <c r="NMP29" s="16"/>
      <c r="NMQ29" s="16"/>
      <c r="NMR29" s="16"/>
      <c r="NMS29" s="16"/>
      <c r="NMT29" s="16"/>
      <c r="NMU29" s="16"/>
      <c r="NMV29" s="16"/>
      <c r="NMW29" s="16"/>
      <c r="NMX29" s="16"/>
      <c r="NMY29" s="16"/>
      <c r="NMZ29" s="16"/>
      <c r="NNA29" s="16"/>
      <c r="NNB29" s="16"/>
      <c r="NNC29" s="16"/>
      <c r="NND29" s="16"/>
      <c r="NNE29" s="16"/>
      <c r="NNF29" s="16"/>
      <c r="NNG29" s="16"/>
      <c r="NNH29" s="16"/>
      <c r="NNI29" s="16"/>
      <c r="NNJ29" s="16"/>
      <c r="NNK29" s="16"/>
      <c r="NNL29" s="16"/>
      <c r="NNM29" s="16"/>
      <c r="NNN29" s="16"/>
      <c r="NNO29" s="16"/>
      <c r="NNP29" s="16"/>
      <c r="NNQ29" s="16"/>
      <c r="NNR29" s="16"/>
      <c r="NNS29" s="16"/>
      <c r="NNT29" s="16"/>
      <c r="NNU29" s="16"/>
      <c r="NNV29" s="16"/>
      <c r="NNW29" s="16"/>
      <c r="NNX29" s="16"/>
      <c r="NNY29" s="16"/>
      <c r="NNZ29" s="16"/>
      <c r="NOA29" s="16"/>
      <c r="NOB29" s="16"/>
      <c r="NOC29" s="16"/>
      <c r="NOD29" s="16"/>
      <c r="NOE29" s="16"/>
      <c r="NOF29" s="16"/>
      <c r="NOG29" s="16"/>
      <c r="NOH29" s="16"/>
      <c r="NOI29" s="16"/>
      <c r="NOJ29" s="16"/>
      <c r="NOK29" s="16"/>
      <c r="NOL29" s="16"/>
      <c r="NOM29" s="16"/>
      <c r="NON29" s="16"/>
      <c r="NOO29" s="16"/>
      <c r="NOP29" s="16"/>
      <c r="NOQ29" s="16"/>
      <c r="NOR29" s="16"/>
      <c r="NOS29" s="16"/>
      <c r="NOT29" s="16"/>
      <c r="NOU29" s="16"/>
      <c r="NOV29" s="16"/>
      <c r="NOW29" s="16"/>
      <c r="NOX29" s="16"/>
      <c r="NOY29" s="16"/>
      <c r="NOZ29" s="16"/>
      <c r="NPA29" s="16"/>
      <c r="NPB29" s="16"/>
      <c r="NPC29" s="16"/>
      <c r="NPD29" s="16"/>
      <c r="NPE29" s="16"/>
      <c r="NPF29" s="16"/>
      <c r="NPG29" s="16"/>
      <c r="NPH29" s="16"/>
      <c r="NPI29" s="16"/>
      <c r="NPJ29" s="16"/>
      <c r="NPK29" s="16"/>
      <c r="NPL29" s="16"/>
      <c r="NPM29" s="16"/>
      <c r="NPN29" s="16"/>
      <c r="NPO29" s="16"/>
      <c r="NPP29" s="16"/>
      <c r="NPQ29" s="16"/>
      <c r="NPR29" s="16"/>
      <c r="NPS29" s="16"/>
      <c r="NPT29" s="16"/>
      <c r="NPU29" s="16"/>
      <c r="NPV29" s="16"/>
      <c r="NPW29" s="16"/>
      <c r="NPX29" s="16"/>
      <c r="NPY29" s="16"/>
      <c r="NPZ29" s="16"/>
      <c r="NQA29" s="16"/>
      <c r="NQB29" s="16"/>
      <c r="NQC29" s="16"/>
      <c r="NQD29" s="16"/>
      <c r="NQE29" s="16"/>
      <c r="NQF29" s="16"/>
      <c r="NQG29" s="16"/>
      <c r="NQH29" s="16"/>
      <c r="NQI29" s="16"/>
      <c r="NQJ29" s="16"/>
      <c r="NQK29" s="16"/>
      <c r="NQL29" s="16"/>
      <c r="NQM29" s="16"/>
      <c r="NQN29" s="16"/>
      <c r="NQO29" s="16"/>
      <c r="NQP29" s="16"/>
      <c r="NQQ29" s="16"/>
      <c r="NQR29" s="16"/>
      <c r="NQS29" s="16"/>
      <c r="NQT29" s="16"/>
      <c r="NQU29" s="16"/>
      <c r="NQV29" s="16"/>
      <c r="NQW29" s="16"/>
      <c r="NQX29" s="16"/>
      <c r="NQY29" s="16"/>
      <c r="NQZ29" s="16"/>
      <c r="NRA29" s="16"/>
      <c r="NRB29" s="16"/>
      <c r="NRC29" s="16"/>
      <c r="NRD29" s="16"/>
      <c r="NRE29" s="16"/>
      <c r="NRF29" s="16"/>
      <c r="NRG29" s="16"/>
      <c r="NRH29" s="16"/>
      <c r="NRI29" s="16"/>
      <c r="NRJ29" s="16"/>
      <c r="NRK29" s="16"/>
      <c r="NRL29" s="16"/>
      <c r="NRM29" s="16"/>
      <c r="NRN29" s="16"/>
      <c r="NRO29" s="16"/>
      <c r="NRP29" s="16"/>
      <c r="NRQ29" s="16"/>
      <c r="NRR29" s="16"/>
      <c r="NRS29" s="16"/>
      <c r="NRT29" s="16"/>
      <c r="NRU29" s="16"/>
      <c r="NRV29" s="16"/>
      <c r="NRW29" s="16"/>
      <c r="NRX29" s="16"/>
      <c r="NRY29" s="16"/>
      <c r="NRZ29" s="16"/>
      <c r="NSA29" s="16"/>
      <c r="NSB29" s="16"/>
      <c r="NSC29" s="16"/>
      <c r="NSD29" s="16"/>
      <c r="NSE29" s="16"/>
      <c r="NSF29" s="16"/>
      <c r="NSG29" s="16"/>
      <c r="NSH29" s="16"/>
      <c r="NSI29" s="16"/>
      <c r="NSJ29" s="16"/>
      <c r="NSK29" s="16"/>
      <c r="NSL29" s="16"/>
      <c r="NSM29" s="16"/>
      <c r="NSN29" s="16"/>
      <c r="NSO29" s="16"/>
      <c r="NSP29" s="16"/>
      <c r="NSQ29" s="16"/>
      <c r="NSR29" s="16"/>
      <c r="NSS29" s="16"/>
      <c r="NST29" s="16"/>
      <c r="NSU29" s="16"/>
      <c r="NSV29" s="16"/>
      <c r="NSW29" s="16"/>
      <c r="NSX29" s="16"/>
      <c r="NSY29" s="16"/>
      <c r="NSZ29" s="16"/>
      <c r="NTA29" s="16"/>
      <c r="NTB29" s="16"/>
      <c r="NTC29" s="16"/>
      <c r="NTD29" s="16"/>
      <c r="NTE29" s="16"/>
      <c r="NTF29" s="16"/>
      <c r="NTG29" s="16"/>
      <c r="NTH29" s="16"/>
      <c r="NTI29" s="16"/>
      <c r="NTJ29" s="16"/>
      <c r="NTK29" s="16"/>
      <c r="NTL29" s="16"/>
      <c r="NTM29" s="16"/>
      <c r="NTN29" s="16"/>
      <c r="NTO29" s="16"/>
      <c r="NTP29" s="16"/>
      <c r="NTQ29" s="16"/>
      <c r="NTR29" s="16"/>
      <c r="NTS29" s="16"/>
      <c r="NTT29" s="16"/>
      <c r="NTU29" s="16"/>
      <c r="NTV29" s="16"/>
      <c r="NTW29" s="16"/>
      <c r="NTX29" s="16"/>
      <c r="NTY29" s="16"/>
      <c r="NTZ29" s="16"/>
      <c r="NUA29" s="16"/>
      <c r="NUB29" s="16"/>
      <c r="NUC29" s="16"/>
      <c r="NUD29" s="16"/>
      <c r="NUE29" s="16"/>
      <c r="NUF29" s="16"/>
      <c r="NUG29" s="16"/>
      <c r="NUH29" s="16"/>
      <c r="NUI29" s="16"/>
      <c r="NUJ29" s="16"/>
      <c r="NUK29" s="16"/>
      <c r="NUL29" s="16"/>
      <c r="NUM29" s="16"/>
      <c r="NUN29" s="16"/>
      <c r="NUO29" s="16"/>
      <c r="NUP29" s="16"/>
      <c r="NUQ29" s="16"/>
      <c r="NUR29" s="16"/>
      <c r="NUS29" s="16"/>
      <c r="NUT29" s="16"/>
      <c r="NUU29" s="16"/>
      <c r="NUV29" s="16"/>
      <c r="NUW29" s="16"/>
      <c r="NUX29" s="16"/>
      <c r="NUY29" s="16"/>
      <c r="NUZ29" s="16"/>
      <c r="NVA29" s="16"/>
      <c r="NVB29" s="16"/>
      <c r="NVC29" s="16"/>
      <c r="NVD29" s="16"/>
      <c r="NVE29" s="16"/>
      <c r="NVF29" s="16"/>
      <c r="NVG29" s="16"/>
      <c r="NVH29" s="16"/>
      <c r="NVI29" s="16"/>
      <c r="NVJ29" s="16"/>
      <c r="NVK29" s="16"/>
      <c r="NVL29" s="16"/>
      <c r="NVM29" s="16"/>
      <c r="NVN29" s="16"/>
      <c r="NVO29" s="16"/>
      <c r="NVP29" s="16"/>
      <c r="NVQ29" s="16"/>
      <c r="NVR29" s="16"/>
      <c r="NVS29" s="16"/>
      <c r="NVT29" s="16"/>
      <c r="NVU29" s="16"/>
      <c r="NVV29" s="16"/>
      <c r="NVW29" s="16"/>
      <c r="NVX29" s="16"/>
      <c r="NVY29" s="16"/>
      <c r="NVZ29" s="16"/>
      <c r="NWA29" s="16"/>
      <c r="NWB29" s="16"/>
      <c r="NWC29" s="16"/>
      <c r="NWD29" s="16"/>
      <c r="NWE29" s="16"/>
      <c r="NWF29" s="16"/>
      <c r="NWG29" s="16"/>
      <c r="NWH29" s="16"/>
      <c r="NWI29" s="16"/>
      <c r="NWJ29" s="16"/>
      <c r="NWK29" s="16"/>
      <c r="NWL29" s="16"/>
      <c r="NWM29" s="16"/>
      <c r="NWN29" s="16"/>
      <c r="NWO29" s="16"/>
      <c r="NWP29" s="16"/>
      <c r="NWQ29" s="16"/>
      <c r="NWR29" s="16"/>
      <c r="NWS29" s="16"/>
      <c r="NWT29" s="16"/>
      <c r="NWU29" s="16"/>
      <c r="NWV29" s="16"/>
      <c r="NWW29" s="16"/>
      <c r="NWX29" s="16"/>
      <c r="NWY29" s="16"/>
      <c r="NWZ29" s="16"/>
      <c r="NXA29" s="16"/>
      <c r="NXB29" s="16"/>
      <c r="NXC29" s="16"/>
      <c r="NXD29" s="16"/>
      <c r="NXE29" s="16"/>
      <c r="NXF29" s="16"/>
      <c r="NXG29" s="16"/>
      <c r="NXH29" s="16"/>
      <c r="NXI29" s="16"/>
      <c r="NXJ29" s="16"/>
      <c r="NXK29" s="16"/>
      <c r="NXL29" s="16"/>
      <c r="NXM29" s="16"/>
      <c r="NXN29" s="16"/>
      <c r="NXO29" s="16"/>
      <c r="NXP29" s="16"/>
      <c r="NXQ29" s="16"/>
      <c r="NXR29" s="16"/>
      <c r="NXS29" s="16"/>
      <c r="NXT29" s="16"/>
      <c r="NXU29" s="16"/>
      <c r="NXV29" s="16"/>
      <c r="NXW29" s="16"/>
      <c r="NXX29" s="16"/>
      <c r="NXY29" s="16"/>
      <c r="NXZ29" s="16"/>
      <c r="NYA29" s="16"/>
      <c r="NYB29" s="16"/>
      <c r="NYC29" s="16"/>
      <c r="NYD29" s="16"/>
      <c r="NYE29" s="16"/>
      <c r="NYF29" s="16"/>
      <c r="NYG29" s="16"/>
      <c r="NYH29" s="16"/>
      <c r="NYI29" s="16"/>
      <c r="NYJ29" s="16"/>
      <c r="NYK29" s="16"/>
      <c r="NYL29" s="16"/>
      <c r="NYM29" s="16"/>
      <c r="NYN29" s="16"/>
      <c r="NYO29" s="16"/>
      <c r="NYP29" s="16"/>
      <c r="NYQ29" s="16"/>
      <c r="NYR29" s="16"/>
      <c r="NYS29" s="16"/>
      <c r="NYT29" s="16"/>
      <c r="NYU29" s="16"/>
      <c r="NYV29" s="16"/>
      <c r="NYW29" s="16"/>
      <c r="NYX29" s="16"/>
      <c r="NYY29" s="16"/>
      <c r="NYZ29" s="16"/>
      <c r="NZA29" s="16"/>
      <c r="NZB29" s="16"/>
      <c r="NZC29" s="16"/>
      <c r="NZD29" s="16"/>
      <c r="NZE29" s="16"/>
      <c r="NZF29" s="16"/>
      <c r="NZG29" s="16"/>
      <c r="NZH29" s="16"/>
      <c r="NZI29" s="16"/>
      <c r="NZJ29" s="16"/>
      <c r="NZK29" s="16"/>
      <c r="NZL29" s="16"/>
      <c r="NZM29" s="16"/>
      <c r="NZN29" s="16"/>
      <c r="NZO29" s="16"/>
      <c r="NZP29" s="16"/>
      <c r="NZQ29" s="16"/>
      <c r="NZR29" s="16"/>
      <c r="NZS29" s="16"/>
      <c r="NZT29" s="16"/>
      <c r="NZU29" s="16"/>
      <c r="NZV29" s="16"/>
      <c r="NZW29" s="16"/>
      <c r="NZX29" s="16"/>
      <c r="NZY29" s="16"/>
      <c r="NZZ29" s="16"/>
      <c r="OAA29" s="16"/>
      <c r="OAB29" s="16"/>
      <c r="OAC29" s="16"/>
      <c r="OAD29" s="16"/>
      <c r="OAE29" s="16"/>
      <c r="OAF29" s="16"/>
      <c r="OAG29" s="16"/>
      <c r="OAH29" s="16"/>
      <c r="OAI29" s="16"/>
      <c r="OAJ29" s="16"/>
      <c r="OAK29" s="16"/>
      <c r="OAL29" s="16"/>
      <c r="OAM29" s="16"/>
      <c r="OAN29" s="16"/>
      <c r="OAO29" s="16"/>
      <c r="OAP29" s="16"/>
      <c r="OAQ29" s="16"/>
      <c r="OAR29" s="16"/>
      <c r="OAS29" s="16"/>
      <c r="OAT29" s="16"/>
      <c r="OAU29" s="16"/>
      <c r="OAV29" s="16"/>
      <c r="OAW29" s="16"/>
      <c r="OAX29" s="16"/>
      <c r="OAY29" s="16"/>
      <c r="OAZ29" s="16"/>
      <c r="OBA29" s="16"/>
      <c r="OBB29" s="16"/>
      <c r="OBC29" s="16"/>
      <c r="OBD29" s="16"/>
      <c r="OBE29" s="16"/>
      <c r="OBF29" s="16"/>
      <c r="OBG29" s="16"/>
      <c r="OBH29" s="16"/>
      <c r="OBI29" s="16"/>
      <c r="OBJ29" s="16"/>
      <c r="OBK29" s="16"/>
      <c r="OBL29" s="16"/>
      <c r="OBM29" s="16"/>
      <c r="OBN29" s="16"/>
      <c r="OBO29" s="16"/>
      <c r="OBP29" s="16"/>
      <c r="OBQ29" s="16"/>
      <c r="OBR29" s="16"/>
      <c r="OBS29" s="16"/>
      <c r="OBT29" s="16"/>
      <c r="OBU29" s="16"/>
      <c r="OBV29" s="16"/>
      <c r="OBW29" s="16"/>
      <c r="OBX29" s="16"/>
      <c r="OBY29" s="16"/>
      <c r="OBZ29" s="16"/>
      <c r="OCA29" s="16"/>
      <c r="OCB29" s="16"/>
      <c r="OCC29" s="16"/>
      <c r="OCD29" s="16"/>
      <c r="OCE29" s="16"/>
      <c r="OCF29" s="16"/>
      <c r="OCG29" s="16"/>
      <c r="OCH29" s="16"/>
      <c r="OCI29" s="16"/>
      <c r="OCJ29" s="16"/>
      <c r="OCK29" s="16"/>
      <c r="OCL29" s="16"/>
      <c r="OCM29" s="16"/>
      <c r="OCN29" s="16"/>
      <c r="OCO29" s="16"/>
      <c r="OCP29" s="16"/>
      <c r="OCQ29" s="16"/>
      <c r="OCR29" s="16"/>
      <c r="OCS29" s="16"/>
      <c r="OCT29" s="16"/>
      <c r="OCU29" s="16"/>
      <c r="OCV29" s="16"/>
      <c r="OCW29" s="16"/>
      <c r="OCX29" s="16"/>
      <c r="OCY29" s="16"/>
      <c r="OCZ29" s="16"/>
      <c r="ODA29" s="16"/>
      <c r="ODB29" s="16"/>
      <c r="ODC29" s="16"/>
      <c r="ODD29" s="16"/>
      <c r="ODE29" s="16"/>
      <c r="ODF29" s="16"/>
      <c r="ODG29" s="16"/>
      <c r="ODH29" s="16"/>
      <c r="ODI29" s="16"/>
      <c r="ODJ29" s="16"/>
      <c r="ODK29" s="16"/>
      <c r="ODL29" s="16"/>
      <c r="ODM29" s="16"/>
      <c r="ODN29" s="16"/>
      <c r="ODO29" s="16"/>
      <c r="ODP29" s="16"/>
      <c r="ODQ29" s="16"/>
      <c r="ODR29" s="16"/>
      <c r="ODS29" s="16"/>
      <c r="ODT29" s="16"/>
      <c r="ODU29" s="16"/>
      <c r="ODV29" s="16"/>
      <c r="ODW29" s="16"/>
      <c r="ODX29" s="16"/>
      <c r="ODY29" s="16"/>
      <c r="ODZ29" s="16"/>
      <c r="OEA29" s="16"/>
      <c r="OEB29" s="16"/>
      <c r="OEC29" s="16"/>
      <c r="OED29" s="16"/>
      <c r="OEE29" s="16"/>
      <c r="OEF29" s="16"/>
      <c r="OEG29" s="16"/>
      <c r="OEH29" s="16"/>
      <c r="OEI29" s="16"/>
      <c r="OEJ29" s="16"/>
      <c r="OEK29" s="16"/>
      <c r="OEL29" s="16"/>
      <c r="OEM29" s="16"/>
      <c r="OEN29" s="16"/>
      <c r="OEO29" s="16"/>
      <c r="OEP29" s="16"/>
      <c r="OEQ29" s="16"/>
      <c r="OER29" s="16"/>
      <c r="OES29" s="16"/>
      <c r="OET29" s="16"/>
      <c r="OEU29" s="16"/>
      <c r="OEV29" s="16"/>
      <c r="OEW29" s="16"/>
      <c r="OEX29" s="16"/>
      <c r="OEY29" s="16"/>
      <c r="OEZ29" s="16"/>
      <c r="OFA29" s="16"/>
      <c r="OFB29" s="16"/>
      <c r="OFC29" s="16"/>
      <c r="OFD29" s="16"/>
      <c r="OFE29" s="16"/>
      <c r="OFF29" s="16"/>
      <c r="OFG29" s="16"/>
      <c r="OFH29" s="16"/>
      <c r="OFI29" s="16"/>
      <c r="OFJ29" s="16"/>
      <c r="OFK29" s="16"/>
      <c r="OFL29" s="16"/>
      <c r="OFM29" s="16"/>
      <c r="OFN29" s="16"/>
      <c r="OFO29" s="16"/>
      <c r="OFP29" s="16"/>
      <c r="OFQ29" s="16"/>
      <c r="OFR29" s="16"/>
      <c r="OFS29" s="16"/>
      <c r="OFT29" s="16"/>
      <c r="OFU29" s="16"/>
      <c r="OFV29" s="16"/>
      <c r="OFW29" s="16"/>
      <c r="OFX29" s="16"/>
      <c r="OFY29" s="16"/>
      <c r="OFZ29" s="16"/>
      <c r="OGA29" s="16"/>
      <c r="OGB29" s="16"/>
      <c r="OGC29" s="16"/>
      <c r="OGD29" s="16"/>
      <c r="OGE29" s="16"/>
      <c r="OGF29" s="16"/>
      <c r="OGG29" s="16"/>
      <c r="OGH29" s="16"/>
      <c r="OGI29" s="16"/>
      <c r="OGJ29" s="16"/>
      <c r="OGK29" s="16"/>
      <c r="OGL29" s="16"/>
      <c r="OGM29" s="16"/>
      <c r="OGN29" s="16"/>
      <c r="OGO29" s="16"/>
      <c r="OGP29" s="16"/>
      <c r="OGQ29" s="16"/>
      <c r="OGR29" s="16"/>
      <c r="OGS29" s="16"/>
      <c r="OGT29" s="16"/>
      <c r="OGU29" s="16"/>
      <c r="OGV29" s="16"/>
      <c r="OGW29" s="16"/>
      <c r="OGX29" s="16"/>
      <c r="OGY29" s="16"/>
      <c r="OGZ29" s="16"/>
      <c r="OHA29" s="16"/>
      <c r="OHB29" s="16"/>
      <c r="OHC29" s="16"/>
      <c r="OHD29" s="16"/>
      <c r="OHE29" s="16"/>
      <c r="OHF29" s="16"/>
      <c r="OHG29" s="16"/>
      <c r="OHH29" s="16"/>
      <c r="OHI29" s="16"/>
      <c r="OHJ29" s="16"/>
      <c r="OHK29" s="16"/>
      <c r="OHL29" s="16"/>
      <c r="OHM29" s="16"/>
      <c r="OHN29" s="16"/>
      <c r="OHO29" s="16"/>
      <c r="OHP29" s="16"/>
      <c r="OHQ29" s="16"/>
      <c r="OHR29" s="16"/>
      <c r="OHS29" s="16"/>
      <c r="OHT29" s="16"/>
      <c r="OHU29" s="16"/>
      <c r="OHV29" s="16"/>
      <c r="OHW29" s="16"/>
      <c r="OHX29" s="16"/>
      <c r="OHY29" s="16"/>
      <c r="OHZ29" s="16"/>
      <c r="OIA29" s="16"/>
      <c r="OIB29" s="16"/>
      <c r="OIC29" s="16"/>
      <c r="OID29" s="16"/>
      <c r="OIE29" s="16"/>
      <c r="OIF29" s="16"/>
      <c r="OIG29" s="16"/>
      <c r="OIH29" s="16"/>
      <c r="OII29" s="16"/>
      <c r="OIJ29" s="16"/>
      <c r="OIK29" s="16"/>
      <c r="OIL29" s="16"/>
      <c r="OIM29" s="16"/>
      <c r="OIN29" s="16"/>
      <c r="OIO29" s="16"/>
      <c r="OIP29" s="16"/>
      <c r="OIQ29" s="16"/>
      <c r="OIR29" s="16"/>
      <c r="OIS29" s="16"/>
      <c r="OIT29" s="16"/>
      <c r="OIU29" s="16"/>
      <c r="OIV29" s="16"/>
      <c r="OIW29" s="16"/>
      <c r="OIX29" s="16"/>
      <c r="OIY29" s="16"/>
      <c r="OIZ29" s="16"/>
      <c r="OJA29" s="16"/>
      <c r="OJB29" s="16"/>
      <c r="OJC29" s="16"/>
      <c r="OJD29" s="16"/>
      <c r="OJE29" s="16"/>
      <c r="OJF29" s="16"/>
      <c r="OJG29" s="16"/>
      <c r="OJH29" s="16"/>
      <c r="OJI29" s="16"/>
      <c r="OJJ29" s="16"/>
      <c r="OJK29" s="16"/>
      <c r="OJL29" s="16"/>
      <c r="OJM29" s="16"/>
      <c r="OJN29" s="16"/>
      <c r="OJO29" s="16"/>
      <c r="OJP29" s="16"/>
      <c r="OJQ29" s="16"/>
      <c r="OJR29" s="16"/>
      <c r="OJS29" s="16"/>
      <c r="OJT29" s="16"/>
      <c r="OJU29" s="16"/>
      <c r="OJV29" s="16"/>
      <c r="OJW29" s="16"/>
      <c r="OJX29" s="16"/>
      <c r="OJY29" s="16"/>
      <c r="OJZ29" s="16"/>
      <c r="OKA29" s="16"/>
      <c r="OKB29" s="16"/>
      <c r="OKC29" s="16"/>
      <c r="OKD29" s="16"/>
      <c r="OKE29" s="16"/>
      <c r="OKF29" s="16"/>
      <c r="OKG29" s="16"/>
      <c r="OKH29" s="16"/>
      <c r="OKI29" s="16"/>
      <c r="OKJ29" s="16"/>
      <c r="OKK29" s="16"/>
      <c r="OKL29" s="16"/>
      <c r="OKM29" s="16"/>
      <c r="OKN29" s="16"/>
      <c r="OKO29" s="16"/>
      <c r="OKP29" s="16"/>
      <c r="OKQ29" s="16"/>
      <c r="OKR29" s="16"/>
      <c r="OKS29" s="16"/>
      <c r="OKT29" s="16"/>
      <c r="OKU29" s="16"/>
      <c r="OKV29" s="16"/>
      <c r="OKW29" s="16"/>
      <c r="OKX29" s="16"/>
      <c r="OKY29" s="16"/>
      <c r="OKZ29" s="16"/>
      <c r="OLA29" s="16"/>
      <c r="OLB29" s="16"/>
      <c r="OLC29" s="16"/>
      <c r="OLD29" s="16"/>
      <c r="OLE29" s="16"/>
      <c r="OLF29" s="16"/>
      <c r="OLG29" s="16"/>
      <c r="OLH29" s="16"/>
      <c r="OLI29" s="16"/>
      <c r="OLJ29" s="16"/>
      <c r="OLK29" s="16"/>
      <c r="OLL29" s="16"/>
      <c r="OLM29" s="16"/>
      <c r="OLN29" s="16"/>
      <c r="OLO29" s="16"/>
      <c r="OLP29" s="16"/>
      <c r="OLQ29" s="16"/>
      <c r="OLR29" s="16"/>
      <c r="OLS29" s="16"/>
      <c r="OLT29" s="16"/>
      <c r="OLU29" s="16"/>
      <c r="OLV29" s="16"/>
      <c r="OLW29" s="16"/>
      <c r="OLX29" s="16"/>
      <c r="OLY29" s="16"/>
      <c r="OLZ29" s="16"/>
      <c r="OMA29" s="16"/>
      <c r="OMB29" s="16"/>
      <c r="OMC29" s="16"/>
      <c r="OMD29" s="16"/>
      <c r="OME29" s="16"/>
      <c r="OMF29" s="16"/>
      <c r="OMG29" s="16"/>
      <c r="OMH29" s="16"/>
      <c r="OMI29" s="16"/>
      <c r="OMJ29" s="16"/>
      <c r="OMK29" s="16"/>
      <c r="OML29" s="16"/>
      <c r="OMM29" s="16"/>
      <c r="OMN29" s="16"/>
      <c r="OMO29" s="16"/>
      <c r="OMP29" s="16"/>
      <c r="OMQ29" s="16"/>
      <c r="OMR29" s="16"/>
      <c r="OMS29" s="16"/>
      <c r="OMT29" s="16"/>
      <c r="OMU29" s="16"/>
      <c r="OMV29" s="16"/>
      <c r="OMW29" s="16"/>
      <c r="OMX29" s="16"/>
      <c r="OMY29" s="16"/>
      <c r="OMZ29" s="16"/>
      <c r="ONA29" s="16"/>
      <c r="ONB29" s="16"/>
      <c r="ONC29" s="16"/>
      <c r="OND29" s="16"/>
      <c r="ONE29" s="16"/>
      <c r="ONF29" s="16"/>
      <c r="ONG29" s="16"/>
      <c r="ONH29" s="16"/>
      <c r="ONI29" s="16"/>
      <c r="ONJ29" s="16"/>
      <c r="ONK29" s="16"/>
      <c r="ONL29" s="16"/>
      <c r="ONM29" s="16"/>
      <c r="ONN29" s="16"/>
      <c r="ONO29" s="16"/>
      <c r="ONP29" s="16"/>
      <c r="ONQ29" s="16"/>
      <c r="ONR29" s="16"/>
      <c r="ONS29" s="16"/>
      <c r="ONT29" s="16"/>
      <c r="ONU29" s="16"/>
      <c r="ONV29" s="16"/>
      <c r="ONW29" s="16"/>
      <c r="ONX29" s="16"/>
      <c r="ONY29" s="16"/>
      <c r="ONZ29" s="16"/>
      <c r="OOA29" s="16"/>
      <c r="OOB29" s="16"/>
      <c r="OOC29" s="16"/>
      <c r="OOD29" s="16"/>
      <c r="OOE29" s="16"/>
      <c r="OOF29" s="16"/>
      <c r="OOG29" s="16"/>
      <c r="OOH29" s="16"/>
      <c r="OOI29" s="16"/>
      <c r="OOJ29" s="16"/>
      <c r="OOK29" s="16"/>
      <c r="OOL29" s="16"/>
      <c r="OOM29" s="16"/>
      <c r="OON29" s="16"/>
      <c r="OOO29" s="16"/>
      <c r="OOP29" s="16"/>
      <c r="OOQ29" s="16"/>
      <c r="OOR29" s="16"/>
      <c r="OOS29" s="16"/>
      <c r="OOT29" s="16"/>
      <c r="OOU29" s="16"/>
      <c r="OOV29" s="16"/>
      <c r="OOW29" s="16"/>
      <c r="OOX29" s="16"/>
      <c r="OOY29" s="16"/>
      <c r="OOZ29" s="16"/>
      <c r="OPA29" s="16"/>
      <c r="OPB29" s="16"/>
      <c r="OPC29" s="16"/>
      <c r="OPD29" s="16"/>
      <c r="OPE29" s="16"/>
      <c r="OPF29" s="16"/>
      <c r="OPG29" s="16"/>
      <c r="OPH29" s="16"/>
      <c r="OPI29" s="16"/>
      <c r="OPJ29" s="16"/>
      <c r="OPK29" s="16"/>
      <c r="OPL29" s="16"/>
      <c r="OPM29" s="16"/>
      <c r="OPN29" s="16"/>
      <c r="OPO29" s="16"/>
      <c r="OPP29" s="16"/>
      <c r="OPQ29" s="16"/>
      <c r="OPR29" s="16"/>
      <c r="OPS29" s="16"/>
      <c r="OPT29" s="16"/>
      <c r="OPU29" s="16"/>
      <c r="OPV29" s="16"/>
      <c r="OPW29" s="16"/>
      <c r="OPX29" s="16"/>
      <c r="OPY29" s="16"/>
      <c r="OPZ29" s="16"/>
      <c r="OQA29" s="16"/>
      <c r="OQB29" s="16"/>
      <c r="OQC29" s="16"/>
      <c r="OQD29" s="16"/>
      <c r="OQE29" s="16"/>
      <c r="OQF29" s="16"/>
      <c r="OQG29" s="16"/>
      <c r="OQH29" s="16"/>
      <c r="OQI29" s="16"/>
      <c r="OQJ29" s="16"/>
      <c r="OQK29" s="16"/>
      <c r="OQL29" s="16"/>
      <c r="OQM29" s="16"/>
      <c r="OQN29" s="16"/>
      <c r="OQO29" s="16"/>
      <c r="OQP29" s="16"/>
      <c r="OQQ29" s="16"/>
      <c r="OQR29" s="16"/>
      <c r="OQS29" s="16"/>
      <c r="OQT29" s="16"/>
      <c r="OQU29" s="16"/>
      <c r="OQV29" s="16"/>
      <c r="OQW29" s="16"/>
      <c r="OQX29" s="16"/>
      <c r="OQY29" s="16"/>
      <c r="OQZ29" s="16"/>
      <c r="ORA29" s="16"/>
      <c r="ORB29" s="16"/>
      <c r="ORC29" s="16"/>
      <c r="ORD29" s="16"/>
      <c r="ORE29" s="16"/>
      <c r="ORF29" s="16"/>
      <c r="ORG29" s="16"/>
      <c r="ORH29" s="16"/>
      <c r="ORI29" s="16"/>
      <c r="ORJ29" s="16"/>
      <c r="ORK29" s="16"/>
      <c r="ORL29" s="16"/>
      <c r="ORM29" s="16"/>
      <c r="ORN29" s="16"/>
      <c r="ORO29" s="16"/>
      <c r="ORP29" s="16"/>
      <c r="ORQ29" s="16"/>
      <c r="ORR29" s="16"/>
      <c r="ORS29" s="16"/>
      <c r="ORT29" s="16"/>
      <c r="ORU29" s="16"/>
      <c r="ORV29" s="16"/>
      <c r="ORW29" s="16"/>
      <c r="ORX29" s="16"/>
      <c r="ORY29" s="16"/>
      <c r="ORZ29" s="16"/>
      <c r="OSA29" s="16"/>
      <c r="OSB29" s="16"/>
      <c r="OSC29" s="16"/>
      <c r="OSD29" s="16"/>
      <c r="OSE29" s="16"/>
      <c r="OSF29" s="16"/>
      <c r="OSG29" s="16"/>
      <c r="OSH29" s="16"/>
      <c r="OSI29" s="16"/>
      <c r="OSJ29" s="16"/>
      <c r="OSK29" s="16"/>
      <c r="OSL29" s="16"/>
      <c r="OSM29" s="16"/>
      <c r="OSN29" s="16"/>
      <c r="OSO29" s="16"/>
      <c r="OSP29" s="16"/>
      <c r="OSQ29" s="16"/>
      <c r="OSR29" s="16"/>
      <c r="OSS29" s="16"/>
      <c r="OST29" s="16"/>
      <c r="OSU29" s="16"/>
      <c r="OSV29" s="16"/>
      <c r="OSW29" s="16"/>
      <c r="OSX29" s="16"/>
      <c r="OSY29" s="16"/>
      <c r="OSZ29" s="16"/>
      <c r="OTA29" s="16"/>
      <c r="OTB29" s="16"/>
      <c r="OTC29" s="16"/>
      <c r="OTD29" s="16"/>
      <c r="OTE29" s="16"/>
      <c r="OTF29" s="16"/>
      <c r="OTG29" s="16"/>
      <c r="OTH29" s="16"/>
      <c r="OTI29" s="16"/>
      <c r="OTJ29" s="16"/>
      <c r="OTK29" s="16"/>
      <c r="OTL29" s="16"/>
      <c r="OTM29" s="16"/>
      <c r="OTN29" s="16"/>
      <c r="OTO29" s="16"/>
      <c r="OTP29" s="16"/>
      <c r="OTQ29" s="16"/>
      <c r="OTR29" s="16"/>
      <c r="OTS29" s="16"/>
      <c r="OTT29" s="16"/>
      <c r="OTU29" s="16"/>
      <c r="OTV29" s="16"/>
      <c r="OTW29" s="16"/>
      <c r="OTX29" s="16"/>
      <c r="OTY29" s="16"/>
      <c r="OTZ29" s="16"/>
      <c r="OUA29" s="16"/>
      <c r="OUB29" s="16"/>
      <c r="OUC29" s="16"/>
      <c r="OUD29" s="16"/>
      <c r="OUE29" s="16"/>
      <c r="OUF29" s="16"/>
      <c r="OUG29" s="16"/>
      <c r="OUH29" s="16"/>
      <c r="OUI29" s="16"/>
      <c r="OUJ29" s="16"/>
      <c r="OUK29" s="16"/>
      <c r="OUL29" s="16"/>
      <c r="OUM29" s="16"/>
      <c r="OUN29" s="16"/>
      <c r="OUO29" s="16"/>
      <c r="OUP29" s="16"/>
      <c r="OUQ29" s="16"/>
      <c r="OUR29" s="16"/>
      <c r="OUS29" s="16"/>
      <c r="OUT29" s="16"/>
      <c r="OUU29" s="16"/>
      <c r="OUV29" s="16"/>
      <c r="OUW29" s="16"/>
      <c r="OUX29" s="16"/>
      <c r="OUY29" s="16"/>
      <c r="OUZ29" s="16"/>
      <c r="OVA29" s="16"/>
      <c r="OVB29" s="16"/>
      <c r="OVC29" s="16"/>
      <c r="OVD29" s="16"/>
      <c r="OVE29" s="16"/>
      <c r="OVF29" s="16"/>
      <c r="OVG29" s="16"/>
      <c r="OVH29" s="16"/>
      <c r="OVI29" s="16"/>
      <c r="OVJ29" s="16"/>
      <c r="OVK29" s="16"/>
      <c r="OVL29" s="16"/>
      <c r="OVM29" s="16"/>
      <c r="OVN29" s="16"/>
      <c r="OVO29" s="16"/>
      <c r="OVP29" s="16"/>
      <c r="OVQ29" s="16"/>
      <c r="OVR29" s="16"/>
      <c r="OVS29" s="16"/>
      <c r="OVT29" s="16"/>
      <c r="OVU29" s="16"/>
      <c r="OVV29" s="16"/>
      <c r="OVW29" s="16"/>
      <c r="OVX29" s="16"/>
      <c r="OVY29" s="16"/>
      <c r="OVZ29" s="16"/>
      <c r="OWA29" s="16"/>
      <c r="OWB29" s="16"/>
      <c r="OWC29" s="16"/>
      <c r="OWD29" s="16"/>
      <c r="OWE29" s="16"/>
      <c r="OWF29" s="16"/>
      <c r="OWG29" s="16"/>
      <c r="OWH29" s="16"/>
      <c r="OWI29" s="16"/>
      <c r="OWJ29" s="16"/>
      <c r="OWK29" s="16"/>
      <c r="OWL29" s="16"/>
      <c r="OWM29" s="16"/>
      <c r="OWN29" s="16"/>
      <c r="OWO29" s="16"/>
      <c r="OWP29" s="16"/>
      <c r="OWQ29" s="16"/>
      <c r="OWR29" s="16"/>
      <c r="OWS29" s="16"/>
      <c r="OWT29" s="16"/>
      <c r="OWU29" s="16"/>
      <c r="OWV29" s="16"/>
      <c r="OWW29" s="16"/>
      <c r="OWX29" s="16"/>
      <c r="OWY29" s="16"/>
      <c r="OWZ29" s="16"/>
      <c r="OXA29" s="16"/>
      <c r="OXB29" s="16"/>
      <c r="OXC29" s="16"/>
      <c r="OXD29" s="16"/>
      <c r="OXE29" s="16"/>
      <c r="OXF29" s="16"/>
      <c r="OXG29" s="16"/>
      <c r="OXH29" s="16"/>
      <c r="OXI29" s="16"/>
      <c r="OXJ29" s="16"/>
      <c r="OXK29" s="16"/>
      <c r="OXL29" s="16"/>
      <c r="OXM29" s="16"/>
      <c r="OXN29" s="16"/>
      <c r="OXO29" s="16"/>
      <c r="OXP29" s="16"/>
      <c r="OXQ29" s="16"/>
      <c r="OXR29" s="16"/>
      <c r="OXS29" s="16"/>
      <c r="OXT29" s="16"/>
      <c r="OXU29" s="16"/>
      <c r="OXV29" s="16"/>
      <c r="OXW29" s="16"/>
      <c r="OXX29" s="16"/>
      <c r="OXY29" s="16"/>
      <c r="OXZ29" s="16"/>
      <c r="OYA29" s="16"/>
      <c r="OYB29" s="16"/>
      <c r="OYC29" s="16"/>
      <c r="OYD29" s="16"/>
      <c r="OYE29" s="16"/>
      <c r="OYF29" s="16"/>
      <c r="OYG29" s="16"/>
      <c r="OYH29" s="16"/>
      <c r="OYI29" s="16"/>
      <c r="OYJ29" s="16"/>
      <c r="OYK29" s="16"/>
      <c r="OYL29" s="16"/>
      <c r="OYM29" s="16"/>
      <c r="OYN29" s="16"/>
      <c r="OYO29" s="16"/>
      <c r="OYP29" s="16"/>
      <c r="OYQ29" s="16"/>
      <c r="OYR29" s="16"/>
      <c r="OYS29" s="16"/>
      <c r="OYT29" s="16"/>
      <c r="OYU29" s="16"/>
      <c r="OYV29" s="16"/>
      <c r="OYW29" s="16"/>
      <c r="OYX29" s="16"/>
      <c r="OYY29" s="16"/>
      <c r="OYZ29" s="16"/>
      <c r="OZA29" s="16"/>
      <c r="OZB29" s="16"/>
      <c r="OZC29" s="16"/>
      <c r="OZD29" s="16"/>
      <c r="OZE29" s="16"/>
      <c r="OZF29" s="16"/>
      <c r="OZG29" s="16"/>
      <c r="OZH29" s="16"/>
      <c r="OZI29" s="16"/>
      <c r="OZJ29" s="16"/>
      <c r="OZK29" s="16"/>
      <c r="OZL29" s="16"/>
      <c r="OZM29" s="16"/>
      <c r="OZN29" s="16"/>
      <c r="OZO29" s="16"/>
      <c r="OZP29" s="16"/>
      <c r="OZQ29" s="16"/>
      <c r="OZR29" s="16"/>
      <c r="OZS29" s="16"/>
      <c r="OZT29" s="16"/>
      <c r="OZU29" s="16"/>
      <c r="OZV29" s="16"/>
      <c r="OZW29" s="16"/>
      <c r="OZX29" s="16"/>
      <c r="OZY29" s="16"/>
      <c r="OZZ29" s="16"/>
      <c r="PAA29" s="16"/>
      <c r="PAB29" s="16"/>
      <c r="PAC29" s="16"/>
      <c r="PAD29" s="16"/>
      <c r="PAE29" s="16"/>
      <c r="PAF29" s="16"/>
      <c r="PAG29" s="16"/>
      <c r="PAH29" s="16"/>
      <c r="PAI29" s="16"/>
      <c r="PAJ29" s="16"/>
      <c r="PAK29" s="16"/>
      <c r="PAL29" s="16"/>
      <c r="PAM29" s="16"/>
      <c r="PAN29" s="16"/>
      <c r="PAO29" s="16"/>
      <c r="PAP29" s="16"/>
      <c r="PAQ29" s="16"/>
      <c r="PAR29" s="16"/>
      <c r="PAS29" s="16"/>
      <c r="PAT29" s="16"/>
      <c r="PAU29" s="16"/>
      <c r="PAV29" s="16"/>
      <c r="PAW29" s="16"/>
      <c r="PAX29" s="16"/>
      <c r="PAY29" s="16"/>
      <c r="PAZ29" s="16"/>
      <c r="PBA29" s="16"/>
      <c r="PBB29" s="16"/>
      <c r="PBC29" s="16"/>
      <c r="PBD29" s="16"/>
      <c r="PBE29" s="16"/>
      <c r="PBF29" s="16"/>
      <c r="PBG29" s="16"/>
      <c r="PBH29" s="16"/>
      <c r="PBI29" s="16"/>
      <c r="PBJ29" s="16"/>
      <c r="PBK29" s="16"/>
      <c r="PBL29" s="16"/>
      <c r="PBM29" s="16"/>
      <c r="PBN29" s="16"/>
      <c r="PBO29" s="16"/>
      <c r="PBP29" s="16"/>
      <c r="PBQ29" s="16"/>
      <c r="PBR29" s="16"/>
      <c r="PBS29" s="16"/>
      <c r="PBT29" s="16"/>
      <c r="PBU29" s="16"/>
      <c r="PBV29" s="16"/>
      <c r="PBW29" s="16"/>
      <c r="PBX29" s="16"/>
      <c r="PBY29" s="16"/>
      <c r="PBZ29" s="16"/>
      <c r="PCA29" s="16"/>
      <c r="PCB29" s="16"/>
      <c r="PCC29" s="16"/>
      <c r="PCD29" s="16"/>
      <c r="PCE29" s="16"/>
      <c r="PCF29" s="16"/>
      <c r="PCG29" s="16"/>
      <c r="PCH29" s="16"/>
      <c r="PCI29" s="16"/>
      <c r="PCJ29" s="16"/>
      <c r="PCK29" s="16"/>
      <c r="PCL29" s="16"/>
      <c r="PCM29" s="16"/>
      <c r="PCN29" s="16"/>
      <c r="PCO29" s="16"/>
      <c r="PCP29" s="16"/>
      <c r="PCQ29" s="16"/>
      <c r="PCR29" s="16"/>
      <c r="PCS29" s="16"/>
      <c r="PCT29" s="16"/>
      <c r="PCU29" s="16"/>
      <c r="PCV29" s="16"/>
      <c r="PCW29" s="16"/>
      <c r="PCX29" s="16"/>
      <c r="PCY29" s="16"/>
      <c r="PCZ29" s="16"/>
      <c r="PDA29" s="16"/>
      <c r="PDB29" s="16"/>
      <c r="PDC29" s="16"/>
      <c r="PDD29" s="16"/>
      <c r="PDE29" s="16"/>
      <c r="PDF29" s="16"/>
      <c r="PDG29" s="16"/>
      <c r="PDH29" s="16"/>
      <c r="PDI29" s="16"/>
      <c r="PDJ29" s="16"/>
      <c r="PDK29" s="16"/>
      <c r="PDL29" s="16"/>
      <c r="PDM29" s="16"/>
      <c r="PDN29" s="16"/>
      <c r="PDO29" s="16"/>
      <c r="PDP29" s="16"/>
      <c r="PDQ29" s="16"/>
      <c r="PDR29" s="16"/>
      <c r="PDS29" s="16"/>
      <c r="PDT29" s="16"/>
      <c r="PDU29" s="16"/>
      <c r="PDV29" s="16"/>
      <c r="PDW29" s="16"/>
      <c r="PDX29" s="16"/>
      <c r="PDY29" s="16"/>
      <c r="PDZ29" s="16"/>
      <c r="PEA29" s="16"/>
      <c r="PEB29" s="16"/>
      <c r="PEC29" s="16"/>
      <c r="PED29" s="16"/>
      <c r="PEE29" s="16"/>
      <c r="PEF29" s="16"/>
      <c r="PEG29" s="16"/>
      <c r="PEH29" s="16"/>
      <c r="PEI29" s="16"/>
      <c r="PEJ29" s="16"/>
      <c r="PEK29" s="16"/>
      <c r="PEL29" s="16"/>
      <c r="PEM29" s="16"/>
      <c r="PEN29" s="16"/>
      <c r="PEO29" s="16"/>
      <c r="PEP29" s="16"/>
      <c r="PEQ29" s="16"/>
      <c r="PER29" s="16"/>
      <c r="PES29" s="16"/>
      <c r="PET29" s="16"/>
      <c r="PEU29" s="16"/>
      <c r="PEV29" s="16"/>
      <c r="PEW29" s="16"/>
      <c r="PEX29" s="16"/>
      <c r="PEY29" s="16"/>
      <c r="PEZ29" s="16"/>
      <c r="PFA29" s="16"/>
      <c r="PFB29" s="16"/>
      <c r="PFC29" s="16"/>
      <c r="PFD29" s="16"/>
      <c r="PFE29" s="16"/>
      <c r="PFF29" s="16"/>
      <c r="PFG29" s="16"/>
      <c r="PFH29" s="16"/>
      <c r="PFI29" s="16"/>
      <c r="PFJ29" s="16"/>
      <c r="PFK29" s="16"/>
      <c r="PFL29" s="16"/>
      <c r="PFM29" s="16"/>
      <c r="PFN29" s="16"/>
      <c r="PFO29" s="16"/>
      <c r="PFP29" s="16"/>
      <c r="PFQ29" s="16"/>
      <c r="PFR29" s="16"/>
      <c r="PFS29" s="16"/>
      <c r="PFT29" s="16"/>
      <c r="PFU29" s="16"/>
      <c r="PFV29" s="16"/>
      <c r="PFW29" s="16"/>
      <c r="PFX29" s="16"/>
      <c r="PFY29" s="16"/>
      <c r="PFZ29" s="16"/>
      <c r="PGA29" s="16"/>
      <c r="PGB29" s="16"/>
      <c r="PGC29" s="16"/>
      <c r="PGD29" s="16"/>
      <c r="PGE29" s="16"/>
      <c r="PGF29" s="16"/>
      <c r="PGG29" s="16"/>
      <c r="PGH29" s="16"/>
      <c r="PGI29" s="16"/>
      <c r="PGJ29" s="16"/>
      <c r="PGK29" s="16"/>
      <c r="PGL29" s="16"/>
      <c r="PGM29" s="16"/>
      <c r="PGN29" s="16"/>
      <c r="PGO29" s="16"/>
      <c r="PGP29" s="16"/>
      <c r="PGQ29" s="16"/>
      <c r="PGR29" s="16"/>
      <c r="PGS29" s="16"/>
      <c r="PGT29" s="16"/>
      <c r="PGU29" s="16"/>
      <c r="PGV29" s="16"/>
      <c r="PGW29" s="16"/>
      <c r="PGX29" s="16"/>
      <c r="PGY29" s="16"/>
      <c r="PGZ29" s="16"/>
      <c r="PHA29" s="16"/>
      <c r="PHB29" s="16"/>
      <c r="PHC29" s="16"/>
      <c r="PHD29" s="16"/>
      <c r="PHE29" s="16"/>
      <c r="PHF29" s="16"/>
      <c r="PHG29" s="16"/>
      <c r="PHH29" s="16"/>
      <c r="PHI29" s="16"/>
      <c r="PHJ29" s="16"/>
      <c r="PHK29" s="16"/>
      <c r="PHL29" s="16"/>
      <c r="PHM29" s="16"/>
      <c r="PHN29" s="16"/>
      <c r="PHO29" s="16"/>
      <c r="PHP29" s="16"/>
      <c r="PHQ29" s="16"/>
      <c r="PHR29" s="16"/>
      <c r="PHS29" s="16"/>
      <c r="PHT29" s="16"/>
      <c r="PHU29" s="16"/>
      <c r="PHV29" s="16"/>
      <c r="PHW29" s="16"/>
      <c r="PHX29" s="16"/>
      <c r="PHY29" s="16"/>
      <c r="PHZ29" s="16"/>
      <c r="PIA29" s="16"/>
      <c r="PIB29" s="16"/>
      <c r="PIC29" s="16"/>
      <c r="PID29" s="16"/>
      <c r="PIE29" s="16"/>
      <c r="PIF29" s="16"/>
      <c r="PIG29" s="16"/>
      <c r="PIH29" s="16"/>
      <c r="PII29" s="16"/>
      <c r="PIJ29" s="16"/>
      <c r="PIK29" s="16"/>
      <c r="PIL29" s="16"/>
      <c r="PIM29" s="16"/>
      <c r="PIN29" s="16"/>
      <c r="PIO29" s="16"/>
      <c r="PIP29" s="16"/>
      <c r="PIQ29" s="16"/>
      <c r="PIR29" s="16"/>
      <c r="PIS29" s="16"/>
      <c r="PIT29" s="16"/>
      <c r="PIU29" s="16"/>
      <c r="PIV29" s="16"/>
      <c r="PIW29" s="16"/>
      <c r="PIX29" s="16"/>
      <c r="PIY29" s="16"/>
      <c r="PIZ29" s="16"/>
      <c r="PJA29" s="16"/>
      <c r="PJB29" s="16"/>
      <c r="PJC29" s="16"/>
      <c r="PJD29" s="16"/>
      <c r="PJE29" s="16"/>
      <c r="PJF29" s="16"/>
      <c r="PJG29" s="16"/>
      <c r="PJH29" s="16"/>
      <c r="PJI29" s="16"/>
      <c r="PJJ29" s="16"/>
      <c r="PJK29" s="16"/>
      <c r="PJL29" s="16"/>
      <c r="PJM29" s="16"/>
      <c r="PJN29" s="16"/>
      <c r="PJO29" s="16"/>
      <c r="PJP29" s="16"/>
      <c r="PJQ29" s="16"/>
      <c r="PJR29" s="16"/>
      <c r="PJS29" s="16"/>
      <c r="PJT29" s="16"/>
      <c r="PJU29" s="16"/>
      <c r="PJV29" s="16"/>
      <c r="PJW29" s="16"/>
      <c r="PJX29" s="16"/>
      <c r="PJY29" s="16"/>
      <c r="PJZ29" s="16"/>
      <c r="PKA29" s="16"/>
      <c r="PKB29" s="16"/>
      <c r="PKC29" s="16"/>
      <c r="PKD29" s="16"/>
      <c r="PKE29" s="16"/>
      <c r="PKF29" s="16"/>
      <c r="PKG29" s="16"/>
      <c r="PKH29" s="16"/>
      <c r="PKI29" s="16"/>
      <c r="PKJ29" s="16"/>
      <c r="PKK29" s="16"/>
      <c r="PKL29" s="16"/>
      <c r="PKM29" s="16"/>
      <c r="PKN29" s="16"/>
      <c r="PKO29" s="16"/>
      <c r="PKP29" s="16"/>
      <c r="PKQ29" s="16"/>
      <c r="PKR29" s="16"/>
      <c r="PKS29" s="16"/>
      <c r="PKT29" s="16"/>
      <c r="PKU29" s="16"/>
      <c r="PKV29" s="16"/>
      <c r="PKW29" s="16"/>
      <c r="PKX29" s="16"/>
      <c r="PKY29" s="16"/>
      <c r="PKZ29" s="16"/>
      <c r="PLA29" s="16"/>
      <c r="PLB29" s="16"/>
      <c r="PLC29" s="16"/>
      <c r="PLD29" s="16"/>
      <c r="PLE29" s="16"/>
      <c r="PLF29" s="16"/>
      <c r="PLG29" s="16"/>
      <c r="PLH29" s="16"/>
      <c r="PLI29" s="16"/>
      <c r="PLJ29" s="16"/>
      <c r="PLK29" s="16"/>
      <c r="PLL29" s="16"/>
      <c r="PLM29" s="16"/>
      <c r="PLN29" s="16"/>
      <c r="PLO29" s="16"/>
      <c r="PLP29" s="16"/>
      <c r="PLQ29" s="16"/>
      <c r="PLR29" s="16"/>
      <c r="PLS29" s="16"/>
      <c r="PLT29" s="16"/>
      <c r="PLU29" s="16"/>
      <c r="PLV29" s="16"/>
      <c r="PLW29" s="16"/>
      <c r="PLX29" s="16"/>
      <c r="PLY29" s="16"/>
      <c r="PLZ29" s="16"/>
      <c r="PMA29" s="16"/>
      <c r="PMB29" s="16"/>
      <c r="PMC29" s="16"/>
      <c r="PMD29" s="16"/>
      <c r="PME29" s="16"/>
      <c r="PMF29" s="16"/>
      <c r="PMG29" s="16"/>
      <c r="PMH29" s="16"/>
      <c r="PMI29" s="16"/>
      <c r="PMJ29" s="16"/>
      <c r="PMK29" s="16"/>
      <c r="PML29" s="16"/>
      <c r="PMM29" s="16"/>
      <c r="PMN29" s="16"/>
      <c r="PMO29" s="16"/>
      <c r="PMP29" s="16"/>
      <c r="PMQ29" s="16"/>
      <c r="PMR29" s="16"/>
      <c r="PMS29" s="16"/>
      <c r="PMT29" s="16"/>
      <c r="PMU29" s="16"/>
      <c r="PMV29" s="16"/>
      <c r="PMW29" s="16"/>
      <c r="PMX29" s="16"/>
      <c r="PMY29" s="16"/>
      <c r="PMZ29" s="16"/>
      <c r="PNA29" s="16"/>
      <c r="PNB29" s="16"/>
      <c r="PNC29" s="16"/>
      <c r="PND29" s="16"/>
      <c r="PNE29" s="16"/>
      <c r="PNF29" s="16"/>
      <c r="PNG29" s="16"/>
      <c r="PNH29" s="16"/>
      <c r="PNI29" s="16"/>
      <c r="PNJ29" s="16"/>
      <c r="PNK29" s="16"/>
      <c r="PNL29" s="16"/>
      <c r="PNM29" s="16"/>
      <c r="PNN29" s="16"/>
      <c r="PNO29" s="16"/>
      <c r="PNP29" s="16"/>
      <c r="PNQ29" s="16"/>
      <c r="PNR29" s="16"/>
      <c r="PNS29" s="16"/>
      <c r="PNT29" s="16"/>
      <c r="PNU29" s="16"/>
      <c r="PNV29" s="16"/>
      <c r="PNW29" s="16"/>
      <c r="PNX29" s="16"/>
      <c r="PNY29" s="16"/>
      <c r="PNZ29" s="16"/>
      <c r="POA29" s="16"/>
      <c r="POB29" s="16"/>
      <c r="POC29" s="16"/>
      <c r="POD29" s="16"/>
      <c r="POE29" s="16"/>
      <c r="POF29" s="16"/>
      <c r="POG29" s="16"/>
      <c r="POH29" s="16"/>
      <c r="POI29" s="16"/>
      <c r="POJ29" s="16"/>
      <c r="POK29" s="16"/>
      <c r="POL29" s="16"/>
      <c r="POM29" s="16"/>
      <c r="PON29" s="16"/>
      <c r="POO29" s="16"/>
      <c r="POP29" s="16"/>
      <c r="POQ29" s="16"/>
      <c r="POR29" s="16"/>
      <c r="POS29" s="16"/>
      <c r="POT29" s="16"/>
      <c r="POU29" s="16"/>
      <c r="POV29" s="16"/>
      <c r="POW29" s="16"/>
      <c r="POX29" s="16"/>
      <c r="POY29" s="16"/>
      <c r="POZ29" s="16"/>
      <c r="PPA29" s="16"/>
      <c r="PPB29" s="16"/>
      <c r="PPC29" s="16"/>
      <c r="PPD29" s="16"/>
      <c r="PPE29" s="16"/>
      <c r="PPF29" s="16"/>
      <c r="PPG29" s="16"/>
      <c r="PPH29" s="16"/>
      <c r="PPI29" s="16"/>
      <c r="PPJ29" s="16"/>
      <c r="PPK29" s="16"/>
      <c r="PPL29" s="16"/>
      <c r="PPM29" s="16"/>
      <c r="PPN29" s="16"/>
      <c r="PPO29" s="16"/>
      <c r="PPP29" s="16"/>
      <c r="PPQ29" s="16"/>
      <c r="PPR29" s="16"/>
      <c r="PPS29" s="16"/>
      <c r="PPT29" s="16"/>
      <c r="PPU29" s="16"/>
      <c r="PPV29" s="16"/>
      <c r="PPW29" s="16"/>
      <c r="PPX29" s="16"/>
      <c r="PPY29" s="16"/>
      <c r="PPZ29" s="16"/>
      <c r="PQA29" s="16"/>
      <c r="PQB29" s="16"/>
      <c r="PQC29" s="16"/>
      <c r="PQD29" s="16"/>
      <c r="PQE29" s="16"/>
      <c r="PQF29" s="16"/>
      <c r="PQG29" s="16"/>
      <c r="PQH29" s="16"/>
      <c r="PQI29" s="16"/>
      <c r="PQJ29" s="16"/>
      <c r="PQK29" s="16"/>
      <c r="PQL29" s="16"/>
      <c r="PQM29" s="16"/>
      <c r="PQN29" s="16"/>
      <c r="PQO29" s="16"/>
      <c r="PQP29" s="16"/>
      <c r="PQQ29" s="16"/>
      <c r="PQR29" s="16"/>
      <c r="PQS29" s="16"/>
      <c r="PQT29" s="16"/>
      <c r="PQU29" s="16"/>
      <c r="PQV29" s="16"/>
      <c r="PQW29" s="16"/>
      <c r="PQX29" s="16"/>
      <c r="PQY29" s="16"/>
      <c r="PQZ29" s="16"/>
      <c r="PRA29" s="16"/>
      <c r="PRB29" s="16"/>
      <c r="PRC29" s="16"/>
      <c r="PRD29" s="16"/>
      <c r="PRE29" s="16"/>
      <c r="PRF29" s="16"/>
      <c r="PRG29" s="16"/>
      <c r="PRH29" s="16"/>
      <c r="PRI29" s="16"/>
      <c r="PRJ29" s="16"/>
      <c r="PRK29" s="16"/>
      <c r="PRL29" s="16"/>
      <c r="PRM29" s="16"/>
      <c r="PRN29" s="16"/>
      <c r="PRO29" s="16"/>
      <c r="PRP29" s="16"/>
      <c r="PRQ29" s="16"/>
      <c r="PRR29" s="16"/>
      <c r="PRS29" s="16"/>
      <c r="PRT29" s="16"/>
      <c r="PRU29" s="16"/>
      <c r="PRV29" s="16"/>
      <c r="PRW29" s="16"/>
      <c r="PRX29" s="16"/>
      <c r="PRY29" s="16"/>
      <c r="PRZ29" s="16"/>
      <c r="PSA29" s="16"/>
      <c r="PSB29" s="16"/>
      <c r="PSC29" s="16"/>
      <c r="PSD29" s="16"/>
      <c r="PSE29" s="16"/>
      <c r="PSF29" s="16"/>
      <c r="PSG29" s="16"/>
      <c r="PSH29" s="16"/>
      <c r="PSI29" s="16"/>
      <c r="PSJ29" s="16"/>
      <c r="PSK29" s="16"/>
      <c r="PSL29" s="16"/>
      <c r="PSM29" s="16"/>
      <c r="PSN29" s="16"/>
      <c r="PSO29" s="16"/>
      <c r="PSP29" s="16"/>
      <c r="PSQ29" s="16"/>
      <c r="PSR29" s="16"/>
      <c r="PSS29" s="16"/>
      <c r="PST29" s="16"/>
      <c r="PSU29" s="16"/>
      <c r="PSV29" s="16"/>
      <c r="PSW29" s="16"/>
      <c r="PSX29" s="16"/>
      <c r="PSY29" s="16"/>
      <c r="PSZ29" s="16"/>
      <c r="PTA29" s="16"/>
      <c r="PTB29" s="16"/>
      <c r="PTC29" s="16"/>
      <c r="PTD29" s="16"/>
      <c r="PTE29" s="16"/>
      <c r="PTF29" s="16"/>
      <c r="PTG29" s="16"/>
      <c r="PTH29" s="16"/>
      <c r="PTI29" s="16"/>
      <c r="PTJ29" s="16"/>
      <c r="PTK29" s="16"/>
      <c r="PTL29" s="16"/>
      <c r="PTM29" s="16"/>
      <c r="PTN29" s="16"/>
      <c r="PTO29" s="16"/>
      <c r="PTP29" s="16"/>
      <c r="PTQ29" s="16"/>
      <c r="PTR29" s="16"/>
      <c r="PTS29" s="16"/>
      <c r="PTT29" s="16"/>
      <c r="PTU29" s="16"/>
      <c r="PTV29" s="16"/>
      <c r="PTW29" s="16"/>
      <c r="PTX29" s="16"/>
      <c r="PTY29" s="16"/>
      <c r="PTZ29" s="16"/>
      <c r="PUA29" s="16"/>
      <c r="PUB29" s="16"/>
      <c r="PUC29" s="16"/>
      <c r="PUD29" s="16"/>
      <c r="PUE29" s="16"/>
      <c r="PUF29" s="16"/>
      <c r="PUG29" s="16"/>
      <c r="PUH29" s="16"/>
      <c r="PUI29" s="16"/>
      <c r="PUJ29" s="16"/>
      <c r="PUK29" s="16"/>
      <c r="PUL29" s="16"/>
      <c r="PUM29" s="16"/>
      <c r="PUN29" s="16"/>
      <c r="PUO29" s="16"/>
      <c r="PUP29" s="16"/>
      <c r="PUQ29" s="16"/>
      <c r="PUR29" s="16"/>
      <c r="PUS29" s="16"/>
      <c r="PUT29" s="16"/>
      <c r="PUU29" s="16"/>
      <c r="PUV29" s="16"/>
      <c r="PUW29" s="16"/>
      <c r="PUX29" s="16"/>
      <c r="PUY29" s="16"/>
      <c r="PUZ29" s="16"/>
      <c r="PVA29" s="16"/>
      <c r="PVB29" s="16"/>
      <c r="PVC29" s="16"/>
      <c r="PVD29" s="16"/>
      <c r="PVE29" s="16"/>
      <c r="PVF29" s="16"/>
      <c r="PVG29" s="16"/>
      <c r="PVH29" s="16"/>
      <c r="PVI29" s="16"/>
      <c r="PVJ29" s="16"/>
      <c r="PVK29" s="16"/>
      <c r="PVL29" s="16"/>
      <c r="PVM29" s="16"/>
      <c r="PVN29" s="16"/>
      <c r="PVO29" s="16"/>
      <c r="PVP29" s="16"/>
      <c r="PVQ29" s="16"/>
      <c r="PVR29" s="16"/>
      <c r="PVS29" s="16"/>
      <c r="PVT29" s="16"/>
      <c r="PVU29" s="16"/>
      <c r="PVV29" s="16"/>
      <c r="PVW29" s="16"/>
      <c r="PVX29" s="16"/>
      <c r="PVY29" s="16"/>
      <c r="PVZ29" s="16"/>
      <c r="PWA29" s="16"/>
      <c r="PWB29" s="16"/>
      <c r="PWC29" s="16"/>
      <c r="PWD29" s="16"/>
      <c r="PWE29" s="16"/>
      <c r="PWF29" s="16"/>
      <c r="PWG29" s="16"/>
      <c r="PWH29" s="16"/>
      <c r="PWI29" s="16"/>
      <c r="PWJ29" s="16"/>
      <c r="PWK29" s="16"/>
      <c r="PWL29" s="16"/>
      <c r="PWM29" s="16"/>
      <c r="PWN29" s="16"/>
      <c r="PWO29" s="16"/>
      <c r="PWP29" s="16"/>
      <c r="PWQ29" s="16"/>
      <c r="PWR29" s="16"/>
      <c r="PWS29" s="16"/>
      <c r="PWT29" s="16"/>
      <c r="PWU29" s="16"/>
      <c r="PWV29" s="16"/>
      <c r="PWW29" s="16"/>
      <c r="PWX29" s="16"/>
      <c r="PWY29" s="16"/>
      <c r="PWZ29" s="16"/>
      <c r="PXA29" s="16"/>
      <c r="PXB29" s="16"/>
      <c r="PXC29" s="16"/>
      <c r="PXD29" s="16"/>
      <c r="PXE29" s="16"/>
      <c r="PXF29" s="16"/>
      <c r="PXG29" s="16"/>
      <c r="PXH29" s="16"/>
      <c r="PXI29" s="16"/>
      <c r="PXJ29" s="16"/>
      <c r="PXK29" s="16"/>
      <c r="PXL29" s="16"/>
      <c r="PXM29" s="16"/>
      <c r="PXN29" s="16"/>
      <c r="PXO29" s="16"/>
      <c r="PXP29" s="16"/>
      <c r="PXQ29" s="16"/>
      <c r="PXR29" s="16"/>
      <c r="PXS29" s="16"/>
      <c r="PXT29" s="16"/>
      <c r="PXU29" s="16"/>
      <c r="PXV29" s="16"/>
      <c r="PXW29" s="16"/>
      <c r="PXX29" s="16"/>
      <c r="PXY29" s="16"/>
      <c r="PXZ29" s="16"/>
      <c r="PYA29" s="16"/>
      <c r="PYB29" s="16"/>
      <c r="PYC29" s="16"/>
      <c r="PYD29" s="16"/>
      <c r="PYE29" s="16"/>
      <c r="PYF29" s="16"/>
      <c r="PYG29" s="16"/>
      <c r="PYH29" s="16"/>
      <c r="PYI29" s="16"/>
      <c r="PYJ29" s="16"/>
      <c r="PYK29" s="16"/>
      <c r="PYL29" s="16"/>
      <c r="PYM29" s="16"/>
      <c r="PYN29" s="16"/>
      <c r="PYO29" s="16"/>
      <c r="PYP29" s="16"/>
      <c r="PYQ29" s="16"/>
      <c r="PYR29" s="16"/>
      <c r="PYS29" s="16"/>
      <c r="PYT29" s="16"/>
      <c r="PYU29" s="16"/>
      <c r="PYV29" s="16"/>
      <c r="PYW29" s="16"/>
      <c r="PYX29" s="16"/>
      <c r="PYY29" s="16"/>
      <c r="PYZ29" s="16"/>
      <c r="PZA29" s="16"/>
      <c r="PZB29" s="16"/>
      <c r="PZC29" s="16"/>
      <c r="PZD29" s="16"/>
      <c r="PZE29" s="16"/>
      <c r="PZF29" s="16"/>
      <c r="PZG29" s="16"/>
      <c r="PZH29" s="16"/>
      <c r="PZI29" s="16"/>
      <c r="PZJ29" s="16"/>
      <c r="PZK29" s="16"/>
      <c r="PZL29" s="16"/>
      <c r="PZM29" s="16"/>
      <c r="PZN29" s="16"/>
      <c r="PZO29" s="16"/>
      <c r="PZP29" s="16"/>
      <c r="PZQ29" s="16"/>
      <c r="PZR29" s="16"/>
      <c r="PZS29" s="16"/>
      <c r="PZT29" s="16"/>
      <c r="PZU29" s="16"/>
      <c r="PZV29" s="16"/>
      <c r="PZW29" s="16"/>
      <c r="PZX29" s="16"/>
      <c r="PZY29" s="16"/>
      <c r="PZZ29" s="16"/>
      <c r="QAA29" s="16"/>
      <c r="QAB29" s="16"/>
      <c r="QAC29" s="16"/>
      <c r="QAD29" s="16"/>
      <c r="QAE29" s="16"/>
      <c r="QAF29" s="16"/>
      <c r="QAG29" s="16"/>
      <c r="QAH29" s="16"/>
      <c r="QAI29" s="16"/>
      <c r="QAJ29" s="16"/>
      <c r="QAK29" s="16"/>
      <c r="QAL29" s="16"/>
      <c r="QAM29" s="16"/>
      <c r="QAN29" s="16"/>
      <c r="QAO29" s="16"/>
      <c r="QAP29" s="16"/>
      <c r="QAQ29" s="16"/>
      <c r="QAR29" s="16"/>
      <c r="QAS29" s="16"/>
      <c r="QAT29" s="16"/>
      <c r="QAU29" s="16"/>
      <c r="QAV29" s="16"/>
      <c r="QAW29" s="16"/>
      <c r="QAX29" s="16"/>
      <c r="QAY29" s="16"/>
      <c r="QAZ29" s="16"/>
      <c r="QBA29" s="16"/>
      <c r="QBB29" s="16"/>
      <c r="QBC29" s="16"/>
      <c r="QBD29" s="16"/>
      <c r="QBE29" s="16"/>
      <c r="QBF29" s="16"/>
      <c r="QBG29" s="16"/>
      <c r="QBH29" s="16"/>
      <c r="QBI29" s="16"/>
      <c r="QBJ29" s="16"/>
      <c r="QBK29" s="16"/>
      <c r="QBL29" s="16"/>
      <c r="QBM29" s="16"/>
      <c r="QBN29" s="16"/>
      <c r="QBO29" s="16"/>
      <c r="QBP29" s="16"/>
      <c r="QBQ29" s="16"/>
      <c r="QBR29" s="16"/>
      <c r="QBS29" s="16"/>
      <c r="QBT29" s="16"/>
      <c r="QBU29" s="16"/>
      <c r="QBV29" s="16"/>
      <c r="QBW29" s="16"/>
      <c r="QBX29" s="16"/>
      <c r="QBY29" s="16"/>
      <c r="QBZ29" s="16"/>
      <c r="QCA29" s="16"/>
      <c r="QCB29" s="16"/>
      <c r="QCC29" s="16"/>
      <c r="QCD29" s="16"/>
      <c r="QCE29" s="16"/>
      <c r="QCF29" s="16"/>
      <c r="QCG29" s="16"/>
      <c r="QCH29" s="16"/>
      <c r="QCI29" s="16"/>
      <c r="QCJ29" s="16"/>
      <c r="QCK29" s="16"/>
      <c r="QCL29" s="16"/>
      <c r="QCM29" s="16"/>
      <c r="QCN29" s="16"/>
      <c r="QCO29" s="16"/>
      <c r="QCP29" s="16"/>
      <c r="QCQ29" s="16"/>
      <c r="QCR29" s="16"/>
      <c r="QCS29" s="16"/>
      <c r="QCT29" s="16"/>
      <c r="QCU29" s="16"/>
      <c r="QCV29" s="16"/>
      <c r="QCW29" s="16"/>
      <c r="QCX29" s="16"/>
      <c r="QCY29" s="16"/>
      <c r="QCZ29" s="16"/>
      <c r="QDA29" s="16"/>
      <c r="QDB29" s="16"/>
      <c r="QDC29" s="16"/>
      <c r="QDD29" s="16"/>
      <c r="QDE29" s="16"/>
      <c r="QDF29" s="16"/>
      <c r="QDG29" s="16"/>
      <c r="QDH29" s="16"/>
      <c r="QDI29" s="16"/>
      <c r="QDJ29" s="16"/>
      <c r="QDK29" s="16"/>
      <c r="QDL29" s="16"/>
      <c r="QDM29" s="16"/>
      <c r="QDN29" s="16"/>
      <c r="QDO29" s="16"/>
      <c r="QDP29" s="16"/>
      <c r="QDQ29" s="16"/>
      <c r="QDR29" s="16"/>
      <c r="QDS29" s="16"/>
      <c r="QDT29" s="16"/>
      <c r="QDU29" s="16"/>
      <c r="QDV29" s="16"/>
      <c r="QDW29" s="16"/>
      <c r="QDX29" s="16"/>
      <c r="QDY29" s="16"/>
      <c r="QDZ29" s="16"/>
      <c r="QEA29" s="16"/>
      <c r="QEB29" s="16"/>
      <c r="QEC29" s="16"/>
      <c r="QED29" s="16"/>
      <c r="QEE29" s="16"/>
      <c r="QEF29" s="16"/>
      <c r="QEG29" s="16"/>
      <c r="QEH29" s="16"/>
      <c r="QEI29" s="16"/>
      <c r="QEJ29" s="16"/>
      <c r="QEK29" s="16"/>
      <c r="QEL29" s="16"/>
      <c r="QEM29" s="16"/>
      <c r="QEN29" s="16"/>
      <c r="QEO29" s="16"/>
      <c r="QEP29" s="16"/>
      <c r="QEQ29" s="16"/>
      <c r="QER29" s="16"/>
      <c r="QES29" s="16"/>
      <c r="QET29" s="16"/>
      <c r="QEU29" s="16"/>
      <c r="QEV29" s="16"/>
      <c r="QEW29" s="16"/>
      <c r="QEX29" s="16"/>
      <c r="QEY29" s="16"/>
      <c r="QEZ29" s="16"/>
      <c r="QFA29" s="16"/>
      <c r="QFB29" s="16"/>
      <c r="QFC29" s="16"/>
      <c r="QFD29" s="16"/>
      <c r="QFE29" s="16"/>
      <c r="QFF29" s="16"/>
      <c r="QFG29" s="16"/>
      <c r="QFH29" s="16"/>
      <c r="QFI29" s="16"/>
      <c r="QFJ29" s="16"/>
      <c r="QFK29" s="16"/>
      <c r="QFL29" s="16"/>
      <c r="QFM29" s="16"/>
      <c r="QFN29" s="16"/>
      <c r="QFO29" s="16"/>
      <c r="QFP29" s="16"/>
      <c r="QFQ29" s="16"/>
      <c r="QFR29" s="16"/>
      <c r="QFS29" s="16"/>
      <c r="QFT29" s="16"/>
      <c r="QFU29" s="16"/>
      <c r="QFV29" s="16"/>
      <c r="QFW29" s="16"/>
      <c r="QFX29" s="16"/>
      <c r="QFY29" s="16"/>
      <c r="QFZ29" s="16"/>
      <c r="QGA29" s="16"/>
      <c r="QGB29" s="16"/>
      <c r="QGC29" s="16"/>
      <c r="QGD29" s="16"/>
      <c r="QGE29" s="16"/>
      <c r="QGF29" s="16"/>
      <c r="QGG29" s="16"/>
      <c r="QGH29" s="16"/>
      <c r="QGI29" s="16"/>
      <c r="QGJ29" s="16"/>
      <c r="QGK29" s="16"/>
      <c r="QGL29" s="16"/>
      <c r="QGM29" s="16"/>
      <c r="QGN29" s="16"/>
      <c r="QGO29" s="16"/>
      <c r="QGP29" s="16"/>
      <c r="QGQ29" s="16"/>
      <c r="QGR29" s="16"/>
      <c r="QGS29" s="16"/>
      <c r="QGT29" s="16"/>
      <c r="QGU29" s="16"/>
      <c r="QGV29" s="16"/>
      <c r="QGW29" s="16"/>
      <c r="QGX29" s="16"/>
      <c r="QGY29" s="16"/>
      <c r="QGZ29" s="16"/>
      <c r="QHA29" s="16"/>
      <c r="QHB29" s="16"/>
      <c r="QHC29" s="16"/>
      <c r="QHD29" s="16"/>
      <c r="QHE29" s="16"/>
      <c r="QHF29" s="16"/>
      <c r="QHG29" s="16"/>
      <c r="QHH29" s="16"/>
      <c r="QHI29" s="16"/>
      <c r="QHJ29" s="16"/>
      <c r="QHK29" s="16"/>
      <c r="QHL29" s="16"/>
      <c r="QHM29" s="16"/>
      <c r="QHN29" s="16"/>
      <c r="QHO29" s="16"/>
      <c r="QHP29" s="16"/>
      <c r="QHQ29" s="16"/>
      <c r="QHR29" s="16"/>
      <c r="QHS29" s="16"/>
      <c r="QHT29" s="16"/>
      <c r="QHU29" s="16"/>
      <c r="QHV29" s="16"/>
      <c r="QHW29" s="16"/>
      <c r="QHX29" s="16"/>
      <c r="QHY29" s="16"/>
      <c r="QHZ29" s="16"/>
      <c r="QIA29" s="16"/>
      <c r="QIB29" s="16"/>
      <c r="QIC29" s="16"/>
      <c r="QID29" s="16"/>
      <c r="QIE29" s="16"/>
      <c r="QIF29" s="16"/>
      <c r="QIG29" s="16"/>
      <c r="QIH29" s="16"/>
      <c r="QII29" s="16"/>
      <c r="QIJ29" s="16"/>
      <c r="QIK29" s="16"/>
      <c r="QIL29" s="16"/>
      <c r="QIM29" s="16"/>
      <c r="QIN29" s="16"/>
      <c r="QIO29" s="16"/>
      <c r="QIP29" s="16"/>
      <c r="QIQ29" s="16"/>
      <c r="QIR29" s="16"/>
      <c r="QIS29" s="16"/>
      <c r="QIT29" s="16"/>
      <c r="QIU29" s="16"/>
      <c r="QIV29" s="16"/>
      <c r="QIW29" s="16"/>
      <c r="QIX29" s="16"/>
      <c r="QIY29" s="16"/>
      <c r="QIZ29" s="16"/>
      <c r="QJA29" s="16"/>
      <c r="QJB29" s="16"/>
      <c r="QJC29" s="16"/>
      <c r="QJD29" s="16"/>
      <c r="QJE29" s="16"/>
      <c r="QJF29" s="16"/>
      <c r="QJG29" s="16"/>
      <c r="QJH29" s="16"/>
      <c r="QJI29" s="16"/>
      <c r="QJJ29" s="16"/>
      <c r="QJK29" s="16"/>
      <c r="QJL29" s="16"/>
      <c r="QJM29" s="16"/>
      <c r="QJN29" s="16"/>
      <c r="QJO29" s="16"/>
      <c r="QJP29" s="16"/>
      <c r="QJQ29" s="16"/>
      <c r="QJR29" s="16"/>
      <c r="QJS29" s="16"/>
      <c r="QJT29" s="16"/>
      <c r="QJU29" s="16"/>
      <c r="QJV29" s="16"/>
      <c r="QJW29" s="16"/>
      <c r="QJX29" s="16"/>
      <c r="QJY29" s="16"/>
      <c r="QJZ29" s="16"/>
      <c r="QKA29" s="16"/>
      <c r="QKB29" s="16"/>
      <c r="QKC29" s="16"/>
      <c r="QKD29" s="16"/>
      <c r="QKE29" s="16"/>
      <c r="QKF29" s="16"/>
      <c r="QKG29" s="16"/>
      <c r="QKH29" s="16"/>
      <c r="QKI29" s="16"/>
      <c r="QKJ29" s="16"/>
      <c r="QKK29" s="16"/>
      <c r="QKL29" s="16"/>
      <c r="QKM29" s="16"/>
      <c r="QKN29" s="16"/>
      <c r="QKO29" s="16"/>
      <c r="QKP29" s="16"/>
      <c r="QKQ29" s="16"/>
      <c r="QKR29" s="16"/>
      <c r="QKS29" s="16"/>
      <c r="QKT29" s="16"/>
      <c r="QKU29" s="16"/>
      <c r="QKV29" s="16"/>
      <c r="QKW29" s="16"/>
      <c r="QKX29" s="16"/>
      <c r="QKY29" s="16"/>
      <c r="QKZ29" s="16"/>
      <c r="QLA29" s="16"/>
      <c r="QLB29" s="16"/>
      <c r="QLC29" s="16"/>
      <c r="QLD29" s="16"/>
      <c r="QLE29" s="16"/>
      <c r="QLF29" s="16"/>
      <c r="QLG29" s="16"/>
      <c r="QLH29" s="16"/>
      <c r="QLI29" s="16"/>
      <c r="QLJ29" s="16"/>
      <c r="QLK29" s="16"/>
      <c r="QLL29" s="16"/>
      <c r="QLM29" s="16"/>
      <c r="QLN29" s="16"/>
      <c r="QLO29" s="16"/>
      <c r="QLP29" s="16"/>
      <c r="QLQ29" s="16"/>
      <c r="QLR29" s="16"/>
      <c r="QLS29" s="16"/>
      <c r="QLT29" s="16"/>
      <c r="QLU29" s="16"/>
      <c r="QLV29" s="16"/>
      <c r="QLW29" s="16"/>
      <c r="QLX29" s="16"/>
      <c r="QLY29" s="16"/>
      <c r="QLZ29" s="16"/>
      <c r="QMA29" s="16"/>
      <c r="QMB29" s="16"/>
      <c r="QMC29" s="16"/>
      <c r="QMD29" s="16"/>
      <c r="QME29" s="16"/>
      <c r="QMF29" s="16"/>
      <c r="QMG29" s="16"/>
      <c r="QMH29" s="16"/>
      <c r="QMI29" s="16"/>
      <c r="QMJ29" s="16"/>
      <c r="QMK29" s="16"/>
      <c r="QML29" s="16"/>
      <c r="QMM29" s="16"/>
      <c r="QMN29" s="16"/>
      <c r="QMO29" s="16"/>
      <c r="QMP29" s="16"/>
      <c r="QMQ29" s="16"/>
      <c r="QMR29" s="16"/>
      <c r="QMS29" s="16"/>
      <c r="QMT29" s="16"/>
      <c r="QMU29" s="16"/>
      <c r="QMV29" s="16"/>
      <c r="QMW29" s="16"/>
      <c r="QMX29" s="16"/>
      <c r="QMY29" s="16"/>
      <c r="QMZ29" s="16"/>
      <c r="QNA29" s="16"/>
      <c r="QNB29" s="16"/>
      <c r="QNC29" s="16"/>
      <c r="QND29" s="16"/>
      <c r="QNE29" s="16"/>
      <c r="QNF29" s="16"/>
      <c r="QNG29" s="16"/>
      <c r="QNH29" s="16"/>
      <c r="QNI29" s="16"/>
      <c r="QNJ29" s="16"/>
      <c r="QNK29" s="16"/>
      <c r="QNL29" s="16"/>
      <c r="QNM29" s="16"/>
      <c r="QNN29" s="16"/>
      <c r="QNO29" s="16"/>
      <c r="QNP29" s="16"/>
      <c r="QNQ29" s="16"/>
      <c r="QNR29" s="16"/>
      <c r="QNS29" s="16"/>
      <c r="QNT29" s="16"/>
      <c r="QNU29" s="16"/>
      <c r="QNV29" s="16"/>
      <c r="QNW29" s="16"/>
      <c r="QNX29" s="16"/>
      <c r="QNY29" s="16"/>
      <c r="QNZ29" s="16"/>
      <c r="QOA29" s="16"/>
      <c r="QOB29" s="16"/>
      <c r="QOC29" s="16"/>
      <c r="QOD29" s="16"/>
      <c r="QOE29" s="16"/>
      <c r="QOF29" s="16"/>
      <c r="QOG29" s="16"/>
      <c r="QOH29" s="16"/>
      <c r="QOI29" s="16"/>
      <c r="QOJ29" s="16"/>
      <c r="QOK29" s="16"/>
      <c r="QOL29" s="16"/>
      <c r="QOM29" s="16"/>
      <c r="QON29" s="16"/>
      <c r="QOO29" s="16"/>
      <c r="QOP29" s="16"/>
      <c r="QOQ29" s="16"/>
      <c r="QOR29" s="16"/>
      <c r="QOS29" s="16"/>
      <c r="QOT29" s="16"/>
      <c r="QOU29" s="16"/>
      <c r="QOV29" s="16"/>
      <c r="QOW29" s="16"/>
      <c r="QOX29" s="16"/>
      <c r="QOY29" s="16"/>
      <c r="QOZ29" s="16"/>
      <c r="QPA29" s="16"/>
      <c r="QPB29" s="16"/>
      <c r="QPC29" s="16"/>
      <c r="QPD29" s="16"/>
      <c r="QPE29" s="16"/>
      <c r="QPF29" s="16"/>
      <c r="QPG29" s="16"/>
      <c r="QPH29" s="16"/>
      <c r="QPI29" s="16"/>
      <c r="QPJ29" s="16"/>
      <c r="QPK29" s="16"/>
      <c r="QPL29" s="16"/>
      <c r="QPM29" s="16"/>
      <c r="QPN29" s="16"/>
      <c r="QPO29" s="16"/>
      <c r="QPP29" s="16"/>
      <c r="QPQ29" s="16"/>
      <c r="QPR29" s="16"/>
      <c r="QPS29" s="16"/>
      <c r="QPT29" s="16"/>
      <c r="QPU29" s="16"/>
      <c r="QPV29" s="16"/>
      <c r="QPW29" s="16"/>
      <c r="QPX29" s="16"/>
      <c r="QPY29" s="16"/>
      <c r="QPZ29" s="16"/>
      <c r="QQA29" s="16"/>
      <c r="QQB29" s="16"/>
      <c r="QQC29" s="16"/>
      <c r="QQD29" s="16"/>
      <c r="QQE29" s="16"/>
      <c r="QQF29" s="16"/>
      <c r="QQG29" s="16"/>
      <c r="QQH29" s="16"/>
      <c r="QQI29" s="16"/>
      <c r="QQJ29" s="16"/>
      <c r="QQK29" s="16"/>
      <c r="QQL29" s="16"/>
      <c r="QQM29" s="16"/>
      <c r="QQN29" s="16"/>
      <c r="QQO29" s="16"/>
      <c r="QQP29" s="16"/>
      <c r="QQQ29" s="16"/>
      <c r="QQR29" s="16"/>
      <c r="QQS29" s="16"/>
      <c r="QQT29" s="16"/>
      <c r="QQU29" s="16"/>
      <c r="QQV29" s="16"/>
      <c r="QQW29" s="16"/>
      <c r="QQX29" s="16"/>
      <c r="QQY29" s="16"/>
      <c r="QQZ29" s="16"/>
      <c r="QRA29" s="16"/>
      <c r="QRB29" s="16"/>
      <c r="QRC29" s="16"/>
      <c r="QRD29" s="16"/>
      <c r="QRE29" s="16"/>
      <c r="QRF29" s="16"/>
      <c r="QRG29" s="16"/>
      <c r="QRH29" s="16"/>
      <c r="QRI29" s="16"/>
      <c r="QRJ29" s="16"/>
      <c r="QRK29" s="16"/>
      <c r="QRL29" s="16"/>
      <c r="QRM29" s="16"/>
      <c r="QRN29" s="16"/>
      <c r="QRO29" s="16"/>
      <c r="QRP29" s="16"/>
      <c r="QRQ29" s="16"/>
      <c r="QRR29" s="16"/>
      <c r="QRS29" s="16"/>
      <c r="QRT29" s="16"/>
      <c r="QRU29" s="16"/>
      <c r="QRV29" s="16"/>
      <c r="QRW29" s="16"/>
      <c r="QRX29" s="16"/>
      <c r="QRY29" s="16"/>
      <c r="QRZ29" s="16"/>
      <c r="QSA29" s="16"/>
      <c r="QSB29" s="16"/>
      <c r="QSC29" s="16"/>
      <c r="QSD29" s="16"/>
      <c r="QSE29" s="16"/>
      <c r="QSF29" s="16"/>
      <c r="QSG29" s="16"/>
      <c r="QSH29" s="16"/>
      <c r="QSI29" s="16"/>
      <c r="QSJ29" s="16"/>
      <c r="QSK29" s="16"/>
      <c r="QSL29" s="16"/>
      <c r="QSM29" s="16"/>
      <c r="QSN29" s="16"/>
      <c r="QSO29" s="16"/>
      <c r="QSP29" s="16"/>
      <c r="QSQ29" s="16"/>
      <c r="QSR29" s="16"/>
      <c r="QSS29" s="16"/>
      <c r="QST29" s="16"/>
      <c r="QSU29" s="16"/>
      <c r="QSV29" s="16"/>
      <c r="QSW29" s="16"/>
      <c r="QSX29" s="16"/>
      <c r="QSY29" s="16"/>
      <c r="QSZ29" s="16"/>
      <c r="QTA29" s="16"/>
      <c r="QTB29" s="16"/>
      <c r="QTC29" s="16"/>
      <c r="QTD29" s="16"/>
      <c r="QTE29" s="16"/>
      <c r="QTF29" s="16"/>
      <c r="QTG29" s="16"/>
      <c r="QTH29" s="16"/>
      <c r="QTI29" s="16"/>
      <c r="QTJ29" s="16"/>
      <c r="QTK29" s="16"/>
      <c r="QTL29" s="16"/>
      <c r="QTM29" s="16"/>
      <c r="QTN29" s="16"/>
      <c r="QTO29" s="16"/>
      <c r="QTP29" s="16"/>
      <c r="QTQ29" s="16"/>
      <c r="QTR29" s="16"/>
      <c r="QTS29" s="16"/>
      <c r="QTT29" s="16"/>
      <c r="QTU29" s="16"/>
      <c r="QTV29" s="16"/>
      <c r="QTW29" s="16"/>
      <c r="QTX29" s="16"/>
      <c r="QTY29" s="16"/>
      <c r="QTZ29" s="16"/>
      <c r="QUA29" s="16"/>
      <c r="QUB29" s="16"/>
      <c r="QUC29" s="16"/>
      <c r="QUD29" s="16"/>
      <c r="QUE29" s="16"/>
      <c r="QUF29" s="16"/>
      <c r="QUG29" s="16"/>
      <c r="QUH29" s="16"/>
      <c r="QUI29" s="16"/>
      <c r="QUJ29" s="16"/>
      <c r="QUK29" s="16"/>
      <c r="QUL29" s="16"/>
      <c r="QUM29" s="16"/>
      <c r="QUN29" s="16"/>
      <c r="QUO29" s="16"/>
      <c r="QUP29" s="16"/>
      <c r="QUQ29" s="16"/>
      <c r="QUR29" s="16"/>
      <c r="QUS29" s="16"/>
      <c r="QUT29" s="16"/>
      <c r="QUU29" s="16"/>
      <c r="QUV29" s="16"/>
      <c r="QUW29" s="16"/>
      <c r="QUX29" s="16"/>
      <c r="QUY29" s="16"/>
      <c r="QUZ29" s="16"/>
      <c r="QVA29" s="16"/>
      <c r="QVB29" s="16"/>
      <c r="QVC29" s="16"/>
      <c r="QVD29" s="16"/>
      <c r="QVE29" s="16"/>
      <c r="QVF29" s="16"/>
      <c r="QVG29" s="16"/>
      <c r="QVH29" s="16"/>
      <c r="QVI29" s="16"/>
      <c r="QVJ29" s="16"/>
      <c r="QVK29" s="16"/>
      <c r="QVL29" s="16"/>
      <c r="QVM29" s="16"/>
      <c r="QVN29" s="16"/>
      <c r="QVO29" s="16"/>
      <c r="QVP29" s="16"/>
      <c r="QVQ29" s="16"/>
      <c r="QVR29" s="16"/>
      <c r="QVS29" s="16"/>
      <c r="QVT29" s="16"/>
      <c r="QVU29" s="16"/>
      <c r="QVV29" s="16"/>
      <c r="QVW29" s="16"/>
      <c r="QVX29" s="16"/>
      <c r="QVY29" s="16"/>
      <c r="QVZ29" s="16"/>
      <c r="QWA29" s="16"/>
      <c r="QWB29" s="16"/>
      <c r="QWC29" s="16"/>
      <c r="QWD29" s="16"/>
      <c r="QWE29" s="16"/>
      <c r="QWF29" s="16"/>
      <c r="QWG29" s="16"/>
      <c r="QWH29" s="16"/>
      <c r="QWI29" s="16"/>
      <c r="QWJ29" s="16"/>
      <c r="QWK29" s="16"/>
      <c r="QWL29" s="16"/>
      <c r="QWM29" s="16"/>
      <c r="QWN29" s="16"/>
      <c r="QWO29" s="16"/>
      <c r="QWP29" s="16"/>
      <c r="QWQ29" s="16"/>
      <c r="QWR29" s="16"/>
      <c r="QWS29" s="16"/>
      <c r="QWT29" s="16"/>
      <c r="QWU29" s="16"/>
      <c r="QWV29" s="16"/>
      <c r="QWW29" s="16"/>
      <c r="QWX29" s="16"/>
      <c r="QWY29" s="16"/>
      <c r="QWZ29" s="16"/>
      <c r="QXA29" s="16"/>
      <c r="QXB29" s="16"/>
      <c r="QXC29" s="16"/>
      <c r="QXD29" s="16"/>
      <c r="QXE29" s="16"/>
      <c r="QXF29" s="16"/>
      <c r="QXG29" s="16"/>
      <c r="QXH29" s="16"/>
      <c r="QXI29" s="16"/>
      <c r="QXJ29" s="16"/>
      <c r="QXK29" s="16"/>
      <c r="QXL29" s="16"/>
      <c r="QXM29" s="16"/>
      <c r="QXN29" s="16"/>
      <c r="QXO29" s="16"/>
      <c r="QXP29" s="16"/>
      <c r="QXQ29" s="16"/>
      <c r="QXR29" s="16"/>
      <c r="QXS29" s="16"/>
      <c r="QXT29" s="16"/>
      <c r="QXU29" s="16"/>
      <c r="QXV29" s="16"/>
      <c r="QXW29" s="16"/>
      <c r="QXX29" s="16"/>
      <c r="QXY29" s="16"/>
      <c r="QXZ29" s="16"/>
      <c r="QYA29" s="16"/>
      <c r="QYB29" s="16"/>
      <c r="QYC29" s="16"/>
      <c r="QYD29" s="16"/>
      <c r="QYE29" s="16"/>
      <c r="QYF29" s="16"/>
      <c r="QYG29" s="16"/>
      <c r="QYH29" s="16"/>
      <c r="QYI29" s="16"/>
      <c r="QYJ29" s="16"/>
      <c r="QYK29" s="16"/>
      <c r="QYL29" s="16"/>
      <c r="QYM29" s="16"/>
      <c r="QYN29" s="16"/>
      <c r="QYO29" s="16"/>
      <c r="QYP29" s="16"/>
      <c r="QYQ29" s="16"/>
      <c r="QYR29" s="16"/>
      <c r="QYS29" s="16"/>
      <c r="QYT29" s="16"/>
      <c r="QYU29" s="16"/>
      <c r="QYV29" s="16"/>
      <c r="QYW29" s="16"/>
      <c r="QYX29" s="16"/>
      <c r="QYY29" s="16"/>
      <c r="QYZ29" s="16"/>
      <c r="QZA29" s="16"/>
      <c r="QZB29" s="16"/>
      <c r="QZC29" s="16"/>
      <c r="QZD29" s="16"/>
      <c r="QZE29" s="16"/>
      <c r="QZF29" s="16"/>
      <c r="QZG29" s="16"/>
      <c r="QZH29" s="16"/>
      <c r="QZI29" s="16"/>
      <c r="QZJ29" s="16"/>
      <c r="QZK29" s="16"/>
      <c r="QZL29" s="16"/>
      <c r="QZM29" s="16"/>
      <c r="QZN29" s="16"/>
      <c r="QZO29" s="16"/>
      <c r="QZP29" s="16"/>
      <c r="QZQ29" s="16"/>
      <c r="QZR29" s="16"/>
      <c r="QZS29" s="16"/>
      <c r="QZT29" s="16"/>
      <c r="QZU29" s="16"/>
      <c r="QZV29" s="16"/>
      <c r="QZW29" s="16"/>
      <c r="QZX29" s="16"/>
      <c r="QZY29" s="16"/>
      <c r="QZZ29" s="16"/>
      <c r="RAA29" s="16"/>
      <c r="RAB29" s="16"/>
      <c r="RAC29" s="16"/>
      <c r="RAD29" s="16"/>
      <c r="RAE29" s="16"/>
      <c r="RAF29" s="16"/>
      <c r="RAG29" s="16"/>
      <c r="RAH29" s="16"/>
      <c r="RAI29" s="16"/>
      <c r="RAJ29" s="16"/>
      <c r="RAK29" s="16"/>
      <c r="RAL29" s="16"/>
      <c r="RAM29" s="16"/>
      <c r="RAN29" s="16"/>
      <c r="RAO29" s="16"/>
      <c r="RAP29" s="16"/>
      <c r="RAQ29" s="16"/>
      <c r="RAR29" s="16"/>
      <c r="RAS29" s="16"/>
      <c r="RAT29" s="16"/>
      <c r="RAU29" s="16"/>
      <c r="RAV29" s="16"/>
      <c r="RAW29" s="16"/>
      <c r="RAX29" s="16"/>
      <c r="RAY29" s="16"/>
      <c r="RAZ29" s="16"/>
      <c r="RBA29" s="16"/>
      <c r="RBB29" s="16"/>
      <c r="RBC29" s="16"/>
      <c r="RBD29" s="16"/>
      <c r="RBE29" s="16"/>
      <c r="RBF29" s="16"/>
      <c r="RBG29" s="16"/>
      <c r="RBH29" s="16"/>
      <c r="RBI29" s="16"/>
      <c r="RBJ29" s="16"/>
      <c r="RBK29" s="16"/>
      <c r="RBL29" s="16"/>
      <c r="RBM29" s="16"/>
      <c r="RBN29" s="16"/>
      <c r="RBO29" s="16"/>
      <c r="RBP29" s="16"/>
      <c r="RBQ29" s="16"/>
      <c r="RBR29" s="16"/>
      <c r="RBS29" s="16"/>
      <c r="RBT29" s="16"/>
      <c r="RBU29" s="16"/>
      <c r="RBV29" s="16"/>
      <c r="RBW29" s="16"/>
      <c r="RBX29" s="16"/>
      <c r="RBY29" s="16"/>
      <c r="RBZ29" s="16"/>
      <c r="RCA29" s="16"/>
      <c r="RCB29" s="16"/>
      <c r="RCC29" s="16"/>
      <c r="RCD29" s="16"/>
      <c r="RCE29" s="16"/>
      <c r="RCF29" s="16"/>
      <c r="RCG29" s="16"/>
      <c r="RCH29" s="16"/>
      <c r="RCI29" s="16"/>
      <c r="RCJ29" s="16"/>
      <c r="RCK29" s="16"/>
      <c r="RCL29" s="16"/>
      <c r="RCM29" s="16"/>
      <c r="RCN29" s="16"/>
      <c r="RCO29" s="16"/>
      <c r="RCP29" s="16"/>
      <c r="RCQ29" s="16"/>
      <c r="RCR29" s="16"/>
      <c r="RCS29" s="16"/>
      <c r="RCT29" s="16"/>
      <c r="RCU29" s="16"/>
      <c r="RCV29" s="16"/>
      <c r="RCW29" s="16"/>
      <c r="RCX29" s="16"/>
      <c r="RCY29" s="16"/>
      <c r="RCZ29" s="16"/>
      <c r="RDA29" s="16"/>
      <c r="RDB29" s="16"/>
      <c r="RDC29" s="16"/>
      <c r="RDD29" s="16"/>
      <c r="RDE29" s="16"/>
      <c r="RDF29" s="16"/>
      <c r="RDG29" s="16"/>
      <c r="RDH29" s="16"/>
      <c r="RDI29" s="16"/>
      <c r="RDJ29" s="16"/>
      <c r="RDK29" s="16"/>
      <c r="RDL29" s="16"/>
      <c r="RDM29" s="16"/>
      <c r="RDN29" s="16"/>
      <c r="RDO29" s="16"/>
      <c r="RDP29" s="16"/>
      <c r="RDQ29" s="16"/>
      <c r="RDR29" s="16"/>
      <c r="RDS29" s="16"/>
      <c r="RDT29" s="16"/>
      <c r="RDU29" s="16"/>
      <c r="RDV29" s="16"/>
      <c r="RDW29" s="16"/>
      <c r="RDX29" s="16"/>
      <c r="RDY29" s="16"/>
      <c r="RDZ29" s="16"/>
      <c r="REA29" s="16"/>
      <c r="REB29" s="16"/>
      <c r="REC29" s="16"/>
      <c r="RED29" s="16"/>
      <c r="REE29" s="16"/>
      <c r="REF29" s="16"/>
      <c r="REG29" s="16"/>
      <c r="REH29" s="16"/>
      <c r="REI29" s="16"/>
      <c r="REJ29" s="16"/>
      <c r="REK29" s="16"/>
      <c r="REL29" s="16"/>
      <c r="REM29" s="16"/>
      <c r="REN29" s="16"/>
      <c r="REO29" s="16"/>
      <c r="REP29" s="16"/>
      <c r="REQ29" s="16"/>
      <c r="RER29" s="16"/>
      <c r="RES29" s="16"/>
      <c r="RET29" s="16"/>
      <c r="REU29" s="16"/>
      <c r="REV29" s="16"/>
      <c r="REW29" s="16"/>
      <c r="REX29" s="16"/>
      <c r="REY29" s="16"/>
      <c r="REZ29" s="16"/>
      <c r="RFA29" s="16"/>
      <c r="RFB29" s="16"/>
      <c r="RFC29" s="16"/>
      <c r="RFD29" s="16"/>
      <c r="RFE29" s="16"/>
      <c r="RFF29" s="16"/>
      <c r="RFG29" s="16"/>
      <c r="RFH29" s="16"/>
      <c r="RFI29" s="16"/>
      <c r="RFJ29" s="16"/>
      <c r="RFK29" s="16"/>
      <c r="RFL29" s="16"/>
      <c r="RFM29" s="16"/>
      <c r="RFN29" s="16"/>
      <c r="RFO29" s="16"/>
      <c r="RFP29" s="16"/>
      <c r="RFQ29" s="16"/>
      <c r="RFR29" s="16"/>
      <c r="RFS29" s="16"/>
      <c r="RFT29" s="16"/>
      <c r="RFU29" s="16"/>
      <c r="RFV29" s="16"/>
      <c r="RFW29" s="16"/>
      <c r="RFX29" s="16"/>
      <c r="RFY29" s="16"/>
      <c r="RFZ29" s="16"/>
      <c r="RGA29" s="16"/>
      <c r="RGB29" s="16"/>
      <c r="RGC29" s="16"/>
      <c r="RGD29" s="16"/>
      <c r="RGE29" s="16"/>
      <c r="RGF29" s="16"/>
      <c r="RGG29" s="16"/>
      <c r="RGH29" s="16"/>
      <c r="RGI29" s="16"/>
      <c r="RGJ29" s="16"/>
      <c r="RGK29" s="16"/>
      <c r="RGL29" s="16"/>
      <c r="RGM29" s="16"/>
      <c r="RGN29" s="16"/>
      <c r="RGO29" s="16"/>
      <c r="RGP29" s="16"/>
      <c r="RGQ29" s="16"/>
      <c r="RGR29" s="16"/>
      <c r="RGS29" s="16"/>
      <c r="RGT29" s="16"/>
      <c r="RGU29" s="16"/>
      <c r="RGV29" s="16"/>
      <c r="RGW29" s="16"/>
      <c r="RGX29" s="16"/>
      <c r="RGY29" s="16"/>
      <c r="RGZ29" s="16"/>
      <c r="RHA29" s="16"/>
      <c r="RHB29" s="16"/>
      <c r="RHC29" s="16"/>
      <c r="RHD29" s="16"/>
      <c r="RHE29" s="16"/>
      <c r="RHF29" s="16"/>
      <c r="RHG29" s="16"/>
      <c r="RHH29" s="16"/>
      <c r="RHI29" s="16"/>
      <c r="RHJ29" s="16"/>
      <c r="RHK29" s="16"/>
      <c r="RHL29" s="16"/>
      <c r="RHM29" s="16"/>
      <c r="RHN29" s="16"/>
      <c r="RHO29" s="16"/>
      <c r="RHP29" s="16"/>
      <c r="RHQ29" s="16"/>
      <c r="RHR29" s="16"/>
      <c r="RHS29" s="16"/>
      <c r="RHT29" s="16"/>
      <c r="RHU29" s="16"/>
      <c r="RHV29" s="16"/>
      <c r="RHW29" s="16"/>
      <c r="RHX29" s="16"/>
      <c r="RHY29" s="16"/>
      <c r="RHZ29" s="16"/>
      <c r="RIA29" s="16"/>
      <c r="RIB29" s="16"/>
      <c r="RIC29" s="16"/>
      <c r="RID29" s="16"/>
      <c r="RIE29" s="16"/>
      <c r="RIF29" s="16"/>
      <c r="RIG29" s="16"/>
      <c r="RIH29" s="16"/>
      <c r="RII29" s="16"/>
      <c r="RIJ29" s="16"/>
      <c r="RIK29" s="16"/>
      <c r="RIL29" s="16"/>
      <c r="RIM29" s="16"/>
      <c r="RIN29" s="16"/>
      <c r="RIO29" s="16"/>
      <c r="RIP29" s="16"/>
      <c r="RIQ29" s="16"/>
      <c r="RIR29" s="16"/>
      <c r="RIS29" s="16"/>
      <c r="RIT29" s="16"/>
      <c r="RIU29" s="16"/>
      <c r="RIV29" s="16"/>
      <c r="RIW29" s="16"/>
      <c r="RIX29" s="16"/>
      <c r="RIY29" s="16"/>
      <c r="RIZ29" s="16"/>
      <c r="RJA29" s="16"/>
      <c r="RJB29" s="16"/>
      <c r="RJC29" s="16"/>
      <c r="RJD29" s="16"/>
      <c r="RJE29" s="16"/>
      <c r="RJF29" s="16"/>
      <c r="RJG29" s="16"/>
      <c r="RJH29" s="16"/>
      <c r="RJI29" s="16"/>
      <c r="RJJ29" s="16"/>
      <c r="RJK29" s="16"/>
      <c r="RJL29" s="16"/>
      <c r="RJM29" s="16"/>
      <c r="RJN29" s="16"/>
      <c r="RJO29" s="16"/>
      <c r="RJP29" s="16"/>
      <c r="RJQ29" s="16"/>
      <c r="RJR29" s="16"/>
      <c r="RJS29" s="16"/>
      <c r="RJT29" s="16"/>
      <c r="RJU29" s="16"/>
      <c r="RJV29" s="16"/>
      <c r="RJW29" s="16"/>
      <c r="RJX29" s="16"/>
      <c r="RJY29" s="16"/>
      <c r="RJZ29" s="16"/>
      <c r="RKA29" s="16"/>
      <c r="RKB29" s="16"/>
      <c r="RKC29" s="16"/>
      <c r="RKD29" s="16"/>
      <c r="RKE29" s="16"/>
      <c r="RKF29" s="16"/>
      <c r="RKG29" s="16"/>
      <c r="RKH29" s="16"/>
      <c r="RKI29" s="16"/>
      <c r="RKJ29" s="16"/>
      <c r="RKK29" s="16"/>
      <c r="RKL29" s="16"/>
      <c r="RKM29" s="16"/>
      <c r="RKN29" s="16"/>
      <c r="RKO29" s="16"/>
      <c r="RKP29" s="16"/>
      <c r="RKQ29" s="16"/>
      <c r="RKR29" s="16"/>
      <c r="RKS29" s="16"/>
      <c r="RKT29" s="16"/>
      <c r="RKU29" s="16"/>
      <c r="RKV29" s="16"/>
      <c r="RKW29" s="16"/>
      <c r="RKX29" s="16"/>
      <c r="RKY29" s="16"/>
      <c r="RKZ29" s="16"/>
      <c r="RLA29" s="16"/>
      <c r="RLB29" s="16"/>
      <c r="RLC29" s="16"/>
      <c r="RLD29" s="16"/>
      <c r="RLE29" s="16"/>
      <c r="RLF29" s="16"/>
      <c r="RLG29" s="16"/>
      <c r="RLH29" s="16"/>
      <c r="RLI29" s="16"/>
      <c r="RLJ29" s="16"/>
      <c r="RLK29" s="16"/>
      <c r="RLL29" s="16"/>
      <c r="RLM29" s="16"/>
      <c r="RLN29" s="16"/>
      <c r="RLO29" s="16"/>
      <c r="RLP29" s="16"/>
      <c r="RLQ29" s="16"/>
      <c r="RLR29" s="16"/>
      <c r="RLS29" s="16"/>
      <c r="RLT29" s="16"/>
      <c r="RLU29" s="16"/>
      <c r="RLV29" s="16"/>
      <c r="RLW29" s="16"/>
      <c r="RLX29" s="16"/>
      <c r="RLY29" s="16"/>
      <c r="RLZ29" s="16"/>
      <c r="RMA29" s="16"/>
      <c r="RMB29" s="16"/>
      <c r="RMC29" s="16"/>
      <c r="RMD29" s="16"/>
      <c r="RME29" s="16"/>
      <c r="RMF29" s="16"/>
      <c r="RMG29" s="16"/>
      <c r="RMH29" s="16"/>
      <c r="RMI29" s="16"/>
      <c r="RMJ29" s="16"/>
      <c r="RMK29" s="16"/>
      <c r="RML29" s="16"/>
      <c r="RMM29" s="16"/>
      <c r="RMN29" s="16"/>
      <c r="RMO29" s="16"/>
      <c r="RMP29" s="16"/>
      <c r="RMQ29" s="16"/>
      <c r="RMR29" s="16"/>
      <c r="RMS29" s="16"/>
      <c r="RMT29" s="16"/>
      <c r="RMU29" s="16"/>
      <c r="RMV29" s="16"/>
      <c r="RMW29" s="16"/>
      <c r="RMX29" s="16"/>
      <c r="RMY29" s="16"/>
      <c r="RMZ29" s="16"/>
      <c r="RNA29" s="16"/>
      <c r="RNB29" s="16"/>
      <c r="RNC29" s="16"/>
      <c r="RND29" s="16"/>
      <c r="RNE29" s="16"/>
      <c r="RNF29" s="16"/>
      <c r="RNG29" s="16"/>
      <c r="RNH29" s="16"/>
      <c r="RNI29" s="16"/>
      <c r="RNJ29" s="16"/>
      <c r="RNK29" s="16"/>
      <c r="RNL29" s="16"/>
      <c r="RNM29" s="16"/>
      <c r="RNN29" s="16"/>
      <c r="RNO29" s="16"/>
      <c r="RNP29" s="16"/>
      <c r="RNQ29" s="16"/>
      <c r="RNR29" s="16"/>
      <c r="RNS29" s="16"/>
      <c r="RNT29" s="16"/>
      <c r="RNU29" s="16"/>
      <c r="RNV29" s="16"/>
      <c r="RNW29" s="16"/>
      <c r="RNX29" s="16"/>
      <c r="RNY29" s="16"/>
      <c r="RNZ29" s="16"/>
      <c r="ROA29" s="16"/>
      <c r="ROB29" s="16"/>
      <c r="ROC29" s="16"/>
      <c r="ROD29" s="16"/>
      <c r="ROE29" s="16"/>
      <c r="ROF29" s="16"/>
      <c r="ROG29" s="16"/>
      <c r="ROH29" s="16"/>
      <c r="ROI29" s="16"/>
      <c r="ROJ29" s="16"/>
      <c r="ROK29" s="16"/>
      <c r="ROL29" s="16"/>
      <c r="ROM29" s="16"/>
      <c r="RON29" s="16"/>
      <c r="ROO29" s="16"/>
      <c r="ROP29" s="16"/>
      <c r="ROQ29" s="16"/>
      <c r="ROR29" s="16"/>
      <c r="ROS29" s="16"/>
      <c r="ROT29" s="16"/>
      <c r="ROU29" s="16"/>
      <c r="ROV29" s="16"/>
      <c r="ROW29" s="16"/>
      <c r="ROX29" s="16"/>
      <c r="ROY29" s="16"/>
      <c r="ROZ29" s="16"/>
      <c r="RPA29" s="16"/>
      <c r="RPB29" s="16"/>
      <c r="RPC29" s="16"/>
      <c r="RPD29" s="16"/>
      <c r="RPE29" s="16"/>
      <c r="RPF29" s="16"/>
      <c r="RPG29" s="16"/>
      <c r="RPH29" s="16"/>
      <c r="RPI29" s="16"/>
      <c r="RPJ29" s="16"/>
      <c r="RPK29" s="16"/>
      <c r="RPL29" s="16"/>
      <c r="RPM29" s="16"/>
      <c r="RPN29" s="16"/>
      <c r="RPO29" s="16"/>
      <c r="RPP29" s="16"/>
      <c r="RPQ29" s="16"/>
      <c r="RPR29" s="16"/>
      <c r="RPS29" s="16"/>
      <c r="RPT29" s="16"/>
      <c r="RPU29" s="16"/>
      <c r="RPV29" s="16"/>
      <c r="RPW29" s="16"/>
      <c r="RPX29" s="16"/>
      <c r="RPY29" s="16"/>
      <c r="RPZ29" s="16"/>
      <c r="RQA29" s="16"/>
      <c r="RQB29" s="16"/>
      <c r="RQC29" s="16"/>
      <c r="RQD29" s="16"/>
      <c r="RQE29" s="16"/>
      <c r="RQF29" s="16"/>
      <c r="RQG29" s="16"/>
      <c r="RQH29" s="16"/>
      <c r="RQI29" s="16"/>
      <c r="RQJ29" s="16"/>
      <c r="RQK29" s="16"/>
      <c r="RQL29" s="16"/>
      <c r="RQM29" s="16"/>
      <c r="RQN29" s="16"/>
      <c r="RQO29" s="16"/>
      <c r="RQP29" s="16"/>
      <c r="RQQ29" s="16"/>
      <c r="RQR29" s="16"/>
      <c r="RQS29" s="16"/>
      <c r="RQT29" s="16"/>
      <c r="RQU29" s="16"/>
      <c r="RQV29" s="16"/>
      <c r="RQW29" s="16"/>
      <c r="RQX29" s="16"/>
      <c r="RQY29" s="16"/>
      <c r="RQZ29" s="16"/>
      <c r="RRA29" s="16"/>
      <c r="RRB29" s="16"/>
      <c r="RRC29" s="16"/>
      <c r="RRD29" s="16"/>
      <c r="RRE29" s="16"/>
      <c r="RRF29" s="16"/>
      <c r="RRG29" s="16"/>
      <c r="RRH29" s="16"/>
      <c r="RRI29" s="16"/>
      <c r="RRJ29" s="16"/>
      <c r="RRK29" s="16"/>
      <c r="RRL29" s="16"/>
      <c r="RRM29" s="16"/>
      <c r="RRN29" s="16"/>
      <c r="RRO29" s="16"/>
      <c r="RRP29" s="16"/>
      <c r="RRQ29" s="16"/>
      <c r="RRR29" s="16"/>
      <c r="RRS29" s="16"/>
      <c r="RRT29" s="16"/>
      <c r="RRU29" s="16"/>
      <c r="RRV29" s="16"/>
      <c r="RRW29" s="16"/>
      <c r="RRX29" s="16"/>
      <c r="RRY29" s="16"/>
      <c r="RRZ29" s="16"/>
      <c r="RSA29" s="16"/>
      <c r="RSB29" s="16"/>
      <c r="RSC29" s="16"/>
      <c r="RSD29" s="16"/>
      <c r="RSE29" s="16"/>
      <c r="RSF29" s="16"/>
      <c r="RSG29" s="16"/>
      <c r="RSH29" s="16"/>
      <c r="RSI29" s="16"/>
      <c r="RSJ29" s="16"/>
      <c r="RSK29" s="16"/>
      <c r="RSL29" s="16"/>
      <c r="RSM29" s="16"/>
      <c r="RSN29" s="16"/>
      <c r="RSO29" s="16"/>
      <c r="RSP29" s="16"/>
      <c r="RSQ29" s="16"/>
      <c r="RSR29" s="16"/>
      <c r="RSS29" s="16"/>
      <c r="RST29" s="16"/>
      <c r="RSU29" s="16"/>
      <c r="RSV29" s="16"/>
      <c r="RSW29" s="16"/>
      <c r="RSX29" s="16"/>
      <c r="RSY29" s="16"/>
      <c r="RSZ29" s="16"/>
      <c r="RTA29" s="16"/>
      <c r="RTB29" s="16"/>
      <c r="RTC29" s="16"/>
      <c r="RTD29" s="16"/>
      <c r="RTE29" s="16"/>
      <c r="RTF29" s="16"/>
      <c r="RTG29" s="16"/>
      <c r="RTH29" s="16"/>
      <c r="RTI29" s="16"/>
      <c r="RTJ29" s="16"/>
      <c r="RTK29" s="16"/>
      <c r="RTL29" s="16"/>
      <c r="RTM29" s="16"/>
      <c r="RTN29" s="16"/>
      <c r="RTO29" s="16"/>
      <c r="RTP29" s="16"/>
      <c r="RTQ29" s="16"/>
      <c r="RTR29" s="16"/>
      <c r="RTS29" s="16"/>
      <c r="RTT29" s="16"/>
      <c r="RTU29" s="16"/>
      <c r="RTV29" s="16"/>
      <c r="RTW29" s="16"/>
      <c r="RTX29" s="16"/>
      <c r="RTY29" s="16"/>
      <c r="RTZ29" s="16"/>
      <c r="RUA29" s="16"/>
      <c r="RUB29" s="16"/>
      <c r="RUC29" s="16"/>
      <c r="RUD29" s="16"/>
      <c r="RUE29" s="16"/>
      <c r="RUF29" s="16"/>
      <c r="RUG29" s="16"/>
      <c r="RUH29" s="16"/>
      <c r="RUI29" s="16"/>
      <c r="RUJ29" s="16"/>
      <c r="RUK29" s="16"/>
      <c r="RUL29" s="16"/>
      <c r="RUM29" s="16"/>
      <c r="RUN29" s="16"/>
      <c r="RUO29" s="16"/>
      <c r="RUP29" s="16"/>
      <c r="RUQ29" s="16"/>
      <c r="RUR29" s="16"/>
      <c r="RUS29" s="16"/>
      <c r="RUT29" s="16"/>
      <c r="RUU29" s="16"/>
      <c r="RUV29" s="16"/>
      <c r="RUW29" s="16"/>
      <c r="RUX29" s="16"/>
      <c r="RUY29" s="16"/>
      <c r="RUZ29" s="16"/>
      <c r="RVA29" s="16"/>
      <c r="RVB29" s="16"/>
      <c r="RVC29" s="16"/>
      <c r="RVD29" s="16"/>
      <c r="RVE29" s="16"/>
      <c r="RVF29" s="16"/>
      <c r="RVG29" s="16"/>
      <c r="RVH29" s="16"/>
      <c r="RVI29" s="16"/>
      <c r="RVJ29" s="16"/>
      <c r="RVK29" s="16"/>
      <c r="RVL29" s="16"/>
      <c r="RVM29" s="16"/>
      <c r="RVN29" s="16"/>
      <c r="RVO29" s="16"/>
      <c r="RVP29" s="16"/>
      <c r="RVQ29" s="16"/>
      <c r="RVR29" s="16"/>
      <c r="RVS29" s="16"/>
      <c r="RVT29" s="16"/>
      <c r="RVU29" s="16"/>
      <c r="RVV29" s="16"/>
      <c r="RVW29" s="16"/>
      <c r="RVX29" s="16"/>
      <c r="RVY29" s="16"/>
      <c r="RVZ29" s="16"/>
      <c r="RWA29" s="16"/>
      <c r="RWB29" s="16"/>
      <c r="RWC29" s="16"/>
      <c r="RWD29" s="16"/>
      <c r="RWE29" s="16"/>
      <c r="RWF29" s="16"/>
      <c r="RWG29" s="16"/>
      <c r="RWH29" s="16"/>
      <c r="RWI29" s="16"/>
      <c r="RWJ29" s="16"/>
      <c r="RWK29" s="16"/>
      <c r="RWL29" s="16"/>
      <c r="RWM29" s="16"/>
      <c r="RWN29" s="16"/>
      <c r="RWO29" s="16"/>
      <c r="RWP29" s="16"/>
      <c r="RWQ29" s="16"/>
      <c r="RWR29" s="16"/>
      <c r="RWS29" s="16"/>
      <c r="RWT29" s="16"/>
      <c r="RWU29" s="16"/>
      <c r="RWV29" s="16"/>
      <c r="RWW29" s="16"/>
      <c r="RWX29" s="16"/>
      <c r="RWY29" s="16"/>
      <c r="RWZ29" s="16"/>
      <c r="RXA29" s="16"/>
      <c r="RXB29" s="16"/>
      <c r="RXC29" s="16"/>
      <c r="RXD29" s="16"/>
      <c r="RXE29" s="16"/>
      <c r="RXF29" s="16"/>
      <c r="RXG29" s="16"/>
      <c r="RXH29" s="16"/>
      <c r="RXI29" s="16"/>
      <c r="RXJ29" s="16"/>
      <c r="RXK29" s="16"/>
      <c r="RXL29" s="16"/>
      <c r="RXM29" s="16"/>
      <c r="RXN29" s="16"/>
      <c r="RXO29" s="16"/>
      <c r="RXP29" s="16"/>
      <c r="RXQ29" s="16"/>
      <c r="RXR29" s="16"/>
      <c r="RXS29" s="16"/>
      <c r="RXT29" s="16"/>
      <c r="RXU29" s="16"/>
      <c r="RXV29" s="16"/>
      <c r="RXW29" s="16"/>
      <c r="RXX29" s="16"/>
      <c r="RXY29" s="16"/>
      <c r="RXZ29" s="16"/>
      <c r="RYA29" s="16"/>
      <c r="RYB29" s="16"/>
      <c r="RYC29" s="16"/>
      <c r="RYD29" s="16"/>
      <c r="RYE29" s="16"/>
      <c r="RYF29" s="16"/>
      <c r="RYG29" s="16"/>
      <c r="RYH29" s="16"/>
      <c r="RYI29" s="16"/>
      <c r="RYJ29" s="16"/>
      <c r="RYK29" s="16"/>
      <c r="RYL29" s="16"/>
      <c r="RYM29" s="16"/>
      <c r="RYN29" s="16"/>
      <c r="RYO29" s="16"/>
      <c r="RYP29" s="16"/>
      <c r="RYQ29" s="16"/>
      <c r="RYR29" s="16"/>
      <c r="RYS29" s="16"/>
      <c r="RYT29" s="16"/>
      <c r="RYU29" s="16"/>
      <c r="RYV29" s="16"/>
      <c r="RYW29" s="16"/>
      <c r="RYX29" s="16"/>
      <c r="RYY29" s="16"/>
      <c r="RYZ29" s="16"/>
      <c r="RZA29" s="16"/>
      <c r="RZB29" s="16"/>
      <c r="RZC29" s="16"/>
      <c r="RZD29" s="16"/>
      <c r="RZE29" s="16"/>
      <c r="RZF29" s="16"/>
      <c r="RZG29" s="16"/>
      <c r="RZH29" s="16"/>
      <c r="RZI29" s="16"/>
      <c r="RZJ29" s="16"/>
      <c r="RZK29" s="16"/>
      <c r="RZL29" s="16"/>
      <c r="RZM29" s="16"/>
      <c r="RZN29" s="16"/>
      <c r="RZO29" s="16"/>
      <c r="RZP29" s="16"/>
      <c r="RZQ29" s="16"/>
      <c r="RZR29" s="16"/>
      <c r="RZS29" s="16"/>
      <c r="RZT29" s="16"/>
      <c r="RZU29" s="16"/>
      <c r="RZV29" s="16"/>
      <c r="RZW29" s="16"/>
      <c r="RZX29" s="16"/>
      <c r="RZY29" s="16"/>
      <c r="RZZ29" s="16"/>
      <c r="SAA29" s="16"/>
      <c r="SAB29" s="16"/>
      <c r="SAC29" s="16"/>
      <c r="SAD29" s="16"/>
      <c r="SAE29" s="16"/>
      <c r="SAF29" s="16"/>
      <c r="SAG29" s="16"/>
      <c r="SAH29" s="16"/>
      <c r="SAI29" s="16"/>
      <c r="SAJ29" s="16"/>
      <c r="SAK29" s="16"/>
      <c r="SAL29" s="16"/>
      <c r="SAM29" s="16"/>
      <c r="SAN29" s="16"/>
      <c r="SAO29" s="16"/>
      <c r="SAP29" s="16"/>
      <c r="SAQ29" s="16"/>
      <c r="SAR29" s="16"/>
      <c r="SAS29" s="16"/>
      <c r="SAT29" s="16"/>
      <c r="SAU29" s="16"/>
      <c r="SAV29" s="16"/>
      <c r="SAW29" s="16"/>
      <c r="SAX29" s="16"/>
      <c r="SAY29" s="16"/>
      <c r="SAZ29" s="16"/>
      <c r="SBA29" s="16"/>
      <c r="SBB29" s="16"/>
      <c r="SBC29" s="16"/>
      <c r="SBD29" s="16"/>
      <c r="SBE29" s="16"/>
      <c r="SBF29" s="16"/>
      <c r="SBG29" s="16"/>
      <c r="SBH29" s="16"/>
      <c r="SBI29" s="16"/>
      <c r="SBJ29" s="16"/>
      <c r="SBK29" s="16"/>
      <c r="SBL29" s="16"/>
      <c r="SBM29" s="16"/>
      <c r="SBN29" s="16"/>
      <c r="SBO29" s="16"/>
      <c r="SBP29" s="16"/>
      <c r="SBQ29" s="16"/>
      <c r="SBR29" s="16"/>
      <c r="SBS29" s="16"/>
      <c r="SBT29" s="16"/>
      <c r="SBU29" s="16"/>
      <c r="SBV29" s="16"/>
      <c r="SBW29" s="16"/>
      <c r="SBX29" s="16"/>
      <c r="SBY29" s="16"/>
      <c r="SBZ29" s="16"/>
      <c r="SCA29" s="16"/>
      <c r="SCB29" s="16"/>
      <c r="SCC29" s="16"/>
      <c r="SCD29" s="16"/>
      <c r="SCE29" s="16"/>
      <c r="SCF29" s="16"/>
      <c r="SCG29" s="16"/>
      <c r="SCH29" s="16"/>
      <c r="SCI29" s="16"/>
      <c r="SCJ29" s="16"/>
      <c r="SCK29" s="16"/>
      <c r="SCL29" s="16"/>
      <c r="SCM29" s="16"/>
      <c r="SCN29" s="16"/>
      <c r="SCO29" s="16"/>
      <c r="SCP29" s="16"/>
      <c r="SCQ29" s="16"/>
      <c r="SCR29" s="16"/>
      <c r="SCS29" s="16"/>
      <c r="SCT29" s="16"/>
      <c r="SCU29" s="16"/>
      <c r="SCV29" s="16"/>
      <c r="SCW29" s="16"/>
      <c r="SCX29" s="16"/>
      <c r="SCY29" s="16"/>
      <c r="SCZ29" s="16"/>
      <c r="SDA29" s="16"/>
      <c r="SDB29" s="16"/>
      <c r="SDC29" s="16"/>
      <c r="SDD29" s="16"/>
      <c r="SDE29" s="16"/>
      <c r="SDF29" s="16"/>
      <c r="SDG29" s="16"/>
      <c r="SDH29" s="16"/>
      <c r="SDI29" s="16"/>
      <c r="SDJ29" s="16"/>
      <c r="SDK29" s="16"/>
      <c r="SDL29" s="16"/>
      <c r="SDM29" s="16"/>
      <c r="SDN29" s="16"/>
      <c r="SDO29" s="16"/>
      <c r="SDP29" s="16"/>
      <c r="SDQ29" s="16"/>
      <c r="SDR29" s="16"/>
      <c r="SDS29" s="16"/>
      <c r="SDT29" s="16"/>
      <c r="SDU29" s="16"/>
      <c r="SDV29" s="16"/>
      <c r="SDW29" s="16"/>
      <c r="SDX29" s="16"/>
      <c r="SDY29" s="16"/>
      <c r="SDZ29" s="16"/>
      <c r="SEA29" s="16"/>
      <c r="SEB29" s="16"/>
      <c r="SEC29" s="16"/>
      <c r="SED29" s="16"/>
      <c r="SEE29" s="16"/>
      <c r="SEF29" s="16"/>
      <c r="SEG29" s="16"/>
      <c r="SEH29" s="16"/>
      <c r="SEI29" s="16"/>
      <c r="SEJ29" s="16"/>
      <c r="SEK29" s="16"/>
      <c r="SEL29" s="16"/>
      <c r="SEM29" s="16"/>
      <c r="SEN29" s="16"/>
      <c r="SEO29" s="16"/>
      <c r="SEP29" s="16"/>
      <c r="SEQ29" s="16"/>
      <c r="SER29" s="16"/>
      <c r="SES29" s="16"/>
      <c r="SET29" s="16"/>
      <c r="SEU29" s="16"/>
      <c r="SEV29" s="16"/>
      <c r="SEW29" s="16"/>
      <c r="SEX29" s="16"/>
      <c r="SEY29" s="16"/>
      <c r="SEZ29" s="16"/>
      <c r="SFA29" s="16"/>
      <c r="SFB29" s="16"/>
      <c r="SFC29" s="16"/>
      <c r="SFD29" s="16"/>
      <c r="SFE29" s="16"/>
      <c r="SFF29" s="16"/>
      <c r="SFG29" s="16"/>
      <c r="SFH29" s="16"/>
      <c r="SFI29" s="16"/>
      <c r="SFJ29" s="16"/>
      <c r="SFK29" s="16"/>
      <c r="SFL29" s="16"/>
      <c r="SFM29" s="16"/>
      <c r="SFN29" s="16"/>
      <c r="SFO29" s="16"/>
      <c r="SFP29" s="16"/>
      <c r="SFQ29" s="16"/>
      <c r="SFR29" s="16"/>
      <c r="SFS29" s="16"/>
      <c r="SFT29" s="16"/>
      <c r="SFU29" s="16"/>
      <c r="SFV29" s="16"/>
      <c r="SFW29" s="16"/>
      <c r="SFX29" s="16"/>
      <c r="SFY29" s="16"/>
      <c r="SFZ29" s="16"/>
      <c r="SGA29" s="16"/>
      <c r="SGB29" s="16"/>
      <c r="SGC29" s="16"/>
      <c r="SGD29" s="16"/>
      <c r="SGE29" s="16"/>
      <c r="SGF29" s="16"/>
      <c r="SGG29" s="16"/>
      <c r="SGH29" s="16"/>
      <c r="SGI29" s="16"/>
      <c r="SGJ29" s="16"/>
      <c r="SGK29" s="16"/>
      <c r="SGL29" s="16"/>
      <c r="SGM29" s="16"/>
      <c r="SGN29" s="16"/>
      <c r="SGO29" s="16"/>
      <c r="SGP29" s="16"/>
      <c r="SGQ29" s="16"/>
      <c r="SGR29" s="16"/>
      <c r="SGS29" s="16"/>
      <c r="SGT29" s="16"/>
      <c r="SGU29" s="16"/>
      <c r="SGV29" s="16"/>
      <c r="SGW29" s="16"/>
      <c r="SGX29" s="16"/>
      <c r="SGY29" s="16"/>
      <c r="SGZ29" s="16"/>
      <c r="SHA29" s="16"/>
      <c r="SHB29" s="16"/>
      <c r="SHC29" s="16"/>
      <c r="SHD29" s="16"/>
      <c r="SHE29" s="16"/>
      <c r="SHF29" s="16"/>
      <c r="SHG29" s="16"/>
      <c r="SHH29" s="16"/>
      <c r="SHI29" s="16"/>
      <c r="SHJ29" s="16"/>
      <c r="SHK29" s="16"/>
      <c r="SHL29" s="16"/>
      <c r="SHM29" s="16"/>
      <c r="SHN29" s="16"/>
      <c r="SHO29" s="16"/>
      <c r="SHP29" s="16"/>
      <c r="SHQ29" s="16"/>
      <c r="SHR29" s="16"/>
      <c r="SHS29" s="16"/>
      <c r="SHT29" s="16"/>
      <c r="SHU29" s="16"/>
      <c r="SHV29" s="16"/>
      <c r="SHW29" s="16"/>
      <c r="SHX29" s="16"/>
      <c r="SHY29" s="16"/>
      <c r="SHZ29" s="16"/>
      <c r="SIA29" s="16"/>
      <c r="SIB29" s="16"/>
      <c r="SIC29" s="16"/>
      <c r="SID29" s="16"/>
      <c r="SIE29" s="16"/>
      <c r="SIF29" s="16"/>
      <c r="SIG29" s="16"/>
      <c r="SIH29" s="16"/>
      <c r="SII29" s="16"/>
      <c r="SIJ29" s="16"/>
      <c r="SIK29" s="16"/>
      <c r="SIL29" s="16"/>
      <c r="SIM29" s="16"/>
      <c r="SIN29" s="16"/>
      <c r="SIO29" s="16"/>
      <c r="SIP29" s="16"/>
      <c r="SIQ29" s="16"/>
      <c r="SIR29" s="16"/>
      <c r="SIS29" s="16"/>
      <c r="SIT29" s="16"/>
      <c r="SIU29" s="16"/>
      <c r="SIV29" s="16"/>
      <c r="SIW29" s="16"/>
      <c r="SIX29" s="16"/>
      <c r="SIY29" s="16"/>
      <c r="SIZ29" s="16"/>
      <c r="SJA29" s="16"/>
      <c r="SJB29" s="16"/>
      <c r="SJC29" s="16"/>
      <c r="SJD29" s="16"/>
      <c r="SJE29" s="16"/>
      <c r="SJF29" s="16"/>
      <c r="SJG29" s="16"/>
      <c r="SJH29" s="16"/>
      <c r="SJI29" s="16"/>
      <c r="SJJ29" s="16"/>
      <c r="SJK29" s="16"/>
      <c r="SJL29" s="16"/>
      <c r="SJM29" s="16"/>
      <c r="SJN29" s="16"/>
      <c r="SJO29" s="16"/>
      <c r="SJP29" s="16"/>
      <c r="SJQ29" s="16"/>
      <c r="SJR29" s="16"/>
      <c r="SJS29" s="16"/>
      <c r="SJT29" s="16"/>
      <c r="SJU29" s="16"/>
      <c r="SJV29" s="16"/>
      <c r="SJW29" s="16"/>
      <c r="SJX29" s="16"/>
      <c r="SJY29" s="16"/>
      <c r="SJZ29" s="16"/>
      <c r="SKA29" s="16"/>
      <c r="SKB29" s="16"/>
      <c r="SKC29" s="16"/>
      <c r="SKD29" s="16"/>
      <c r="SKE29" s="16"/>
      <c r="SKF29" s="16"/>
      <c r="SKG29" s="16"/>
      <c r="SKH29" s="16"/>
      <c r="SKI29" s="16"/>
      <c r="SKJ29" s="16"/>
      <c r="SKK29" s="16"/>
      <c r="SKL29" s="16"/>
      <c r="SKM29" s="16"/>
      <c r="SKN29" s="16"/>
      <c r="SKO29" s="16"/>
      <c r="SKP29" s="16"/>
      <c r="SKQ29" s="16"/>
      <c r="SKR29" s="16"/>
      <c r="SKS29" s="16"/>
      <c r="SKT29" s="16"/>
      <c r="SKU29" s="16"/>
      <c r="SKV29" s="16"/>
      <c r="SKW29" s="16"/>
      <c r="SKX29" s="16"/>
      <c r="SKY29" s="16"/>
      <c r="SKZ29" s="16"/>
      <c r="SLA29" s="16"/>
      <c r="SLB29" s="16"/>
      <c r="SLC29" s="16"/>
      <c r="SLD29" s="16"/>
      <c r="SLE29" s="16"/>
      <c r="SLF29" s="16"/>
      <c r="SLG29" s="16"/>
      <c r="SLH29" s="16"/>
      <c r="SLI29" s="16"/>
      <c r="SLJ29" s="16"/>
      <c r="SLK29" s="16"/>
      <c r="SLL29" s="16"/>
      <c r="SLM29" s="16"/>
      <c r="SLN29" s="16"/>
      <c r="SLO29" s="16"/>
      <c r="SLP29" s="16"/>
      <c r="SLQ29" s="16"/>
      <c r="SLR29" s="16"/>
      <c r="SLS29" s="16"/>
      <c r="SLT29" s="16"/>
      <c r="SLU29" s="16"/>
      <c r="SLV29" s="16"/>
      <c r="SLW29" s="16"/>
      <c r="SLX29" s="16"/>
      <c r="SLY29" s="16"/>
      <c r="SLZ29" s="16"/>
      <c r="SMA29" s="16"/>
      <c r="SMB29" s="16"/>
      <c r="SMC29" s="16"/>
      <c r="SMD29" s="16"/>
      <c r="SME29" s="16"/>
      <c r="SMF29" s="16"/>
      <c r="SMG29" s="16"/>
      <c r="SMH29" s="16"/>
      <c r="SMI29" s="16"/>
      <c r="SMJ29" s="16"/>
      <c r="SMK29" s="16"/>
      <c r="SML29" s="16"/>
      <c r="SMM29" s="16"/>
      <c r="SMN29" s="16"/>
      <c r="SMO29" s="16"/>
      <c r="SMP29" s="16"/>
      <c r="SMQ29" s="16"/>
      <c r="SMR29" s="16"/>
      <c r="SMS29" s="16"/>
      <c r="SMT29" s="16"/>
      <c r="SMU29" s="16"/>
      <c r="SMV29" s="16"/>
      <c r="SMW29" s="16"/>
      <c r="SMX29" s="16"/>
      <c r="SMY29" s="16"/>
      <c r="SMZ29" s="16"/>
      <c r="SNA29" s="16"/>
      <c r="SNB29" s="16"/>
      <c r="SNC29" s="16"/>
      <c r="SND29" s="16"/>
      <c r="SNE29" s="16"/>
      <c r="SNF29" s="16"/>
      <c r="SNG29" s="16"/>
      <c r="SNH29" s="16"/>
      <c r="SNI29" s="16"/>
      <c r="SNJ29" s="16"/>
      <c r="SNK29" s="16"/>
      <c r="SNL29" s="16"/>
      <c r="SNM29" s="16"/>
      <c r="SNN29" s="16"/>
      <c r="SNO29" s="16"/>
      <c r="SNP29" s="16"/>
      <c r="SNQ29" s="16"/>
      <c r="SNR29" s="16"/>
      <c r="SNS29" s="16"/>
      <c r="SNT29" s="16"/>
      <c r="SNU29" s="16"/>
      <c r="SNV29" s="16"/>
      <c r="SNW29" s="16"/>
      <c r="SNX29" s="16"/>
      <c r="SNY29" s="16"/>
      <c r="SNZ29" s="16"/>
      <c r="SOA29" s="16"/>
      <c r="SOB29" s="16"/>
      <c r="SOC29" s="16"/>
      <c r="SOD29" s="16"/>
      <c r="SOE29" s="16"/>
      <c r="SOF29" s="16"/>
      <c r="SOG29" s="16"/>
      <c r="SOH29" s="16"/>
      <c r="SOI29" s="16"/>
      <c r="SOJ29" s="16"/>
      <c r="SOK29" s="16"/>
      <c r="SOL29" s="16"/>
      <c r="SOM29" s="16"/>
      <c r="SON29" s="16"/>
      <c r="SOO29" s="16"/>
      <c r="SOP29" s="16"/>
      <c r="SOQ29" s="16"/>
      <c r="SOR29" s="16"/>
      <c r="SOS29" s="16"/>
      <c r="SOT29" s="16"/>
      <c r="SOU29" s="16"/>
      <c r="SOV29" s="16"/>
      <c r="SOW29" s="16"/>
      <c r="SOX29" s="16"/>
      <c r="SOY29" s="16"/>
      <c r="SOZ29" s="16"/>
      <c r="SPA29" s="16"/>
      <c r="SPB29" s="16"/>
      <c r="SPC29" s="16"/>
      <c r="SPD29" s="16"/>
      <c r="SPE29" s="16"/>
      <c r="SPF29" s="16"/>
      <c r="SPG29" s="16"/>
      <c r="SPH29" s="16"/>
      <c r="SPI29" s="16"/>
      <c r="SPJ29" s="16"/>
      <c r="SPK29" s="16"/>
      <c r="SPL29" s="16"/>
      <c r="SPM29" s="16"/>
      <c r="SPN29" s="16"/>
      <c r="SPO29" s="16"/>
      <c r="SPP29" s="16"/>
      <c r="SPQ29" s="16"/>
      <c r="SPR29" s="16"/>
      <c r="SPS29" s="16"/>
      <c r="SPT29" s="16"/>
      <c r="SPU29" s="16"/>
      <c r="SPV29" s="16"/>
      <c r="SPW29" s="16"/>
      <c r="SPX29" s="16"/>
      <c r="SPY29" s="16"/>
      <c r="SPZ29" s="16"/>
      <c r="SQA29" s="16"/>
      <c r="SQB29" s="16"/>
      <c r="SQC29" s="16"/>
      <c r="SQD29" s="16"/>
      <c r="SQE29" s="16"/>
      <c r="SQF29" s="16"/>
      <c r="SQG29" s="16"/>
      <c r="SQH29" s="16"/>
      <c r="SQI29" s="16"/>
      <c r="SQJ29" s="16"/>
      <c r="SQK29" s="16"/>
      <c r="SQL29" s="16"/>
      <c r="SQM29" s="16"/>
      <c r="SQN29" s="16"/>
      <c r="SQO29" s="16"/>
      <c r="SQP29" s="16"/>
      <c r="SQQ29" s="16"/>
      <c r="SQR29" s="16"/>
      <c r="SQS29" s="16"/>
      <c r="SQT29" s="16"/>
      <c r="SQU29" s="16"/>
      <c r="SQV29" s="16"/>
      <c r="SQW29" s="16"/>
      <c r="SQX29" s="16"/>
      <c r="SQY29" s="16"/>
      <c r="SQZ29" s="16"/>
      <c r="SRA29" s="16"/>
      <c r="SRB29" s="16"/>
      <c r="SRC29" s="16"/>
      <c r="SRD29" s="16"/>
      <c r="SRE29" s="16"/>
      <c r="SRF29" s="16"/>
      <c r="SRG29" s="16"/>
      <c r="SRH29" s="16"/>
      <c r="SRI29" s="16"/>
      <c r="SRJ29" s="16"/>
      <c r="SRK29" s="16"/>
      <c r="SRL29" s="16"/>
      <c r="SRM29" s="16"/>
      <c r="SRN29" s="16"/>
      <c r="SRO29" s="16"/>
      <c r="SRP29" s="16"/>
      <c r="SRQ29" s="16"/>
      <c r="SRR29" s="16"/>
      <c r="SRS29" s="16"/>
      <c r="SRT29" s="16"/>
      <c r="SRU29" s="16"/>
      <c r="SRV29" s="16"/>
      <c r="SRW29" s="16"/>
      <c r="SRX29" s="16"/>
      <c r="SRY29" s="16"/>
      <c r="SRZ29" s="16"/>
      <c r="SSA29" s="16"/>
      <c r="SSB29" s="16"/>
      <c r="SSC29" s="16"/>
      <c r="SSD29" s="16"/>
      <c r="SSE29" s="16"/>
      <c r="SSF29" s="16"/>
      <c r="SSG29" s="16"/>
      <c r="SSH29" s="16"/>
      <c r="SSI29" s="16"/>
      <c r="SSJ29" s="16"/>
      <c r="SSK29" s="16"/>
      <c r="SSL29" s="16"/>
      <c r="SSM29" s="16"/>
      <c r="SSN29" s="16"/>
      <c r="SSO29" s="16"/>
      <c r="SSP29" s="16"/>
      <c r="SSQ29" s="16"/>
      <c r="SSR29" s="16"/>
      <c r="SSS29" s="16"/>
      <c r="SST29" s="16"/>
      <c r="SSU29" s="16"/>
      <c r="SSV29" s="16"/>
      <c r="SSW29" s="16"/>
      <c r="SSX29" s="16"/>
      <c r="SSY29" s="16"/>
      <c r="SSZ29" s="16"/>
      <c r="STA29" s="16"/>
      <c r="STB29" s="16"/>
      <c r="STC29" s="16"/>
      <c r="STD29" s="16"/>
      <c r="STE29" s="16"/>
      <c r="STF29" s="16"/>
      <c r="STG29" s="16"/>
      <c r="STH29" s="16"/>
      <c r="STI29" s="16"/>
      <c r="STJ29" s="16"/>
      <c r="STK29" s="16"/>
      <c r="STL29" s="16"/>
      <c r="STM29" s="16"/>
      <c r="STN29" s="16"/>
      <c r="STO29" s="16"/>
      <c r="STP29" s="16"/>
      <c r="STQ29" s="16"/>
      <c r="STR29" s="16"/>
      <c r="STS29" s="16"/>
      <c r="STT29" s="16"/>
      <c r="STU29" s="16"/>
      <c r="STV29" s="16"/>
      <c r="STW29" s="16"/>
      <c r="STX29" s="16"/>
      <c r="STY29" s="16"/>
      <c r="STZ29" s="16"/>
      <c r="SUA29" s="16"/>
      <c r="SUB29" s="16"/>
      <c r="SUC29" s="16"/>
      <c r="SUD29" s="16"/>
      <c r="SUE29" s="16"/>
      <c r="SUF29" s="16"/>
      <c r="SUG29" s="16"/>
      <c r="SUH29" s="16"/>
      <c r="SUI29" s="16"/>
      <c r="SUJ29" s="16"/>
      <c r="SUK29" s="16"/>
      <c r="SUL29" s="16"/>
      <c r="SUM29" s="16"/>
      <c r="SUN29" s="16"/>
      <c r="SUO29" s="16"/>
      <c r="SUP29" s="16"/>
      <c r="SUQ29" s="16"/>
      <c r="SUR29" s="16"/>
      <c r="SUS29" s="16"/>
      <c r="SUT29" s="16"/>
      <c r="SUU29" s="16"/>
      <c r="SUV29" s="16"/>
      <c r="SUW29" s="16"/>
      <c r="SUX29" s="16"/>
      <c r="SUY29" s="16"/>
      <c r="SUZ29" s="16"/>
      <c r="SVA29" s="16"/>
      <c r="SVB29" s="16"/>
      <c r="SVC29" s="16"/>
      <c r="SVD29" s="16"/>
      <c r="SVE29" s="16"/>
      <c r="SVF29" s="16"/>
      <c r="SVG29" s="16"/>
      <c r="SVH29" s="16"/>
      <c r="SVI29" s="16"/>
      <c r="SVJ29" s="16"/>
      <c r="SVK29" s="16"/>
      <c r="SVL29" s="16"/>
      <c r="SVM29" s="16"/>
      <c r="SVN29" s="16"/>
      <c r="SVO29" s="16"/>
      <c r="SVP29" s="16"/>
      <c r="SVQ29" s="16"/>
      <c r="SVR29" s="16"/>
      <c r="SVS29" s="16"/>
      <c r="SVT29" s="16"/>
      <c r="SVU29" s="16"/>
      <c r="SVV29" s="16"/>
      <c r="SVW29" s="16"/>
      <c r="SVX29" s="16"/>
      <c r="SVY29" s="16"/>
      <c r="SVZ29" s="16"/>
      <c r="SWA29" s="16"/>
      <c r="SWB29" s="16"/>
      <c r="SWC29" s="16"/>
      <c r="SWD29" s="16"/>
      <c r="SWE29" s="16"/>
      <c r="SWF29" s="16"/>
      <c r="SWG29" s="16"/>
      <c r="SWH29" s="16"/>
      <c r="SWI29" s="16"/>
      <c r="SWJ29" s="16"/>
      <c r="SWK29" s="16"/>
      <c r="SWL29" s="16"/>
      <c r="SWM29" s="16"/>
      <c r="SWN29" s="16"/>
      <c r="SWO29" s="16"/>
      <c r="SWP29" s="16"/>
      <c r="SWQ29" s="16"/>
      <c r="SWR29" s="16"/>
      <c r="SWS29" s="16"/>
      <c r="SWT29" s="16"/>
      <c r="SWU29" s="16"/>
      <c r="SWV29" s="16"/>
      <c r="SWW29" s="16"/>
      <c r="SWX29" s="16"/>
      <c r="SWY29" s="16"/>
      <c r="SWZ29" s="16"/>
      <c r="SXA29" s="16"/>
      <c r="SXB29" s="16"/>
      <c r="SXC29" s="16"/>
      <c r="SXD29" s="16"/>
      <c r="SXE29" s="16"/>
      <c r="SXF29" s="16"/>
      <c r="SXG29" s="16"/>
      <c r="SXH29" s="16"/>
      <c r="SXI29" s="16"/>
      <c r="SXJ29" s="16"/>
      <c r="SXK29" s="16"/>
      <c r="SXL29" s="16"/>
      <c r="SXM29" s="16"/>
      <c r="SXN29" s="16"/>
      <c r="SXO29" s="16"/>
      <c r="SXP29" s="16"/>
      <c r="SXQ29" s="16"/>
      <c r="SXR29" s="16"/>
      <c r="SXS29" s="16"/>
      <c r="SXT29" s="16"/>
      <c r="SXU29" s="16"/>
      <c r="SXV29" s="16"/>
      <c r="SXW29" s="16"/>
      <c r="SXX29" s="16"/>
      <c r="SXY29" s="16"/>
      <c r="SXZ29" s="16"/>
      <c r="SYA29" s="16"/>
      <c r="SYB29" s="16"/>
      <c r="SYC29" s="16"/>
      <c r="SYD29" s="16"/>
      <c r="SYE29" s="16"/>
      <c r="SYF29" s="16"/>
      <c r="SYG29" s="16"/>
      <c r="SYH29" s="16"/>
      <c r="SYI29" s="16"/>
      <c r="SYJ29" s="16"/>
      <c r="SYK29" s="16"/>
      <c r="SYL29" s="16"/>
      <c r="SYM29" s="16"/>
      <c r="SYN29" s="16"/>
      <c r="SYO29" s="16"/>
      <c r="SYP29" s="16"/>
      <c r="SYQ29" s="16"/>
      <c r="SYR29" s="16"/>
      <c r="SYS29" s="16"/>
      <c r="SYT29" s="16"/>
      <c r="SYU29" s="16"/>
      <c r="SYV29" s="16"/>
      <c r="SYW29" s="16"/>
      <c r="SYX29" s="16"/>
      <c r="SYY29" s="16"/>
      <c r="SYZ29" s="16"/>
      <c r="SZA29" s="16"/>
      <c r="SZB29" s="16"/>
      <c r="SZC29" s="16"/>
      <c r="SZD29" s="16"/>
      <c r="SZE29" s="16"/>
      <c r="SZF29" s="16"/>
      <c r="SZG29" s="16"/>
      <c r="SZH29" s="16"/>
      <c r="SZI29" s="16"/>
      <c r="SZJ29" s="16"/>
      <c r="SZK29" s="16"/>
      <c r="SZL29" s="16"/>
      <c r="SZM29" s="16"/>
      <c r="SZN29" s="16"/>
      <c r="SZO29" s="16"/>
      <c r="SZP29" s="16"/>
      <c r="SZQ29" s="16"/>
      <c r="SZR29" s="16"/>
      <c r="SZS29" s="16"/>
      <c r="SZT29" s="16"/>
      <c r="SZU29" s="16"/>
      <c r="SZV29" s="16"/>
      <c r="SZW29" s="16"/>
      <c r="SZX29" s="16"/>
      <c r="SZY29" s="16"/>
      <c r="SZZ29" s="16"/>
      <c r="TAA29" s="16"/>
      <c r="TAB29" s="16"/>
      <c r="TAC29" s="16"/>
      <c r="TAD29" s="16"/>
      <c r="TAE29" s="16"/>
      <c r="TAF29" s="16"/>
      <c r="TAG29" s="16"/>
      <c r="TAH29" s="16"/>
      <c r="TAI29" s="16"/>
      <c r="TAJ29" s="16"/>
      <c r="TAK29" s="16"/>
      <c r="TAL29" s="16"/>
      <c r="TAM29" s="16"/>
      <c r="TAN29" s="16"/>
      <c r="TAO29" s="16"/>
      <c r="TAP29" s="16"/>
      <c r="TAQ29" s="16"/>
      <c r="TAR29" s="16"/>
      <c r="TAS29" s="16"/>
      <c r="TAT29" s="16"/>
      <c r="TAU29" s="16"/>
      <c r="TAV29" s="16"/>
      <c r="TAW29" s="16"/>
      <c r="TAX29" s="16"/>
      <c r="TAY29" s="16"/>
      <c r="TAZ29" s="16"/>
      <c r="TBA29" s="16"/>
      <c r="TBB29" s="16"/>
      <c r="TBC29" s="16"/>
      <c r="TBD29" s="16"/>
      <c r="TBE29" s="16"/>
      <c r="TBF29" s="16"/>
      <c r="TBG29" s="16"/>
      <c r="TBH29" s="16"/>
      <c r="TBI29" s="16"/>
      <c r="TBJ29" s="16"/>
      <c r="TBK29" s="16"/>
      <c r="TBL29" s="16"/>
      <c r="TBM29" s="16"/>
      <c r="TBN29" s="16"/>
      <c r="TBO29" s="16"/>
      <c r="TBP29" s="16"/>
      <c r="TBQ29" s="16"/>
      <c r="TBR29" s="16"/>
      <c r="TBS29" s="16"/>
      <c r="TBT29" s="16"/>
      <c r="TBU29" s="16"/>
      <c r="TBV29" s="16"/>
      <c r="TBW29" s="16"/>
      <c r="TBX29" s="16"/>
      <c r="TBY29" s="16"/>
      <c r="TBZ29" s="16"/>
      <c r="TCA29" s="16"/>
      <c r="TCB29" s="16"/>
      <c r="TCC29" s="16"/>
      <c r="TCD29" s="16"/>
      <c r="TCE29" s="16"/>
      <c r="TCF29" s="16"/>
      <c r="TCG29" s="16"/>
      <c r="TCH29" s="16"/>
      <c r="TCI29" s="16"/>
      <c r="TCJ29" s="16"/>
      <c r="TCK29" s="16"/>
      <c r="TCL29" s="16"/>
      <c r="TCM29" s="16"/>
      <c r="TCN29" s="16"/>
      <c r="TCO29" s="16"/>
      <c r="TCP29" s="16"/>
      <c r="TCQ29" s="16"/>
      <c r="TCR29" s="16"/>
      <c r="TCS29" s="16"/>
      <c r="TCT29" s="16"/>
      <c r="TCU29" s="16"/>
      <c r="TCV29" s="16"/>
      <c r="TCW29" s="16"/>
      <c r="TCX29" s="16"/>
      <c r="TCY29" s="16"/>
      <c r="TCZ29" s="16"/>
      <c r="TDA29" s="16"/>
      <c r="TDB29" s="16"/>
      <c r="TDC29" s="16"/>
      <c r="TDD29" s="16"/>
      <c r="TDE29" s="16"/>
      <c r="TDF29" s="16"/>
      <c r="TDG29" s="16"/>
      <c r="TDH29" s="16"/>
      <c r="TDI29" s="16"/>
      <c r="TDJ29" s="16"/>
      <c r="TDK29" s="16"/>
      <c r="TDL29" s="16"/>
      <c r="TDM29" s="16"/>
      <c r="TDN29" s="16"/>
      <c r="TDO29" s="16"/>
      <c r="TDP29" s="16"/>
      <c r="TDQ29" s="16"/>
      <c r="TDR29" s="16"/>
      <c r="TDS29" s="16"/>
      <c r="TDT29" s="16"/>
      <c r="TDU29" s="16"/>
      <c r="TDV29" s="16"/>
      <c r="TDW29" s="16"/>
      <c r="TDX29" s="16"/>
      <c r="TDY29" s="16"/>
      <c r="TDZ29" s="16"/>
      <c r="TEA29" s="16"/>
      <c r="TEB29" s="16"/>
      <c r="TEC29" s="16"/>
      <c r="TED29" s="16"/>
      <c r="TEE29" s="16"/>
      <c r="TEF29" s="16"/>
      <c r="TEG29" s="16"/>
      <c r="TEH29" s="16"/>
      <c r="TEI29" s="16"/>
      <c r="TEJ29" s="16"/>
      <c r="TEK29" s="16"/>
      <c r="TEL29" s="16"/>
      <c r="TEM29" s="16"/>
      <c r="TEN29" s="16"/>
      <c r="TEO29" s="16"/>
      <c r="TEP29" s="16"/>
      <c r="TEQ29" s="16"/>
      <c r="TER29" s="16"/>
      <c r="TES29" s="16"/>
      <c r="TET29" s="16"/>
      <c r="TEU29" s="16"/>
      <c r="TEV29" s="16"/>
      <c r="TEW29" s="16"/>
      <c r="TEX29" s="16"/>
      <c r="TEY29" s="16"/>
      <c r="TEZ29" s="16"/>
      <c r="TFA29" s="16"/>
      <c r="TFB29" s="16"/>
      <c r="TFC29" s="16"/>
      <c r="TFD29" s="16"/>
      <c r="TFE29" s="16"/>
      <c r="TFF29" s="16"/>
      <c r="TFG29" s="16"/>
      <c r="TFH29" s="16"/>
      <c r="TFI29" s="16"/>
      <c r="TFJ29" s="16"/>
      <c r="TFK29" s="16"/>
      <c r="TFL29" s="16"/>
      <c r="TFM29" s="16"/>
      <c r="TFN29" s="16"/>
      <c r="TFO29" s="16"/>
      <c r="TFP29" s="16"/>
      <c r="TFQ29" s="16"/>
      <c r="TFR29" s="16"/>
      <c r="TFS29" s="16"/>
      <c r="TFT29" s="16"/>
      <c r="TFU29" s="16"/>
      <c r="TFV29" s="16"/>
      <c r="TFW29" s="16"/>
      <c r="TFX29" s="16"/>
      <c r="TFY29" s="16"/>
      <c r="TFZ29" s="16"/>
      <c r="TGA29" s="16"/>
      <c r="TGB29" s="16"/>
      <c r="TGC29" s="16"/>
      <c r="TGD29" s="16"/>
      <c r="TGE29" s="16"/>
      <c r="TGF29" s="16"/>
      <c r="TGG29" s="16"/>
      <c r="TGH29" s="16"/>
      <c r="TGI29" s="16"/>
      <c r="TGJ29" s="16"/>
      <c r="TGK29" s="16"/>
      <c r="TGL29" s="16"/>
      <c r="TGM29" s="16"/>
      <c r="TGN29" s="16"/>
      <c r="TGO29" s="16"/>
      <c r="TGP29" s="16"/>
      <c r="TGQ29" s="16"/>
      <c r="TGR29" s="16"/>
      <c r="TGS29" s="16"/>
      <c r="TGT29" s="16"/>
      <c r="TGU29" s="16"/>
      <c r="TGV29" s="16"/>
      <c r="TGW29" s="16"/>
      <c r="TGX29" s="16"/>
      <c r="TGY29" s="16"/>
      <c r="TGZ29" s="16"/>
      <c r="THA29" s="16"/>
      <c r="THB29" s="16"/>
      <c r="THC29" s="16"/>
      <c r="THD29" s="16"/>
      <c r="THE29" s="16"/>
      <c r="THF29" s="16"/>
      <c r="THG29" s="16"/>
      <c r="THH29" s="16"/>
      <c r="THI29" s="16"/>
      <c r="THJ29" s="16"/>
      <c r="THK29" s="16"/>
      <c r="THL29" s="16"/>
      <c r="THM29" s="16"/>
      <c r="THN29" s="16"/>
      <c r="THO29" s="16"/>
      <c r="THP29" s="16"/>
      <c r="THQ29" s="16"/>
      <c r="THR29" s="16"/>
      <c r="THS29" s="16"/>
      <c r="THT29" s="16"/>
      <c r="THU29" s="16"/>
      <c r="THV29" s="16"/>
      <c r="THW29" s="16"/>
      <c r="THX29" s="16"/>
      <c r="THY29" s="16"/>
      <c r="THZ29" s="16"/>
      <c r="TIA29" s="16"/>
      <c r="TIB29" s="16"/>
      <c r="TIC29" s="16"/>
      <c r="TID29" s="16"/>
      <c r="TIE29" s="16"/>
      <c r="TIF29" s="16"/>
      <c r="TIG29" s="16"/>
      <c r="TIH29" s="16"/>
      <c r="TII29" s="16"/>
      <c r="TIJ29" s="16"/>
      <c r="TIK29" s="16"/>
      <c r="TIL29" s="16"/>
      <c r="TIM29" s="16"/>
      <c r="TIN29" s="16"/>
      <c r="TIO29" s="16"/>
      <c r="TIP29" s="16"/>
      <c r="TIQ29" s="16"/>
      <c r="TIR29" s="16"/>
      <c r="TIS29" s="16"/>
      <c r="TIT29" s="16"/>
      <c r="TIU29" s="16"/>
      <c r="TIV29" s="16"/>
      <c r="TIW29" s="16"/>
      <c r="TIX29" s="16"/>
      <c r="TIY29" s="16"/>
      <c r="TIZ29" s="16"/>
      <c r="TJA29" s="16"/>
      <c r="TJB29" s="16"/>
      <c r="TJC29" s="16"/>
      <c r="TJD29" s="16"/>
      <c r="TJE29" s="16"/>
      <c r="TJF29" s="16"/>
      <c r="TJG29" s="16"/>
      <c r="TJH29" s="16"/>
      <c r="TJI29" s="16"/>
      <c r="TJJ29" s="16"/>
      <c r="TJK29" s="16"/>
      <c r="TJL29" s="16"/>
      <c r="TJM29" s="16"/>
      <c r="TJN29" s="16"/>
      <c r="TJO29" s="16"/>
      <c r="TJP29" s="16"/>
      <c r="TJQ29" s="16"/>
      <c r="TJR29" s="16"/>
      <c r="TJS29" s="16"/>
      <c r="TJT29" s="16"/>
      <c r="TJU29" s="16"/>
      <c r="TJV29" s="16"/>
      <c r="TJW29" s="16"/>
      <c r="TJX29" s="16"/>
      <c r="TJY29" s="16"/>
      <c r="TJZ29" s="16"/>
      <c r="TKA29" s="16"/>
      <c r="TKB29" s="16"/>
      <c r="TKC29" s="16"/>
      <c r="TKD29" s="16"/>
      <c r="TKE29" s="16"/>
      <c r="TKF29" s="16"/>
      <c r="TKG29" s="16"/>
      <c r="TKH29" s="16"/>
      <c r="TKI29" s="16"/>
      <c r="TKJ29" s="16"/>
      <c r="TKK29" s="16"/>
      <c r="TKL29" s="16"/>
      <c r="TKM29" s="16"/>
      <c r="TKN29" s="16"/>
      <c r="TKO29" s="16"/>
      <c r="TKP29" s="16"/>
      <c r="TKQ29" s="16"/>
      <c r="TKR29" s="16"/>
      <c r="TKS29" s="16"/>
      <c r="TKT29" s="16"/>
      <c r="TKU29" s="16"/>
      <c r="TKV29" s="16"/>
      <c r="TKW29" s="16"/>
      <c r="TKX29" s="16"/>
      <c r="TKY29" s="16"/>
      <c r="TKZ29" s="16"/>
      <c r="TLA29" s="16"/>
      <c r="TLB29" s="16"/>
      <c r="TLC29" s="16"/>
      <c r="TLD29" s="16"/>
      <c r="TLE29" s="16"/>
      <c r="TLF29" s="16"/>
      <c r="TLG29" s="16"/>
      <c r="TLH29" s="16"/>
      <c r="TLI29" s="16"/>
      <c r="TLJ29" s="16"/>
      <c r="TLK29" s="16"/>
      <c r="TLL29" s="16"/>
      <c r="TLM29" s="16"/>
      <c r="TLN29" s="16"/>
      <c r="TLO29" s="16"/>
      <c r="TLP29" s="16"/>
      <c r="TLQ29" s="16"/>
      <c r="TLR29" s="16"/>
      <c r="TLS29" s="16"/>
      <c r="TLT29" s="16"/>
      <c r="TLU29" s="16"/>
      <c r="TLV29" s="16"/>
      <c r="TLW29" s="16"/>
      <c r="TLX29" s="16"/>
      <c r="TLY29" s="16"/>
      <c r="TLZ29" s="16"/>
      <c r="TMA29" s="16"/>
      <c r="TMB29" s="16"/>
      <c r="TMC29" s="16"/>
      <c r="TMD29" s="16"/>
      <c r="TME29" s="16"/>
      <c r="TMF29" s="16"/>
      <c r="TMG29" s="16"/>
      <c r="TMH29" s="16"/>
      <c r="TMI29" s="16"/>
      <c r="TMJ29" s="16"/>
      <c r="TMK29" s="16"/>
      <c r="TML29" s="16"/>
      <c r="TMM29" s="16"/>
      <c r="TMN29" s="16"/>
      <c r="TMO29" s="16"/>
      <c r="TMP29" s="16"/>
      <c r="TMQ29" s="16"/>
      <c r="TMR29" s="16"/>
      <c r="TMS29" s="16"/>
      <c r="TMT29" s="16"/>
      <c r="TMU29" s="16"/>
      <c r="TMV29" s="16"/>
      <c r="TMW29" s="16"/>
      <c r="TMX29" s="16"/>
      <c r="TMY29" s="16"/>
      <c r="TMZ29" s="16"/>
      <c r="TNA29" s="16"/>
      <c r="TNB29" s="16"/>
      <c r="TNC29" s="16"/>
      <c r="TND29" s="16"/>
      <c r="TNE29" s="16"/>
      <c r="TNF29" s="16"/>
      <c r="TNG29" s="16"/>
      <c r="TNH29" s="16"/>
      <c r="TNI29" s="16"/>
      <c r="TNJ29" s="16"/>
      <c r="TNK29" s="16"/>
      <c r="TNL29" s="16"/>
      <c r="TNM29" s="16"/>
      <c r="TNN29" s="16"/>
      <c r="TNO29" s="16"/>
      <c r="TNP29" s="16"/>
      <c r="TNQ29" s="16"/>
      <c r="TNR29" s="16"/>
      <c r="TNS29" s="16"/>
      <c r="TNT29" s="16"/>
      <c r="TNU29" s="16"/>
      <c r="TNV29" s="16"/>
      <c r="TNW29" s="16"/>
      <c r="TNX29" s="16"/>
      <c r="TNY29" s="16"/>
      <c r="TNZ29" s="16"/>
      <c r="TOA29" s="16"/>
      <c r="TOB29" s="16"/>
      <c r="TOC29" s="16"/>
      <c r="TOD29" s="16"/>
      <c r="TOE29" s="16"/>
      <c r="TOF29" s="16"/>
      <c r="TOG29" s="16"/>
      <c r="TOH29" s="16"/>
      <c r="TOI29" s="16"/>
      <c r="TOJ29" s="16"/>
      <c r="TOK29" s="16"/>
      <c r="TOL29" s="16"/>
      <c r="TOM29" s="16"/>
      <c r="TON29" s="16"/>
      <c r="TOO29" s="16"/>
      <c r="TOP29" s="16"/>
      <c r="TOQ29" s="16"/>
      <c r="TOR29" s="16"/>
      <c r="TOS29" s="16"/>
      <c r="TOT29" s="16"/>
      <c r="TOU29" s="16"/>
      <c r="TOV29" s="16"/>
      <c r="TOW29" s="16"/>
      <c r="TOX29" s="16"/>
      <c r="TOY29" s="16"/>
      <c r="TOZ29" s="16"/>
      <c r="TPA29" s="16"/>
      <c r="TPB29" s="16"/>
      <c r="TPC29" s="16"/>
      <c r="TPD29" s="16"/>
      <c r="TPE29" s="16"/>
      <c r="TPF29" s="16"/>
      <c r="TPG29" s="16"/>
      <c r="TPH29" s="16"/>
      <c r="TPI29" s="16"/>
      <c r="TPJ29" s="16"/>
      <c r="TPK29" s="16"/>
      <c r="TPL29" s="16"/>
      <c r="TPM29" s="16"/>
      <c r="TPN29" s="16"/>
      <c r="TPO29" s="16"/>
      <c r="TPP29" s="16"/>
      <c r="TPQ29" s="16"/>
      <c r="TPR29" s="16"/>
      <c r="TPS29" s="16"/>
      <c r="TPT29" s="16"/>
      <c r="TPU29" s="16"/>
      <c r="TPV29" s="16"/>
      <c r="TPW29" s="16"/>
      <c r="TPX29" s="16"/>
      <c r="TPY29" s="16"/>
      <c r="TPZ29" s="16"/>
      <c r="TQA29" s="16"/>
      <c r="TQB29" s="16"/>
      <c r="TQC29" s="16"/>
      <c r="TQD29" s="16"/>
      <c r="TQE29" s="16"/>
      <c r="TQF29" s="16"/>
      <c r="TQG29" s="16"/>
      <c r="TQH29" s="16"/>
      <c r="TQI29" s="16"/>
      <c r="TQJ29" s="16"/>
      <c r="TQK29" s="16"/>
      <c r="TQL29" s="16"/>
      <c r="TQM29" s="16"/>
      <c r="TQN29" s="16"/>
      <c r="TQO29" s="16"/>
      <c r="TQP29" s="16"/>
      <c r="TQQ29" s="16"/>
      <c r="TQR29" s="16"/>
      <c r="TQS29" s="16"/>
      <c r="TQT29" s="16"/>
      <c r="TQU29" s="16"/>
      <c r="TQV29" s="16"/>
      <c r="TQW29" s="16"/>
      <c r="TQX29" s="16"/>
      <c r="TQY29" s="16"/>
      <c r="TQZ29" s="16"/>
      <c r="TRA29" s="16"/>
      <c r="TRB29" s="16"/>
      <c r="TRC29" s="16"/>
      <c r="TRD29" s="16"/>
      <c r="TRE29" s="16"/>
      <c r="TRF29" s="16"/>
      <c r="TRG29" s="16"/>
      <c r="TRH29" s="16"/>
      <c r="TRI29" s="16"/>
      <c r="TRJ29" s="16"/>
      <c r="TRK29" s="16"/>
      <c r="TRL29" s="16"/>
      <c r="TRM29" s="16"/>
      <c r="TRN29" s="16"/>
      <c r="TRO29" s="16"/>
      <c r="TRP29" s="16"/>
      <c r="TRQ29" s="16"/>
      <c r="TRR29" s="16"/>
      <c r="TRS29" s="16"/>
      <c r="TRT29" s="16"/>
      <c r="TRU29" s="16"/>
      <c r="TRV29" s="16"/>
      <c r="TRW29" s="16"/>
      <c r="TRX29" s="16"/>
      <c r="TRY29" s="16"/>
      <c r="TRZ29" s="16"/>
      <c r="TSA29" s="16"/>
      <c r="TSB29" s="16"/>
      <c r="TSC29" s="16"/>
      <c r="TSD29" s="16"/>
      <c r="TSE29" s="16"/>
      <c r="TSF29" s="16"/>
      <c r="TSG29" s="16"/>
      <c r="TSH29" s="16"/>
      <c r="TSI29" s="16"/>
      <c r="TSJ29" s="16"/>
      <c r="TSK29" s="16"/>
      <c r="TSL29" s="16"/>
      <c r="TSM29" s="16"/>
      <c r="TSN29" s="16"/>
      <c r="TSO29" s="16"/>
      <c r="TSP29" s="16"/>
      <c r="TSQ29" s="16"/>
      <c r="TSR29" s="16"/>
      <c r="TSS29" s="16"/>
      <c r="TST29" s="16"/>
      <c r="TSU29" s="16"/>
      <c r="TSV29" s="16"/>
      <c r="TSW29" s="16"/>
      <c r="TSX29" s="16"/>
      <c r="TSY29" s="16"/>
      <c r="TSZ29" s="16"/>
      <c r="TTA29" s="16"/>
      <c r="TTB29" s="16"/>
      <c r="TTC29" s="16"/>
      <c r="TTD29" s="16"/>
      <c r="TTE29" s="16"/>
      <c r="TTF29" s="16"/>
      <c r="TTG29" s="16"/>
      <c r="TTH29" s="16"/>
      <c r="TTI29" s="16"/>
      <c r="TTJ29" s="16"/>
      <c r="TTK29" s="16"/>
      <c r="TTL29" s="16"/>
      <c r="TTM29" s="16"/>
      <c r="TTN29" s="16"/>
      <c r="TTO29" s="16"/>
      <c r="TTP29" s="16"/>
      <c r="TTQ29" s="16"/>
      <c r="TTR29" s="16"/>
      <c r="TTS29" s="16"/>
      <c r="TTT29" s="16"/>
      <c r="TTU29" s="16"/>
      <c r="TTV29" s="16"/>
      <c r="TTW29" s="16"/>
      <c r="TTX29" s="16"/>
      <c r="TTY29" s="16"/>
      <c r="TTZ29" s="16"/>
      <c r="TUA29" s="16"/>
      <c r="TUB29" s="16"/>
      <c r="TUC29" s="16"/>
      <c r="TUD29" s="16"/>
      <c r="TUE29" s="16"/>
      <c r="TUF29" s="16"/>
      <c r="TUG29" s="16"/>
      <c r="TUH29" s="16"/>
      <c r="TUI29" s="16"/>
      <c r="TUJ29" s="16"/>
      <c r="TUK29" s="16"/>
      <c r="TUL29" s="16"/>
      <c r="TUM29" s="16"/>
      <c r="TUN29" s="16"/>
      <c r="TUO29" s="16"/>
      <c r="TUP29" s="16"/>
      <c r="TUQ29" s="16"/>
      <c r="TUR29" s="16"/>
      <c r="TUS29" s="16"/>
      <c r="TUT29" s="16"/>
      <c r="TUU29" s="16"/>
      <c r="TUV29" s="16"/>
      <c r="TUW29" s="16"/>
      <c r="TUX29" s="16"/>
      <c r="TUY29" s="16"/>
      <c r="TUZ29" s="16"/>
      <c r="TVA29" s="16"/>
      <c r="TVB29" s="16"/>
      <c r="TVC29" s="16"/>
      <c r="TVD29" s="16"/>
      <c r="TVE29" s="16"/>
      <c r="TVF29" s="16"/>
      <c r="TVG29" s="16"/>
      <c r="TVH29" s="16"/>
      <c r="TVI29" s="16"/>
      <c r="TVJ29" s="16"/>
      <c r="TVK29" s="16"/>
      <c r="TVL29" s="16"/>
      <c r="TVM29" s="16"/>
      <c r="TVN29" s="16"/>
      <c r="TVO29" s="16"/>
      <c r="TVP29" s="16"/>
      <c r="TVQ29" s="16"/>
      <c r="TVR29" s="16"/>
      <c r="TVS29" s="16"/>
      <c r="TVT29" s="16"/>
      <c r="TVU29" s="16"/>
      <c r="TVV29" s="16"/>
      <c r="TVW29" s="16"/>
      <c r="TVX29" s="16"/>
      <c r="TVY29" s="16"/>
      <c r="TVZ29" s="16"/>
      <c r="TWA29" s="16"/>
      <c r="TWB29" s="16"/>
      <c r="TWC29" s="16"/>
      <c r="TWD29" s="16"/>
      <c r="TWE29" s="16"/>
      <c r="TWF29" s="16"/>
      <c r="TWG29" s="16"/>
      <c r="TWH29" s="16"/>
      <c r="TWI29" s="16"/>
      <c r="TWJ29" s="16"/>
      <c r="TWK29" s="16"/>
      <c r="TWL29" s="16"/>
      <c r="TWM29" s="16"/>
      <c r="TWN29" s="16"/>
      <c r="TWO29" s="16"/>
      <c r="TWP29" s="16"/>
      <c r="TWQ29" s="16"/>
      <c r="TWR29" s="16"/>
      <c r="TWS29" s="16"/>
      <c r="TWT29" s="16"/>
      <c r="TWU29" s="16"/>
      <c r="TWV29" s="16"/>
      <c r="TWW29" s="16"/>
      <c r="TWX29" s="16"/>
      <c r="TWY29" s="16"/>
      <c r="TWZ29" s="16"/>
      <c r="TXA29" s="16"/>
      <c r="TXB29" s="16"/>
      <c r="TXC29" s="16"/>
      <c r="TXD29" s="16"/>
      <c r="TXE29" s="16"/>
      <c r="TXF29" s="16"/>
      <c r="TXG29" s="16"/>
      <c r="TXH29" s="16"/>
      <c r="TXI29" s="16"/>
      <c r="TXJ29" s="16"/>
      <c r="TXK29" s="16"/>
      <c r="TXL29" s="16"/>
      <c r="TXM29" s="16"/>
      <c r="TXN29" s="16"/>
      <c r="TXO29" s="16"/>
      <c r="TXP29" s="16"/>
      <c r="TXQ29" s="16"/>
      <c r="TXR29" s="16"/>
      <c r="TXS29" s="16"/>
      <c r="TXT29" s="16"/>
      <c r="TXU29" s="16"/>
      <c r="TXV29" s="16"/>
      <c r="TXW29" s="16"/>
      <c r="TXX29" s="16"/>
      <c r="TXY29" s="16"/>
      <c r="TXZ29" s="16"/>
      <c r="TYA29" s="16"/>
      <c r="TYB29" s="16"/>
      <c r="TYC29" s="16"/>
      <c r="TYD29" s="16"/>
      <c r="TYE29" s="16"/>
      <c r="TYF29" s="16"/>
      <c r="TYG29" s="16"/>
      <c r="TYH29" s="16"/>
      <c r="TYI29" s="16"/>
      <c r="TYJ29" s="16"/>
      <c r="TYK29" s="16"/>
      <c r="TYL29" s="16"/>
      <c r="TYM29" s="16"/>
      <c r="TYN29" s="16"/>
      <c r="TYO29" s="16"/>
      <c r="TYP29" s="16"/>
      <c r="TYQ29" s="16"/>
      <c r="TYR29" s="16"/>
      <c r="TYS29" s="16"/>
      <c r="TYT29" s="16"/>
      <c r="TYU29" s="16"/>
      <c r="TYV29" s="16"/>
      <c r="TYW29" s="16"/>
      <c r="TYX29" s="16"/>
      <c r="TYY29" s="16"/>
      <c r="TYZ29" s="16"/>
      <c r="TZA29" s="16"/>
      <c r="TZB29" s="16"/>
      <c r="TZC29" s="16"/>
      <c r="TZD29" s="16"/>
      <c r="TZE29" s="16"/>
      <c r="TZF29" s="16"/>
      <c r="TZG29" s="16"/>
      <c r="TZH29" s="16"/>
      <c r="TZI29" s="16"/>
      <c r="TZJ29" s="16"/>
      <c r="TZK29" s="16"/>
      <c r="TZL29" s="16"/>
      <c r="TZM29" s="16"/>
      <c r="TZN29" s="16"/>
      <c r="TZO29" s="16"/>
      <c r="TZP29" s="16"/>
      <c r="TZQ29" s="16"/>
      <c r="TZR29" s="16"/>
      <c r="TZS29" s="16"/>
      <c r="TZT29" s="16"/>
      <c r="TZU29" s="16"/>
      <c r="TZV29" s="16"/>
      <c r="TZW29" s="16"/>
      <c r="TZX29" s="16"/>
      <c r="TZY29" s="16"/>
      <c r="TZZ29" s="16"/>
      <c r="UAA29" s="16"/>
      <c r="UAB29" s="16"/>
      <c r="UAC29" s="16"/>
      <c r="UAD29" s="16"/>
      <c r="UAE29" s="16"/>
      <c r="UAF29" s="16"/>
      <c r="UAG29" s="16"/>
      <c r="UAH29" s="16"/>
      <c r="UAI29" s="16"/>
      <c r="UAJ29" s="16"/>
      <c r="UAK29" s="16"/>
      <c r="UAL29" s="16"/>
      <c r="UAM29" s="16"/>
      <c r="UAN29" s="16"/>
      <c r="UAO29" s="16"/>
      <c r="UAP29" s="16"/>
      <c r="UAQ29" s="16"/>
      <c r="UAR29" s="16"/>
      <c r="UAS29" s="16"/>
      <c r="UAT29" s="16"/>
      <c r="UAU29" s="16"/>
      <c r="UAV29" s="16"/>
      <c r="UAW29" s="16"/>
      <c r="UAX29" s="16"/>
      <c r="UAY29" s="16"/>
      <c r="UAZ29" s="16"/>
      <c r="UBA29" s="16"/>
      <c r="UBB29" s="16"/>
      <c r="UBC29" s="16"/>
      <c r="UBD29" s="16"/>
      <c r="UBE29" s="16"/>
      <c r="UBF29" s="16"/>
      <c r="UBG29" s="16"/>
      <c r="UBH29" s="16"/>
      <c r="UBI29" s="16"/>
      <c r="UBJ29" s="16"/>
      <c r="UBK29" s="16"/>
      <c r="UBL29" s="16"/>
      <c r="UBM29" s="16"/>
      <c r="UBN29" s="16"/>
      <c r="UBO29" s="16"/>
      <c r="UBP29" s="16"/>
      <c r="UBQ29" s="16"/>
      <c r="UBR29" s="16"/>
      <c r="UBS29" s="16"/>
      <c r="UBT29" s="16"/>
      <c r="UBU29" s="16"/>
      <c r="UBV29" s="16"/>
      <c r="UBW29" s="16"/>
      <c r="UBX29" s="16"/>
      <c r="UBY29" s="16"/>
      <c r="UBZ29" s="16"/>
      <c r="UCA29" s="16"/>
      <c r="UCB29" s="16"/>
      <c r="UCC29" s="16"/>
      <c r="UCD29" s="16"/>
      <c r="UCE29" s="16"/>
      <c r="UCF29" s="16"/>
      <c r="UCG29" s="16"/>
      <c r="UCH29" s="16"/>
      <c r="UCI29" s="16"/>
      <c r="UCJ29" s="16"/>
      <c r="UCK29" s="16"/>
      <c r="UCL29" s="16"/>
      <c r="UCM29" s="16"/>
      <c r="UCN29" s="16"/>
      <c r="UCO29" s="16"/>
      <c r="UCP29" s="16"/>
      <c r="UCQ29" s="16"/>
      <c r="UCR29" s="16"/>
      <c r="UCS29" s="16"/>
      <c r="UCT29" s="16"/>
      <c r="UCU29" s="16"/>
      <c r="UCV29" s="16"/>
      <c r="UCW29" s="16"/>
      <c r="UCX29" s="16"/>
      <c r="UCY29" s="16"/>
      <c r="UCZ29" s="16"/>
      <c r="UDA29" s="16"/>
      <c r="UDB29" s="16"/>
      <c r="UDC29" s="16"/>
      <c r="UDD29" s="16"/>
      <c r="UDE29" s="16"/>
      <c r="UDF29" s="16"/>
      <c r="UDG29" s="16"/>
      <c r="UDH29" s="16"/>
      <c r="UDI29" s="16"/>
      <c r="UDJ29" s="16"/>
      <c r="UDK29" s="16"/>
      <c r="UDL29" s="16"/>
      <c r="UDM29" s="16"/>
      <c r="UDN29" s="16"/>
      <c r="UDO29" s="16"/>
      <c r="UDP29" s="16"/>
      <c r="UDQ29" s="16"/>
      <c r="UDR29" s="16"/>
      <c r="UDS29" s="16"/>
      <c r="UDT29" s="16"/>
      <c r="UDU29" s="16"/>
      <c r="UDV29" s="16"/>
      <c r="UDW29" s="16"/>
      <c r="UDX29" s="16"/>
      <c r="UDY29" s="16"/>
      <c r="UDZ29" s="16"/>
      <c r="UEA29" s="16"/>
      <c r="UEB29" s="16"/>
      <c r="UEC29" s="16"/>
      <c r="UED29" s="16"/>
      <c r="UEE29" s="16"/>
      <c r="UEF29" s="16"/>
      <c r="UEG29" s="16"/>
      <c r="UEH29" s="16"/>
      <c r="UEI29" s="16"/>
      <c r="UEJ29" s="16"/>
      <c r="UEK29" s="16"/>
      <c r="UEL29" s="16"/>
      <c r="UEM29" s="16"/>
      <c r="UEN29" s="16"/>
      <c r="UEO29" s="16"/>
      <c r="UEP29" s="16"/>
      <c r="UEQ29" s="16"/>
      <c r="UER29" s="16"/>
      <c r="UES29" s="16"/>
      <c r="UET29" s="16"/>
      <c r="UEU29" s="16"/>
      <c r="UEV29" s="16"/>
      <c r="UEW29" s="16"/>
      <c r="UEX29" s="16"/>
      <c r="UEY29" s="16"/>
      <c r="UEZ29" s="16"/>
      <c r="UFA29" s="16"/>
      <c r="UFB29" s="16"/>
      <c r="UFC29" s="16"/>
      <c r="UFD29" s="16"/>
      <c r="UFE29" s="16"/>
      <c r="UFF29" s="16"/>
      <c r="UFG29" s="16"/>
      <c r="UFH29" s="16"/>
      <c r="UFI29" s="16"/>
      <c r="UFJ29" s="16"/>
      <c r="UFK29" s="16"/>
      <c r="UFL29" s="16"/>
      <c r="UFM29" s="16"/>
      <c r="UFN29" s="16"/>
      <c r="UFO29" s="16"/>
      <c r="UFP29" s="16"/>
      <c r="UFQ29" s="16"/>
      <c r="UFR29" s="16"/>
      <c r="UFS29" s="16"/>
      <c r="UFT29" s="16"/>
      <c r="UFU29" s="16"/>
      <c r="UFV29" s="16"/>
      <c r="UFW29" s="16"/>
      <c r="UFX29" s="16"/>
      <c r="UFY29" s="16"/>
      <c r="UFZ29" s="16"/>
      <c r="UGA29" s="16"/>
      <c r="UGB29" s="16"/>
      <c r="UGC29" s="16"/>
      <c r="UGD29" s="16"/>
      <c r="UGE29" s="16"/>
      <c r="UGF29" s="16"/>
      <c r="UGG29" s="16"/>
      <c r="UGH29" s="16"/>
      <c r="UGI29" s="16"/>
      <c r="UGJ29" s="16"/>
      <c r="UGK29" s="16"/>
      <c r="UGL29" s="16"/>
      <c r="UGM29" s="16"/>
      <c r="UGN29" s="16"/>
      <c r="UGO29" s="16"/>
      <c r="UGP29" s="16"/>
      <c r="UGQ29" s="16"/>
      <c r="UGR29" s="16"/>
      <c r="UGS29" s="16"/>
      <c r="UGT29" s="16"/>
      <c r="UGU29" s="16"/>
      <c r="UGV29" s="16"/>
      <c r="UGW29" s="16"/>
      <c r="UGX29" s="16"/>
      <c r="UGY29" s="16"/>
      <c r="UGZ29" s="16"/>
      <c r="UHA29" s="16"/>
      <c r="UHB29" s="16"/>
      <c r="UHC29" s="16"/>
      <c r="UHD29" s="16"/>
      <c r="UHE29" s="16"/>
      <c r="UHF29" s="16"/>
      <c r="UHG29" s="16"/>
      <c r="UHH29" s="16"/>
      <c r="UHI29" s="16"/>
      <c r="UHJ29" s="16"/>
      <c r="UHK29" s="16"/>
      <c r="UHL29" s="16"/>
      <c r="UHM29" s="16"/>
      <c r="UHN29" s="16"/>
      <c r="UHO29" s="16"/>
      <c r="UHP29" s="16"/>
      <c r="UHQ29" s="16"/>
      <c r="UHR29" s="16"/>
      <c r="UHS29" s="16"/>
      <c r="UHT29" s="16"/>
      <c r="UHU29" s="16"/>
      <c r="UHV29" s="16"/>
      <c r="UHW29" s="16"/>
      <c r="UHX29" s="16"/>
      <c r="UHY29" s="16"/>
      <c r="UHZ29" s="16"/>
      <c r="UIA29" s="16"/>
      <c r="UIB29" s="16"/>
      <c r="UIC29" s="16"/>
      <c r="UID29" s="16"/>
      <c r="UIE29" s="16"/>
      <c r="UIF29" s="16"/>
      <c r="UIG29" s="16"/>
      <c r="UIH29" s="16"/>
      <c r="UII29" s="16"/>
      <c r="UIJ29" s="16"/>
      <c r="UIK29" s="16"/>
      <c r="UIL29" s="16"/>
      <c r="UIM29" s="16"/>
      <c r="UIN29" s="16"/>
      <c r="UIO29" s="16"/>
      <c r="UIP29" s="16"/>
      <c r="UIQ29" s="16"/>
      <c r="UIR29" s="16"/>
      <c r="UIS29" s="16"/>
      <c r="UIT29" s="16"/>
      <c r="UIU29" s="16"/>
      <c r="UIV29" s="16"/>
      <c r="UIW29" s="16"/>
      <c r="UIX29" s="16"/>
      <c r="UIY29" s="16"/>
      <c r="UIZ29" s="16"/>
      <c r="UJA29" s="16"/>
      <c r="UJB29" s="16"/>
      <c r="UJC29" s="16"/>
      <c r="UJD29" s="16"/>
      <c r="UJE29" s="16"/>
      <c r="UJF29" s="16"/>
      <c r="UJG29" s="16"/>
      <c r="UJH29" s="16"/>
      <c r="UJI29" s="16"/>
      <c r="UJJ29" s="16"/>
      <c r="UJK29" s="16"/>
      <c r="UJL29" s="16"/>
      <c r="UJM29" s="16"/>
      <c r="UJN29" s="16"/>
      <c r="UJO29" s="16"/>
      <c r="UJP29" s="16"/>
      <c r="UJQ29" s="16"/>
      <c r="UJR29" s="16"/>
      <c r="UJS29" s="16"/>
      <c r="UJT29" s="16"/>
      <c r="UJU29" s="16"/>
      <c r="UJV29" s="16"/>
      <c r="UJW29" s="16"/>
      <c r="UJX29" s="16"/>
      <c r="UJY29" s="16"/>
      <c r="UJZ29" s="16"/>
      <c r="UKA29" s="16"/>
      <c r="UKB29" s="16"/>
      <c r="UKC29" s="16"/>
      <c r="UKD29" s="16"/>
      <c r="UKE29" s="16"/>
      <c r="UKF29" s="16"/>
      <c r="UKG29" s="16"/>
      <c r="UKH29" s="16"/>
      <c r="UKI29" s="16"/>
      <c r="UKJ29" s="16"/>
      <c r="UKK29" s="16"/>
      <c r="UKL29" s="16"/>
      <c r="UKM29" s="16"/>
      <c r="UKN29" s="16"/>
      <c r="UKO29" s="16"/>
      <c r="UKP29" s="16"/>
      <c r="UKQ29" s="16"/>
      <c r="UKR29" s="16"/>
      <c r="UKS29" s="16"/>
      <c r="UKT29" s="16"/>
      <c r="UKU29" s="16"/>
      <c r="UKV29" s="16"/>
      <c r="UKW29" s="16"/>
      <c r="UKX29" s="16"/>
      <c r="UKY29" s="16"/>
      <c r="UKZ29" s="16"/>
      <c r="ULA29" s="16"/>
      <c r="ULB29" s="16"/>
      <c r="ULC29" s="16"/>
      <c r="ULD29" s="16"/>
      <c r="ULE29" s="16"/>
      <c r="ULF29" s="16"/>
      <c r="ULG29" s="16"/>
      <c r="ULH29" s="16"/>
      <c r="ULI29" s="16"/>
      <c r="ULJ29" s="16"/>
      <c r="ULK29" s="16"/>
      <c r="ULL29" s="16"/>
      <c r="ULM29" s="16"/>
      <c r="ULN29" s="16"/>
      <c r="ULO29" s="16"/>
      <c r="ULP29" s="16"/>
      <c r="ULQ29" s="16"/>
      <c r="ULR29" s="16"/>
      <c r="ULS29" s="16"/>
      <c r="ULT29" s="16"/>
      <c r="ULU29" s="16"/>
      <c r="ULV29" s="16"/>
      <c r="ULW29" s="16"/>
      <c r="ULX29" s="16"/>
      <c r="ULY29" s="16"/>
      <c r="ULZ29" s="16"/>
      <c r="UMA29" s="16"/>
      <c r="UMB29" s="16"/>
      <c r="UMC29" s="16"/>
      <c r="UMD29" s="16"/>
      <c r="UME29" s="16"/>
      <c r="UMF29" s="16"/>
      <c r="UMG29" s="16"/>
      <c r="UMH29" s="16"/>
      <c r="UMI29" s="16"/>
      <c r="UMJ29" s="16"/>
      <c r="UMK29" s="16"/>
      <c r="UML29" s="16"/>
      <c r="UMM29" s="16"/>
      <c r="UMN29" s="16"/>
      <c r="UMO29" s="16"/>
      <c r="UMP29" s="16"/>
      <c r="UMQ29" s="16"/>
      <c r="UMR29" s="16"/>
      <c r="UMS29" s="16"/>
      <c r="UMT29" s="16"/>
      <c r="UMU29" s="16"/>
      <c r="UMV29" s="16"/>
      <c r="UMW29" s="16"/>
      <c r="UMX29" s="16"/>
      <c r="UMY29" s="16"/>
      <c r="UMZ29" s="16"/>
      <c r="UNA29" s="16"/>
      <c r="UNB29" s="16"/>
      <c r="UNC29" s="16"/>
      <c r="UND29" s="16"/>
      <c r="UNE29" s="16"/>
      <c r="UNF29" s="16"/>
      <c r="UNG29" s="16"/>
      <c r="UNH29" s="16"/>
      <c r="UNI29" s="16"/>
      <c r="UNJ29" s="16"/>
      <c r="UNK29" s="16"/>
      <c r="UNL29" s="16"/>
      <c r="UNM29" s="16"/>
      <c r="UNN29" s="16"/>
      <c r="UNO29" s="16"/>
      <c r="UNP29" s="16"/>
      <c r="UNQ29" s="16"/>
      <c r="UNR29" s="16"/>
      <c r="UNS29" s="16"/>
      <c r="UNT29" s="16"/>
      <c r="UNU29" s="16"/>
      <c r="UNV29" s="16"/>
      <c r="UNW29" s="16"/>
      <c r="UNX29" s="16"/>
      <c r="UNY29" s="16"/>
      <c r="UNZ29" s="16"/>
      <c r="UOA29" s="16"/>
      <c r="UOB29" s="16"/>
      <c r="UOC29" s="16"/>
      <c r="UOD29" s="16"/>
      <c r="UOE29" s="16"/>
      <c r="UOF29" s="16"/>
      <c r="UOG29" s="16"/>
      <c r="UOH29" s="16"/>
      <c r="UOI29" s="16"/>
      <c r="UOJ29" s="16"/>
      <c r="UOK29" s="16"/>
      <c r="UOL29" s="16"/>
      <c r="UOM29" s="16"/>
      <c r="UON29" s="16"/>
      <c r="UOO29" s="16"/>
      <c r="UOP29" s="16"/>
      <c r="UOQ29" s="16"/>
      <c r="UOR29" s="16"/>
      <c r="UOS29" s="16"/>
      <c r="UOT29" s="16"/>
      <c r="UOU29" s="16"/>
      <c r="UOV29" s="16"/>
      <c r="UOW29" s="16"/>
      <c r="UOX29" s="16"/>
      <c r="UOY29" s="16"/>
      <c r="UOZ29" s="16"/>
      <c r="UPA29" s="16"/>
      <c r="UPB29" s="16"/>
      <c r="UPC29" s="16"/>
      <c r="UPD29" s="16"/>
      <c r="UPE29" s="16"/>
      <c r="UPF29" s="16"/>
      <c r="UPG29" s="16"/>
      <c r="UPH29" s="16"/>
      <c r="UPI29" s="16"/>
      <c r="UPJ29" s="16"/>
      <c r="UPK29" s="16"/>
      <c r="UPL29" s="16"/>
      <c r="UPM29" s="16"/>
      <c r="UPN29" s="16"/>
      <c r="UPO29" s="16"/>
      <c r="UPP29" s="16"/>
      <c r="UPQ29" s="16"/>
      <c r="UPR29" s="16"/>
      <c r="UPS29" s="16"/>
      <c r="UPT29" s="16"/>
      <c r="UPU29" s="16"/>
      <c r="UPV29" s="16"/>
      <c r="UPW29" s="16"/>
      <c r="UPX29" s="16"/>
      <c r="UPY29" s="16"/>
      <c r="UPZ29" s="16"/>
      <c r="UQA29" s="16"/>
      <c r="UQB29" s="16"/>
      <c r="UQC29" s="16"/>
      <c r="UQD29" s="16"/>
      <c r="UQE29" s="16"/>
      <c r="UQF29" s="16"/>
      <c r="UQG29" s="16"/>
      <c r="UQH29" s="16"/>
      <c r="UQI29" s="16"/>
      <c r="UQJ29" s="16"/>
      <c r="UQK29" s="16"/>
      <c r="UQL29" s="16"/>
      <c r="UQM29" s="16"/>
      <c r="UQN29" s="16"/>
      <c r="UQO29" s="16"/>
      <c r="UQP29" s="16"/>
      <c r="UQQ29" s="16"/>
      <c r="UQR29" s="16"/>
      <c r="UQS29" s="16"/>
      <c r="UQT29" s="16"/>
      <c r="UQU29" s="16"/>
      <c r="UQV29" s="16"/>
      <c r="UQW29" s="16"/>
      <c r="UQX29" s="16"/>
      <c r="UQY29" s="16"/>
      <c r="UQZ29" s="16"/>
      <c r="URA29" s="16"/>
      <c r="URB29" s="16"/>
      <c r="URC29" s="16"/>
      <c r="URD29" s="16"/>
      <c r="URE29" s="16"/>
      <c r="URF29" s="16"/>
      <c r="URG29" s="16"/>
      <c r="URH29" s="16"/>
      <c r="URI29" s="16"/>
      <c r="URJ29" s="16"/>
      <c r="URK29" s="16"/>
      <c r="URL29" s="16"/>
      <c r="URM29" s="16"/>
      <c r="URN29" s="16"/>
      <c r="URO29" s="16"/>
      <c r="URP29" s="16"/>
      <c r="URQ29" s="16"/>
      <c r="URR29" s="16"/>
      <c r="URS29" s="16"/>
      <c r="URT29" s="16"/>
      <c r="URU29" s="16"/>
      <c r="URV29" s="16"/>
      <c r="URW29" s="16"/>
      <c r="URX29" s="16"/>
      <c r="URY29" s="16"/>
      <c r="URZ29" s="16"/>
      <c r="USA29" s="16"/>
      <c r="USB29" s="16"/>
      <c r="USC29" s="16"/>
      <c r="USD29" s="16"/>
      <c r="USE29" s="16"/>
      <c r="USF29" s="16"/>
      <c r="USG29" s="16"/>
      <c r="USH29" s="16"/>
      <c r="USI29" s="16"/>
      <c r="USJ29" s="16"/>
      <c r="USK29" s="16"/>
      <c r="USL29" s="16"/>
      <c r="USM29" s="16"/>
      <c r="USN29" s="16"/>
      <c r="USO29" s="16"/>
      <c r="USP29" s="16"/>
      <c r="USQ29" s="16"/>
      <c r="USR29" s="16"/>
      <c r="USS29" s="16"/>
      <c r="UST29" s="16"/>
      <c r="USU29" s="16"/>
      <c r="USV29" s="16"/>
      <c r="USW29" s="16"/>
      <c r="USX29" s="16"/>
      <c r="USY29" s="16"/>
      <c r="USZ29" s="16"/>
      <c r="UTA29" s="16"/>
      <c r="UTB29" s="16"/>
      <c r="UTC29" s="16"/>
      <c r="UTD29" s="16"/>
      <c r="UTE29" s="16"/>
      <c r="UTF29" s="16"/>
      <c r="UTG29" s="16"/>
      <c r="UTH29" s="16"/>
      <c r="UTI29" s="16"/>
      <c r="UTJ29" s="16"/>
      <c r="UTK29" s="16"/>
      <c r="UTL29" s="16"/>
      <c r="UTM29" s="16"/>
      <c r="UTN29" s="16"/>
      <c r="UTO29" s="16"/>
      <c r="UTP29" s="16"/>
      <c r="UTQ29" s="16"/>
      <c r="UTR29" s="16"/>
      <c r="UTS29" s="16"/>
      <c r="UTT29" s="16"/>
      <c r="UTU29" s="16"/>
      <c r="UTV29" s="16"/>
      <c r="UTW29" s="16"/>
      <c r="UTX29" s="16"/>
      <c r="UTY29" s="16"/>
      <c r="UTZ29" s="16"/>
      <c r="UUA29" s="16"/>
      <c r="UUB29" s="16"/>
      <c r="UUC29" s="16"/>
      <c r="UUD29" s="16"/>
      <c r="UUE29" s="16"/>
      <c r="UUF29" s="16"/>
      <c r="UUG29" s="16"/>
      <c r="UUH29" s="16"/>
      <c r="UUI29" s="16"/>
      <c r="UUJ29" s="16"/>
      <c r="UUK29" s="16"/>
      <c r="UUL29" s="16"/>
      <c r="UUM29" s="16"/>
      <c r="UUN29" s="16"/>
      <c r="UUO29" s="16"/>
      <c r="UUP29" s="16"/>
      <c r="UUQ29" s="16"/>
      <c r="UUR29" s="16"/>
      <c r="UUS29" s="16"/>
      <c r="UUT29" s="16"/>
      <c r="UUU29" s="16"/>
      <c r="UUV29" s="16"/>
      <c r="UUW29" s="16"/>
      <c r="UUX29" s="16"/>
      <c r="UUY29" s="16"/>
      <c r="UUZ29" s="16"/>
      <c r="UVA29" s="16"/>
      <c r="UVB29" s="16"/>
      <c r="UVC29" s="16"/>
      <c r="UVD29" s="16"/>
      <c r="UVE29" s="16"/>
      <c r="UVF29" s="16"/>
      <c r="UVG29" s="16"/>
      <c r="UVH29" s="16"/>
      <c r="UVI29" s="16"/>
      <c r="UVJ29" s="16"/>
      <c r="UVK29" s="16"/>
      <c r="UVL29" s="16"/>
      <c r="UVM29" s="16"/>
      <c r="UVN29" s="16"/>
      <c r="UVO29" s="16"/>
      <c r="UVP29" s="16"/>
      <c r="UVQ29" s="16"/>
      <c r="UVR29" s="16"/>
      <c r="UVS29" s="16"/>
      <c r="UVT29" s="16"/>
      <c r="UVU29" s="16"/>
      <c r="UVV29" s="16"/>
      <c r="UVW29" s="16"/>
      <c r="UVX29" s="16"/>
      <c r="UVY29" s="16"/>
      <c r="UVZ29" s="16"/>
      <c r="UWA29" s="16"/>
      <c r="UWB29" s="16"/>
      <c r="UWC29" s="16"/>
      <c r="UWD29" s="16"/>
      <c r="UWE29" s="16"/>
      <c r="UWF29" s="16"/>
      <c r="UWG29" s="16"/>
      <c r="UWH29" s="16"/>
      <c r="UWI29" s="16"/>
      <c r="UWJ29" s="16"/>
      <c r="UWK29" s="16"/>
      <c r="UWL29" s="16"/>
      <c r="UWM29" s="16"/>
      <c r="UWN29" s="16"/>
      <c r="UWO29" s="16"/>
      <c r="UWP29" s="16"/>
      <c r="UWQ29" s="16"/>
      <c r="UWR29" s="16"/>
      <c r="UWS29" s="16"/>
      <c r="UWT29" s="16"/>
      <c r="UWU29" s="16"/>
      <c r="UWV29" s="16"/>
      <c r="UWW29" s="16"/>
      <c r="UWX29" s="16"/>
      <c r="UWY29" s="16"/>
      <c r="UWZ29" s="16"/>
      <c r="UXA29" s="16"/>
      <c r="UXB29" s="16"/>
      <c r="UXC29" s="16"/>
      <c r="UXD29" s="16"/>
      <c r="UXE29" s="16"/>
      <c r="UXF29" s="16"/>
      <c r="UXG29" s="16"/>
      <c r="UXH29" s="16"/>
      <c r="UXI29" s="16"/>
      <c r="UXJ29" s="16"/>
      <c r="UXK29" s="16"/>
      <c r="UXL29" s="16"/>
      <c r="UXM29" s="16"/>
      <c r="UXN29" s="16"/>
      <c r="UXO29" s="16"/>
      <c r="UXP29" s="16"/>
      <c r="UXQ29" s="16"/>
      <c r="UXR29" s="16"/>
      <c r="UXS29" s="16"/>
      <c r="UXT29" s="16"/>
      <c r="UXU29" s="16"/>
      <c r="UXV29" s="16"/>
      <c r="UXW29" s="16"/>
      <c r="UXX29" s="16"/>
      <c r="UXY29" s="16"/>
      <c r="UXZ29" s="16"/>
      <c r="UYA29" s="16"/>
      <c r="UYB29" s="16"/>
      <c r="UYC29" s="16"/>
      <c r="UYD29" s="16"/>
      <c r="UYE29" s="16"/>
      <c r="UYF29" s="16"/>
      <c r="UYG29" s="16"/>
      <c r="UYH29" s="16"/>
      <c r="UYI29" s="16"/>
      <c r="UYJ29" s="16"/>
      <c r="UYK29" s="16"/>
      <c r="UYL29" s="16"/>
      <c r="UYM29" s="16"/>
      <c r="UYN29" s="16"/>
      <c r="UYO29" s="16"/>
      <c r="UYP29" s="16"/>
      <c r="UYQ29" s="16"/>
      <c r="UYR29" s="16"/>
      <c r="UYS29" s="16"/>
      <c r="UYT29" s="16"/>
      <c r="UYU29" s="16"/>
      <c r="UYV29" s="16"/>
      <c r="UYW29" s="16"/>
      <c r="UYX29" s="16"/>
      <c r="UYY29" s="16"/>
      <c r="UYZ29" s="16"/>
      <c r="UZA29" s="16"/>
      <c r="UZB29" s="16"/>
      <c r="UZC29" s="16"/>
      <c r="UZD29" s="16"/>
      <c r="UZE29" s="16"/>
      <c r="UZF29" s="16"/>
      <c r="UZG29" s="16"/>
      <c r="UZH29" s="16"/>
      <c r="UZI29" s="16"/>
      <c r="UZJ29" s="16"/>
      <c r="UZK29" s="16"/>
      <c r="UZL29" s="16"/>
      <c r="UZM29" s="16"/>
      <c r="UZN29" s="16"/>
      <c r="UZO29" s="16"/>
      <c r="UZP29" s="16"/>
      <c r="UZQ29" s="16"/>
      <c r="UZR29" s="16"/>
      <c r="UZS29" s="16"/>
      <c r="UZT29" s="16"/>
      <c r="UZU29" s="16"/>
      <c r="UZV29" s="16"/>
      <c r="UZW29" s="16"/>
      <c r="UZX29" s="16"/>
      <c r="UZY29" s="16"/>
      <c r="UZZ29" s="16"/>
      <c r="VAA29" s="16"/>
      <c r="VAB29" s="16"/>
      <c r="VAC29" s="16"/>
      <c r="VAD29" s="16"/>
      <c r="VAE29" s="16"/>
      <c r="VAF29" s="16"/>
      <c r="VAG29" s="16"/>
      <c r="VAH29" s="16"/>
      <c r="VAI29" s="16"/>
      <c r="VAJ29" s="16"/>
      <c r="VAK29" s="16"/>
      <c r="VAL29" s="16"/>
      <c r="VAM29" s="16"/>
      <c r="VAN29" s="16"/>
      <c r="VAO29" s="16"/>
      <c r="VAP29" s="16"/>
      <c r="VAQ29" s="16"/>
      <c r="VAR29" s="16"/>
      <c r="VAS29" s="16"/>
      <c r="VAT29" s="16"/>
      <c r="VAU29" s="16"/>
      <c r="VAV29" s="16"/>
      <c r="VAW29" s="16"/>
      <c r="VAX29" s="16"/>
      <c r="VAY29" s="16"/>
      <c r="VAZ29" s="16"/>
      <c r="VBA29" s="16"/>
      <c r="VBB29" s="16"/>
      <c r="VBC29" s="16"/>
      <c r="VBD29" s="16"/>
      <c r="VBE29" s="16"/>
      <c r="VBF29" s="16"/>
      <c r="VBG29" s="16"/>
      <c r="VBH29" s="16"/>
      <c r="VBI29" s="16"/>
      <c r="VBJ29" s="16"/>
      <c r="VBK29" s="16"/>
      <c r="VBL29" s="16"/>
      <c r="VBM29" s="16"/>
      <c r="VBN29" s="16"/>
      <c r="VBO29" s="16"/>
      <c r="VBP29" s="16"/>
      <c r="VBQ29" s="16"/>
      <c r="VBR29" s="16"/>
      <c r="VBS29" s="16"/>
      <c r="VBT29" s="16"/>
      <c r="VBU29" s="16"/>
      <c r="VBV29" s="16"/>
      <c r="VBW29" s="16"/>
      <c r="VBX29" s="16"/>
      <c r="VBY29" s="16"/>
      <c r="VBZ29" s="16"/>
      <c r="VCA29" s="16"/>
      <c r="VCB29" s="16"/>
      <c r="VCC29" s="16"/>
      <c r="VCD29" s="16"/>
      <c r="VCE29" s="16"/>
      <c r="VCF29" s="16"/>
      <c r="VCG29" s="16"/>
      <c r="VCH29" s="16"/>
      <c r="VCI29" s="16"/>
      <c r="VCJ29" s="16"/>
      <c r="VCK29" s="16"/>
      <c r="VCL29" s="16"/>
      <c r="VCM29" s="16"/>
      <c r="VCN29" s="16"/>
      <c r="VCO29" s="16"/>
      <c r="VCP29" s="16"/>
      <c r="VCQ29" s="16"/>
      <c r="VCR29" s="16"/>
      <c r="VCS29" s="16"/>
      <c r="VCT29" s="16"/>
      <c r="VCU29" s="16"/>
      <c r="VCV29" s="16"/>
      <c r="VCW29" s="16"/>
      <c r="VCX29" s="16"/>
      <c r="VCY29" s="16"/>
      <c r="VCZ29" s="16"/>
      <c r="VDA29" s="16"/>
      <c r="VDB29" s="16"/>
      <c r="VDC29" s="16"/>
      <c r="VDD29" s="16"/>
      <c r="VDE29" s="16"/>
      <c r="VDF29" s="16"/>
      <c r="VDG29" s="16"/>
      <c r="VDH29" s="16"/>
      <c r="VDI29" s="16"/>
      <c r="VDJ29" s="16"/>
      <c r="VDK29" s="16"/>
      <c r="VDL29" s="16"/>
      <c r="VDM29" s="16"/>
      <c r="VDN29" s="16"/>
      <c r="VDO29" s="16"/>
      <c r="VDP29" s="16"/>
      <c r="VDQ29" s="16"/>
      <c r="VDR29" s="16"/>
      <c r="VDS29" s="16"/>
      <c r="VDT29" s="16"/>
      <c r="VDU29" s="16"/>
      <c r="VDV29" s="16"/>
      <c r="VDW29" s="16"/>
      <c r="VDX29" s="16"/>
      <c r="VDY29" s="16"/>
      <c r="VDZ29" s="16"/>
      <c r="VEA29" s="16"/>
      <c r="VEB29" s="16"/>
      <c r="VEC29" s="16"/>
      <c r="VED29" s="16"/>
      <c r="VEE29" s="16"/>
      <c r="VEF29" s="16"/>
      <c r="VEG29" s="16"/>
      <c r="VEH29" s="16"/>
      <c r="VEI29" s="16"/>
      <c r="VEJ29" s="16"/>
      <c r="VEK29" s="16"/>
      <c r="VEL29" s="16"/>
      <c r="VEM29" s="16"/>
      <c r="VEN29" s="16"/>
      <c r="VEO29" s="16"/>
      <c r="VEP29" s="16"/>
      <c r="VEQ29" s="16"/>
      <c r="VER29" s="16"/>
      <c r="VES29" s="16"/>
      <c r="VET29" s="16"/>
      <c r="VEU29" s="16"/>
      <c r="VEV29" s="16"/>
      <c r="VEW29" s="16"/>
      <c r="VEX29" s="16"/>
      <c r="VEY29" s="16"/>
      <c r="VEZ29" s="16"/>
      <c r="VFA29" s="16"/>
      <c r="VFB29" s="16"/>
      <c r="VFC29" s="16"/>
      <c r="VFD29" s="16"/>
      <c r="VFE29" s="16"/>
      <c r="VFF29" s="16"/>
      <c r="VFG29" s="16"/>
      <c r="VFH29" s="16"/>
      <c r="VFI29" s="16"/>
      <c r="VFJ29" s="16"/>
      <c r="VFK29" s="16"/>
      <c r="VFL29" s="16"/>
      <c r="VFM29" s="16"/>
      <c r="VFN29" s="16"/>
      <c r="VFO29" s="16"/>
      <c r="VFP29" s="16"/>
      <c r="VFQ29" s="16"/>
      <c r="VFR29" s="16"/>
      <c r="VFS29" s="16"/>
      <c r="VFT29" s="16"/>
      <c r="VFU29" s="16"/>
      <c r="VFV29" s="16"/>
      <c r="VFW29" s="16"/>
      <c r="VFX29" s="16"/>
      <c r="VFY29" s="16"/>
      <c r="VFZ29" s="16"/>
      <c r="VGA29" s="16"/>
      <c r="VGB29" s="16"/>
      <c r="VGC29" s="16"/>
      <c r="VGD29" s="16"/>
      <c r="VGE29" s="16"/>
      <c r="VGF29" s="16"/>
      <c r="VGG29" s="16"/>
      <c r="VGH29" s="16"/>
      <c r="VGI29" s="16"/>
      <c r="VGJ29" s="16"/>
      <c r="VGK29" s="16"/>
      <c r="VGL29" s="16"/>
      <c r="VGM29" s="16"/>
      <c r="VGN29" s="16"/>
      <c r="VGO29" s="16"/>
      <c r="VGP29" s="16"/>
      <c r="VGQ29" s="16"/>
      <c r="VGR29" s="16"/>
      <c r="VGS29" s="16"/>
      <c r="VGT29" s="16"/>
      <c r="VGU29" s="16"/>
      <c r="VGV29" s="16"/>
      <c r="VGW29" s="16"/>
      <c r="VGX29" s="16"/>
      <c r="VGY29" s="16"/>
      <c r="VGZ29" s="16"/>
      <c r="VHA29" s="16"/>
      <c r="VHB29" s="16"/>
      <c r="VHC29" s="16"/>
      <c r="VHD29" s="16"/>
      <c r="VHE29" s="16"/>
      <c r="VHF29" s="16"/>
      <c r="VHG29" s="16"/>
      <c r="VHH29" s="16"/>
      <c r="VHI29" s="16"/>
      <c r="VHJ29" s="16"/>
      <c r="VHK29" s="16"/>
      <c r="VHL29" s="16"/>
      <c r="VHM29" s="16"/>
      <c r="VHN29" s="16"/>
      <c r="VHO29" s="16"/>
      <c r="VHP29" s="16"/>
      <c r="VHQ29" s="16"/>
      <c r="VHR29" s="16"/>
      <c r="VHS29" s="16"/>
      <c r="VHT29" s="16"/>
      <c r="VHU29" s="16"/>
      <c r="VHV29" s="16"/>
      <c r="VHW29" s="16"/>
      <c r="VHX29" s="16"/>
      <c r="VHY29" s="16"/>
      <c r="VHZ29" s="16"/>
      <c r="VIA29" s="16"/>
      <c r="VIB29" s="16"/>
      <c r="VIC29" s="16"/>
      <c r="VID29" s="16"/>
      <c r="VIE29" s="16"/>
      <c r="VIF29" s="16"/>
      <c r="VIG29" s="16"/>
      <c r="VIH29" s="16"/>
      <c r="VII29" s="16"/>
      <c r="VIJ29" s="16"/>
      <c r="VIK29" s="16"/>
      <c r="VIL29" s="16"/>
      <c r="VIM29" s="16"/>
      <c r="VIN29" s="16"/>
      <c r="VIO29" s="16"/>
      <c r="VIP29" s="16"/>
      <c r="VIQ29" s="16"/>
      <c r="VIR29" s="16"/>
      <c r="VIS29" s="16"/>
      <c r="VIT29" s="16"/>
      <c r="VIU29" s="16"/>
      <c r="VIV29" s="16"/>
      <c r="VIW29" s="16"/>
      <c r="VIX29" s="16"/>
      <c r="VIY29" s="16"/>
      <c r="VIZ29" s="16"/>
      <c r="VJA29" s="16"/>
      <c r="VJB29" s="16"/>
      <c r="VJC29" s="16"/>
      <c r="VJD29" s="16"/>
      <c r="VJE29" s="16"/>
      <c r="VJF29" s="16"/>
      <c r="VJG29" s="16"/>
      <c r="VJH29" s="16"/>
      <c r="VJI29" s="16"/>
      <c r="VJJ29" s="16"/>
      <c r="VJK29" s="16"/>
      <c r="VJL29" s="16"/>
      <c r="VJM29" s="16"/>
      <c r="VJN29" s="16"/>
      <c r="VJO29" s="16"/>
      <c r="VJP29" s="16"/>
      <c r="VJQ29" s="16"/>
      <c r="VJR29" s="16"/>
      <c r="VJS29" s="16"/>
      <c r="VJT29" s="16"/>
      <c r="VJU29" s="16"/>
      <c r="VJV29" s="16"/>
      <c r="VJW29" s="16"/>
      <c r="VJX29" s="16"/>
      <c r="VJY29" s="16"/>
      <c r="VJZ29" s="16"/>
      <c r="VKA29" s="16"/>
      <c r="VKB29" s="16"/>
      <c r="VKC29" s="16"/>
      <c r="VKD29" s="16"/>
      <c r="VKE29" s="16"/>
      <c r="VKF29" s="16"/>
      <c r="VKG29" s="16"/>
      <c r="VKH29" s="16"/>
      <c r="VKI29" s="16"/>
      <c r="VKJ29" s="16"/>
      <c r="VKK29" s="16"/>
      <c r="VKL29" s="16"/>
      <c r="VKM29" s="16"/>
      <c r="VKN29" s="16"/>
      <c r="VKO29" s="16"/>
      <c r="VKP29" s="16"/>
      <c r="VKQ29" s="16"/>
      <c r="VKR29" s="16"/>
      <c r="VKS29" s="16"/>
      <c r="VKT29" s="16"/>
      <c r="VKU29" s="16"/>
      <c r="VKV29" s="16"/>
      <c r="VKW29" s="16"/>
      <c r="VKX29" s="16"/>
      <c r="VKY29" s="16"/>
      <c r="VKZ29" s="16"/>
      <c r="VLA29" s="16"/>
      <c r="VLB29" s="16"/>
      <c r="VLC29" s="16"/>
      <c r="VLD29" s="16"/>
      <c r="VLE29" s="16"/>
      <c r="VLF29" s="16"/>
      <c r="VLG29" s="16"/>
      <c r="VLH29" s="16"/>
      <c r="VLI29" s="16"/>
      <c r="VLJ29" s="16"/>
      <c r="VLK29" s="16"/>
      <c r="VLL29" s="16"/>
      <c r="VLM29" s="16"/>
      <c r="VLN29" s="16"/>
      <c r="VLO29" s="16"/>
      <c r="VLP29" s="16"/>
      <c r="VLQ29" s="16"/>
      <c r="VLR29" s="16"/>
      <c r="VLS29" s="16"/>
      <c r="VLT29" s="16"/>
      <c r="VLU29" s="16"/>
      <c r="VLV29" s="16"/>
      <c r="VLW29" s="16"/>
      <c r="VLX29" s="16"/>
      <c r="VLY29" s="16"/>
      <c r="VLZ29" s="16"/>
      <c r="VMA29" s="16"/>
      <c r="VMB29" s="16"/>
      <c r="VMC29" s="16"/>
      <c r="VMD29" s="16"/>
      <c r="VME29" s="16"/>
      <c r="VMF29" s="16"/>
      <c r="VMG29" s="16"/>
      <c r="VMH29" s="16"/>
      <c r="VMI29" s="16"/>
      <c r="VMJ29" s="16"/>
      <c r="VMK29" s="16"/>
      <c r="VML29" s="16"/>
      <c r="VMM29" s="16"/>
      <c r="VMN29" s="16"/>
      <c r="VMO29" s="16"/>
      <c r="VMP29" s="16"/>
      <c r="VMQ29" s="16"/>
      <c r="VMR29" s="16"/>
      <c r="VMS29" s="16"/>
      <c r="VMT29" s="16"/>
      <c r="VMU29" s="16"/>
      <c r="VMV29" s="16"/>
      <c r="VMW29" s="16"/>
      <c r="VMX29" s="16"/>
      <c r="VMY29" s="16"/>
      <c r="VMZ29" s="16"/>
      <c r="VNA29" s="16"/>
      <c r="VNB29" s="16"/>
      <c r="VNC29" s="16"/>
      <c r="VND29" s="16"/>
      <c r="VNE29" s="16"/>
      <c r="VNF29" s="16"/>
      <c r="VNG29" s="16"/>
      <c r="VNH29" s="16"/>
      <c r="VNI29" s="16"/>
      <c r="VNJ29" s="16"/>
      <c r="VNK29" s="16"/>
      <c r="VNL29" s="16"/>
      <c r="VNM29" s="16"/>
      <c r="VNN29" s="16"/>
      <c r="VNO29" s="16"/>
      <c r="VNP29" s="16"/>
      <c r="VNQ29" s="16"/>
      <c r="VNR29" s="16"/>
      <c r="VNS29" s="16"/>
      <c r="VNT29" s="16"/>
      <c r="VNU29" s="16"/>
      <c r="VNV29" s="16"/>
      <c r="VNW29" s="16"/>
      <c r="VNX29" s="16"/>
      <c r="VNY29" s="16"/>
      <c r="VNZ29" s="16"/>
      <c r="VOA29" s="16"/>
      <c r="VOB29" s="16"/>
      <c r="VOC29" s="16"/>
      <c r="VOD29" s="16"/>
      <c r="VOE29" s="16"/>
      <c r="VOF29" s="16"/>
      <c r="VOG29" s="16"/>
      <c r="VOH29" s="16"/>
      <c r="VOI29" s="16"/>
      <c r="VOJ29" s="16"/>
      <c r="VOK29" s="16"/>
      <c r="VOL29" s="16"/>
      <c r="VOM29" s="16"/>
      <c r="VON29" s="16"/>
      <c r="VOO29" s="16"/>
      <c r="VOP29" s="16"/>
      <c r="VOQ29" s="16"/>
      <c r="VOR29" s="16"/>
      <c r="VOS29" s="16"/>
      <c r="VOT29" s="16"/>
      <c r="VOU29" s="16"/>
      <c r="VOV29" s="16"/>
      <c r="VOW29" s="16"/>
      <c r="VOX29" s="16"/>
      <c r="VOY29" s="16"/>
      <c r="VOZ29" s="16"/>
      <c r="VPA29" s="16"/>
      <c r="VPB29" s="16"/>
      <c r="VPC29" s="16"/>
      <c r="VPD29" s="16"/>
      <c r="VPE29" s="16"/>
      <c r="VPF29" s="16"/>
      <c r="VPG29" s="16"/>
      <c r="VPH29" s="16"/>
      <c r="VPI29" s="16"/>
      <c r="VPJ29" s="16"/>
      <c r="VPK29" s="16"/>
      <c r="VPL29" s="16"/>
      <c r="VPM29" s="16"/>
      <c r="VPN29" s="16"/>
      <c r="VPO29" s="16"/>
      <c r="VPP29" s="16"/>
      <c r="VPQ29" s="16"/>
      <c r="VPR29" s="16"/>
      <c r="VPS29" s="16"/>
      <c r="VPT29" s="16"/>
      <c r="VPU29" s="16"/>
      <c r="VPV29" s="16"/>
      <c r="VPW29" s="16"/>
      <c r="VPX29" s="16"/>
      <c r="VPY29" s="16"/>
      <c r="VPZ29" s="16"/>
      <c r="VQA29" s="16"/>
      <c r="VQB29" s="16"/>
      <c r="VQC29" s="16"/>
      <c r="VQD29" s="16"/>
      <c r="VQE29" s="16"/>
      <c r="VQF29" s="16"/>
      <c r="VQG29" s="16"/>
      <c r="VQH29" s="16"/>
      <c r="VQI29" s="16"/>
      <c r="VQJ29" s="16"/>
      <c r="VQK29" s="16"/>
      <c r="VQL29" s="16"/>
      <c r="VQM29" s="16"/>
      <c r="VQN29" s="16"/>
      <c r="VQO29" s="16"/>
      <c r="VQP29" s="16"/>
      <c r="VQQ29" s="16"/>
      <c r="VQR29" s="16"/>
      <c r="VQS29" s="16"/>
      <c r="VQT29" s="16"/>
      <c r="VQU29" s="16"/>
      <c r="VQV29" s="16"/>
      <c r="VQW29" s="16"/>
      <c r="VQX29" s="16"/>
      <c r="VQY29" s="16"/>
      <c r="VQZ29" s="16"/>
      <c r="VRA29" s="16"/>
      <c r="VRB29" s="16"/>
      <c r="VRC29" s="16"/>
      <c r="VRD29" s="16"/>
      <c r="VRE29" s="16"/>
      <c r="VRF29" s="16"/>
      <c r="VRG29" s="16"/>
      <c r="VRH29" s="16"/>
      <c r="VRI29" s="16"/>
      <c r="VRJ29" s="16"/>
      <c r="VRK29" s="16"/>
      <c r="VRL29" s="16"/>
      <c r="VRM29" s="16"/>
      <c r="VRN29" s="16"/>
      <c r="VRO29" s="16"/>
      <c r="VRP29" s="16"/>
      <c r="VRQ29" s="16"/>
      <c r="VRR29" s="16"/>
      <c r="VRS29" s="16"/>
      <c r="VRT29" s="16"/>
      <c r="VRU29" s="16"/>
      <c r="VRV29" s="16"/>
      <c r="VRW29" s="16"/>
      <c r="VRX29" s="16"/>
      <c r="VRY29" s="16"/>
      <c r="VRZ29" s="16"/>
      <c r="VSA29" s="16"/>
      <c r="VSB29" s="16"/>
      <c r="VSC29" s="16"/>
      <c r="VSD29" s="16"/>
      <c r="VSE29" s="16"/>
      <c r="VSF29" s="16"/>
      <c r="VSG29" s="16"/>
      <c r="VSH29" s="16"/>
      <c r="VSI29" s="16"/>
      <c r="VSJ29" s="16"/>
      <c r="VSK29" s="16"/>
      <c r="VSL29" s="16"/>
      <c r="VSM29" s="16"/>
      <c r="VSN29" s="16"/>
      <c r="VSO29" s="16"/>
      <c r="VSP29" s="16"/>
      <c r="VSQ29" s="16"/>
      <c r="VSR29" s="16"/>
      <c r="VSS29" s="16"/>
      <c r="VST29" s="16"/>
      <c r="VSU29" s="16"/>
      <c r="VSV29" s="16"/>
      <c r="VSW29" s="16"/>
      <c r="VSX29" s="16"/>
      <c r="VSY29" s="16"/>
      <c r="VSZ29" s="16"/>
      <c r="VTA29" s="16"/>
      <c r="VTB29" s="16"/>
      <c r="VTC29" s="16"/>
      <c r="VTD29" s="16"/>
      <c r="VTE29" s="16"/>
      <c r="VTF29" s="16"/>
      <c r="VTG29" s="16"/>
      <c r="VTH29" s="16"/>
      <c r="VTI29" s="16"/>
      <c r="VTJ29" s="16"/>
      <c r="VTK29" s="16"/>
      <c r="VTL29" s="16"/>
      <c r="VTM29" s="16"/>
      <c r="VTN29" s="16"/>
      <c r="VTO29" s="16"/>
      <c r="VTP29" s="16"/>
      <c r="VTQ29" s="16"/>
      <c r="VTR29" s="16"/>
      <c r="VTS29" s="16"/>
      <c r="VTT29" s="16"/>
      <c r="VTU29" s="16"/>
      <c r="VTV29" s="16"/>
      <c r="VTW29" s="16"/>
      <c r="VTX29" s="16"/>
      <c r="VTY29" s="16"/>
      <c r="VTZ29" s="16"/>
      <c r="VUA29" s="16"/>
      <c r="VUB29" s="16"/>
      <c r="VUC29" s="16"/>
      <c r="VUD29" s="16"/>
      <c r="VUE29" s="16"/>
      <c r="VUF29" s="16"/>
      <c r="VUG29" s="16"/>
      <c r="VUH29" s="16"/>
      <c r="VUI29" s="16"/>
      <c r="VUJ29" s="16"/>
      <c r="VUK29" s="16"/>
      <c r="VUL29" s="16"/>
      <c r="VUM29" s="16"/>
      <c r="VUN29" s="16"/>
      <c r="VUO29" s="16"/>
      <c r="VUP29" s="16"/>
      <c r="VUQ29" s="16"/>
      <c r="VUR29" s="16"/>
      <c r="VUS29" s="16"/>
      <c r="VUT29" s="16"/>
      <c r="VUU29" s="16"/>
      <c r="VUV29" s="16"/>
      <c r="VUW29" s="16"/>
      <c r="VUX29" s="16"/>
      <c r="VUY29" s="16"/>
      <c r="VUZ29" s="16"/>
      <c r="VVA29" s="16"/>
      <c r="VVB29" s="16"/>
      <c r="VVC29" s="16"/>
      <c r="VVD29" s="16"/>
      <c r="VVE29" s="16"/>
      <c r="VVF29" s="16"/>
      <c r="VVG29" s="16"/>
      <c r="VVH29" s="16"/>
      <c r="VVI29" s="16"/>
      <c r="VVJ29" s="16"/>
      <c r="VVK29" s="16"/>
      <c r="VVL29" s="16"/>
      <c r="VVM29" s="16"/>
      <c r="VVN29" s="16"/>
      <c r="VVO29" s="16"/>
      <c r="VVP29" s="16"/>
      <c r="VVQ29" s="16"/>
      <c r="VVR29" s="16"/>
      <c r="VVS29" s="16"/>
      <c r="VVT29" s="16"/>
      <c r="VVU29" s="16"/>
      <c r="VVV29" s="16"/>
      <c r="VVW29" s="16"/>
      <c r="VVX29" s="16"/>
      <c r="VVY29" s="16"/>
      <c r="VVZ29" s="16"/>
      <c r="VWA29" s="16"/>
      <c r="VWB29" s="16"/>
      <c r="VWC29" s="16"/>
      <c r="VWD29" s="16"/>
      <c r="VWE29" s="16"/>
      <c r="VWF29" s="16"/>
      <c r="VWG29" s="16"/>
      <c r="VWH29" s="16"/>
      <c r="VWI29" s="16"/>
      <c r="VWJ29" s="16"/>
      <c r="VWK29" s="16"/>
      <c r="VWL29" s="16"/>
      <c r="VWM29" s="16"/>
      <c r="VWN29" s="16"/>
      <c r="VWO29" s="16"/>
      <c r="VWP29" s="16"/>
      <c r="VWQ29" s="16"/>
      <c r="VWR29" s="16"/>
      <c r="VWS29" s="16"/>
      <c r="VWT29" s="16"/>
      <c r="VWU29" s="16"/>
      <c r="VWV29" s="16"/>
      <c r="VWW29" s="16"/>
      <c r="VWX29" s="16"/>
      <c r="VWY29" s="16"/>
      <c r="VWZ29" s="16"/>
      <c r="VXA29" s="16"/>
      <c r="VXB29" s="16"/>
      <c r="VXC29" s="16"/>
      <c r="VXD29" s="16"/>
      <c r="VXE29" s="16"/>
      <c r="VXF29" s="16"/>
      <c r="VXG29" s="16"/>
      <c r="VXH29" s="16"/>
      <c r="VXI29" s="16"/>
      <c r="VXJ29" s="16"/>
      <c r="VXK29" s="16"/>
      <c r="VXL29" s="16"/>
      <c r="VXM29" s="16"/>
      <c r="VXN29" s="16"/>
      <c r="VXO29" s="16"/>
      <c r="VXP29" s="16"/>
      <c r="VXQ29" s="16"/>
      <c r="VXR29" s="16"/>
      <c r="VXS29" s="16"/>
      <c r="VXT29" s="16"/>
      <c r="VXU29" s="16"/>
      <c r="VXV29" s="16"/>
      <c r="VXW29" s="16"/>
      <c r="VXX29" s="16"/>
      <c r="VXY29" s="16"/>
      <c r="VXZ29" s="16"/>
      <c r="VYA29" s="16"/>
      <c r="VYB29" s="16"/>
      <c r="VYC29" s="16"/>
      <c r="VYD29" s="16"/>
      <c r="VYE29" s="16"/>
      <c r="VYF29" s="16"/>
      <c r="VYG29" s="16"/>
      <c r="VYH29" s="16"/>
      <c r="VYI29" s="16"/>
      <c r="VYJ29" s="16"/>
      <c r="VYK29" s="16"/>
      <c r="VYL29" s="16"/>
      <c r="VYM29" s="16"/>
      <c r="VYN29" s="16"/>
      <c r="VYO29" s="16"/>
      <c r="VYP29" s="16"/>
      <c r="VYQ29" s="16"/>
      <c r="VYR29" s="16"/>
      <c r="VYS29" s="16"/>
      <c r="VYT29" s="16"/>
      <c r="VYU29" s="16"/>
      <c r="VYV29" s="16"/>
      <c r="VYW29" s="16"/>
      <c r="VYX29" s="16"/>
      <c r="VYY29" s="16"/>
      <c r="VYZ29" s="16"/>
      <c r="VZA29" s="16"/>
      <c r="VZB29" s="16"/>
      <c r="VZC29" s="16"/>
      <c r="VZD29" s="16"/>
      <c r="VZE29" s="16"/>
      <c r="VZF29" s="16"/>
      <c r="VZG29" s="16"/>
      <c r="VZH29" s="16"/>
      <c r="VZI29" s="16"/>
      <c r="VZJ29" s="16"/>
      <c r="VZK29" s="16"/>
      <c r="VZL29" s="16"/>
      <c r="VZM29" s="16"/>
      <c r="VZN29" s="16"/>
      <c r="VZO29" s="16"/>
      <c r="VZP29" s="16"/>
      <c r="VZQ29" s="16"/>
      <c r="VZR29" s="16"/>
      <c r="VZS29" s="16"/>
      <c r="VZT29" s="16"/>
      <c r="VZU29" s="16"/>
      <c r="VZV29" s="16"/>
      <c r="VZW29" s="16"/>
      <c r="VZX29" s="16"/>
      <c r="VZY29" s="16"/>
      <c r="VZZ29" s="16"/>
      <c r="WAA29" s="16"/>
      <c r="WAB29" s="16"/>
      <c r="WAC29" s="16"/>
      <c r="WAD29" s="16"/>
      <c r="WAE29" s="16"/>
      <c r="WAF29" s="16"/>
      <c r="WAG29" s="16"/>
      <c r="WAH29" s="16"/>
      <c r="WAI29" s="16"/>
      <c r="WAJ29" s="16"/>
      <c r="WAK29" s="16"/>
      <c r="WAL29" s="16"/>
      <c r="WAM29" s="16"/>
      <c r="WAN29" s="16"/>
      <c r="WAO29" s="16"/>
      <c r="WAP29" s="16"/>
      <c r="WAQ29" s="16"/>
      <c r="WAR29" s="16"/>
      <c r="WAS29" s="16"/>
      <c r="WAT29" s="16"/>
      <c r="WAU29" s="16"/>
      <c r="WAV29" s="16"/>
      <c r="WAW29" s="16"/>
      <c r="WAX29" s="16"/>
      <c r="WAY29" s="16"/>
      <c r="WAZ29" s="16"/>
      <c r="WBA29" s="16"/>
      <c r="WBB29" s="16"/>
      <c r="WBC29" s="16"/>
      <c r="WBD29" s="16"/>
      <c r="WBE29" s="16"/>
      <c r="WBF29" s="16"/>
      <c r="WBG29" s="16"/>
      <c r="WBH29" s="16"/>
      <c r="WBI29" s="16"/>
      <c r="WBJ29" s="16"/>
      <c r="WBK29" s="16"/>
      <c r="WBL29" s="16"/>
      <c r="WBM29" s="16"/>
      <c r="WBN29" s="16"/>
      <c r="WBO29" s="16"/>
      <c r="WBP29" s="16"/>
      <c r="WBQ29" s="16"/>
      <c r="WBR29" s="16"/>
      <c r="WBS29" s="16"/>
      <c r="WBT29" s="16"/>
      <c r="WBU29" s="16"/>
      <c r="WBV29" s="16"/>
      <c r="WBW29" s="16"/>
      <c r="WBX29" s="16"/>
      <c r="WBY29" s="16"/>
      <c r="WBZ29" s="16"/>
      <c r="WCA29" s="16"/>
      <c r="WCB29" s="16"/>
      <c r="WCC29" s="16"/>
      <c r="WCD29" s="16"/>
      <c r="WCE29" s="16"/>
      <c r="WCF29" s="16"/>
      <c r="WCG29" s="16"/>
      <c r="WCH29" s="16"/>
      <c r="WCI29" s="16"/>
      <c r="WCJ29" s="16"/>
      <c r="WCK29" s="16"/>
      <c r="WCL29" s="16"/>
      <c r="WCM29" s="16"/>
      <c r="WCN29" s="16"/>
      <c r="WCO29" s="16"/>
      <c r="WCP29" s="16"/>
      <c r="WCQ29" s="16"/>
      <c r="WCR29" s="16"/>
      <c r="WCS29" s="16"/>
      <c r="WCT29" s="16"/>
      <c r="WCU29" s="16"/>
      <c r="WCV29" s="16"/>
      <c r="WCW29" s="16"/>
      <c r="WCX29" s="16"/>
      <c r="WCY29" s="16"/>
      <c r="WCZ29" s="16"/>
      <c r="WDA29" s="16"/>
      <c r="WDB29" s="16"/>
      <c r="WDC29" s="16"/>
      <c r="WDD29" s="16"/>
      <c r="WDE29" s="16"/>
      <c r="WDF29" s="16"/>
      <c r="WDG29" s="16"/>
      <c r="WDH29" s="16"/>
      <c r="WDI29" s="16"/>
      <c r="WDJ29" s="16"/>
      <c r="WDK29" s="16"/>
      <c r="WDL29" s="16"/>
      <c r="WDM29" s="16"/>
      <c r="WDN29" s="16"/>
      <c r="WDO29" s="16"/>
      <c r="WDP29" s="16"/>
      <c r="WDQ29" s="16"/>
      <c r="WDR29" s="16"/>
      <c r="WDS29" s="16"/>
      <c r="WDT29" s="16"/>
      <c r="WDU29" s="16"/>
      <c r="WDV29" s="16"/>
      <c r="WDW29" s="16"/>
      <c r="WDX29" s="16"/>
      <c r="WDY29" s="16"/>
      <c r="WDZ29" s="16"/>
      <c r="WEA29" s="16"/>
      <c r="WEB29" s="16"/>
      <c r="WEC29" s="16"/>
      <c r="WED29" s="16"/>
      <c r="WEE29" s="16"/>
      <c r="WEF29" s="16"/>
      <c r="WEG29" s="16"/>
      <c r="WEH29" s="16"/>
      <c r="WEI29" s="16"/>
      <c r="WEJ29" s="16"/>
      <c r="WEK29" s="16"/>
      <c r="WEL29" s="16"/>
      <c r="WEM29" s="16"/>
      <c r="WEN29" s="16"/>
      <c r="WEO29" s="16"/>
      <c r="WEP29" s="16"/>
      <c r="WEQ29" s="16"/>
      <c r="WER29" s="16"/>
      <c r="WES29" s="16"/>
      <c r="WET29" s="16"/>
      <c r="WEU29" s="16"/>
      <c r="WEV29" s="16"/>
      <c r="WEW29" s="16"/>
      <c r="WEX29" s="16"/>
      <c r="WEY29" s="16"/>
      <c r="WEZ29" s="16"/>
      <c r="WFA29" s="16"/>
      <c r="WFB29" s="16"/>
      <c r="WFC29" s="16"/>
      <c r="WFD29" s="16"/>
      <c r="WFE29" s="16"/>
      <c r="WFF29" s="16"/>
      <c r="WFG29" s="16"/>
      <c r="WFH29" s="16"/>
      <c r="WFI29" s="16"/>
      <c r="WFJ29" s="16"/>
      <c r="WFK29" s="16"/>
      <c r="WFL29" s="16"/>
      <c r="WFM29" s="16"/>
      <c r="WFN29" s="16"/>
      <c r="WFO29" s="16"/>
      <c r="WFP29" s="16"/>
      <c r="WFQ29" s="16"/>
      <c r="WFR29" s="16"/>
      <c r="WFS29" s="16"/>
      <c r="WFT29" s="16"/>
      <c r="WFU29" s="16"/>
      <c r="WFV29" s="16"/>
      <c r="WFW29" s="16"/>
      <c r="WFX29" s="16"/>
      <c r="WFY29" s="16"/>
      <c r="WFZ29" s="16"/>
      <c r="WGA29" s="16"/>
      <c r="WGB29" s="16"/>
      <c r="WGC29" s="16"/>
      <c r="WGD29" s="16"/>
      <c r="WGE29" s="16"/>
      <c r="WGF29" s="16"/>
      <c r="WGG29" s="16"/>
      <c r="WGH29" s="16"/>
      <c r="WGI29" s="16"/>
      <c r="WGJ29" s="16"/>
      <c r="WGK29" s="16"/>
      <c r="WGL29" s="16"/>
      <c r="WGM29" s="16"/>
      <c r="WGN29" s="16"/>
      <c r="WGO29" s="16"/>
      <c r="WGP29" s="16"/>
      <c r="WGQ29" s="16"/>
      <c r="WGR29" s="16"/>
      <c r="WGS29" s="16"/>
      <c r="WGT29" s="16"/>
      <c r="WGU29" s="16"/>
      <c r="WGV29" s="16"/>
      <c r="WGW29" s="16"/>
      <c r="WGX29" s="16"/>
      <c r="WGY29" s="16"/>
      <c r="WGZ29" s="16"/>
      <c r="WHA29" s="16"/>
      <c r="WHB29" s="16"/>
      <c r="WHC29" s="16"/>
      <c r="WHD29" s="16"/>
      <c r="WHE29" s="16"/>
      <c r="WHF29" s="16"/>
      <c r="WHG29" s="16"/>
      <c r="WHH29" s="16"/>
      <c r="WHI29" s="16"/>
      <c r="WHJ29" s="16"/>
      <c r="WHK29" s="16"/>
      <c r="WHL29" s="16"/>
      <c r="WHM29" s="16"/>
      <c r="WHN29" s="16"/>
      <c r="WHO29" s="16"/>
      <c r="WHP29" s="16"/>
      <c r="WHQ29" s="16"/>
      <c r="WHR29" s="16"/>
      <c r="WHS29" s="16"/>
      <c r="WHT29" s="16"/>
      <c r="WHU29" s="16"/>
      <c r="WHV29" s="16"/>
      <c r="WHW29" s="16"/>
      <c r="WHX29" s="16"/>
      <c r="WHY29" s="16"/>
      <c r="WHZ29" s="16"/>
      <c r="WIA29" s="16"/>
      <c r="WIB29" s="16"/>
      <c r="WIC29" s="16"/>
      <c r="WID29" s="16"/>
      <c r="WIE29" s="16"/>
      <c r="WIF29" s="16"/>
      <c r="WIG29" s="16"/>
      <c r="WIH29" s="16"/>
      <c r="WII29" s="16"/>
      <c r="WIJ29" s="16"/>
      <c r="WIK29" s="16"/>
      <c r="WIL29" s="16"/>
      <c r="WIM29" s="16"/>
      <c r="WIN29" s="16"/>
      <c r="WIO29" s="16"/>
      <c r="WIP29" s="16"/>
      <c r="WIQ29" s="16"/>
      <c r="WIR29" s="16"/>
      <c r="WIS29" s="16"/>
      <c r="WIT29" s="16"/>
      <c r="WIU29" s="16"/>
      <c r="WIV29" s="16"/>
      <c r="WIW29" s="16"/>
      <c r="WIX29" s="16"/>
      <c r="WIY29" s="16"/>
      <c r="WIZ29" s="16"/>
      <c r="WJA29" s="16"/>
      <c r="WJB29" s="16"/>
      <c r="WJC29" s="16"/>
      <c r="WJD29" s="16"/>
      <c r="WJE29" s="16"/>
      <c r="WJF29" s="16"/>
      <c r="WJG29" s="16"/>
      <c r="WJH29" s="16"/>
      <c r="WJI29" s="16"/>
      <c r="WJJ29" s="16"/>
      <c r="WJK29" s="16"/>
      <c r="WJL29" s="16"/>
      <c r="WJM29" s="16"/>
      <c r="WJN29" s="16"/>
      <c r="WJO29" s="16"/>
      <c r="WJP29" s="16"/>
      <c r="WJQ29" s="16"/>
      <c r="WJR29" s="16"/>
      <c r="WJS29" s="16"/>
      <c r="WJT29" s="16"/>
      <c r="WJU29" s="16"/>
      <c r="WJV29" s="16"/>
      <c r="WJW29" s="16"/>
      <c r="WJX29" s="16"/>
      <c r="WJY29" s="16"/>
      <c r="WJZ29" s="16"/>
      <c r="WKA29" s="16"/>
      <c r="WKB29" s="16"/>
      <c r="WKC29" s="16"/>
      <c r="WKD29" s="16"/>
      <c r="WKE29" s="16"/>
      <c r="WKF29" s="16"/>
      <c r="WKG29" s="16"/>
      <c r="WKH29" s="16"/>
      <c r="WKI29" s="16"/>
      <c r="WKJ29" s="16"/>
      <c r="WKK29" s="16"/>
      <c r="WKL29" s="16"/>
      <c r="WKM29" s="16"/>
      <c r="WKN29" s="16"/>
      <c r="WKO29" s="16"/>
      <c r="WKP29" s="16"/>
      <c r="WKQ29" s="16"/>
      <c r="WKR29" s="16"/>
      <c r="WKS29" s="16"/>
      <c r="WKT29" s="16"/>
      <c r="WKU29" s="16"/>
      <c r="WKV29" s="16"/>
      <c r="WKW29" s="16"/>
      <c r="WKX29" s="16"/>
      <c r="WKY29" s="16"/>
      <c r="WKZ29" s="16"/>
      <c r="WLA29" s="16"/>
      <c r="WLB29" s="16"/>
      <c r="WLC29" s="16"/>
      <c r="WLD29" s="16"/>
      <c r="WLE29" s="16"/>
      <c r="WLF29" s="16"/>
      <c r="WLG29" s="16"/>
      <c r="WLH29" s="16"/>
      <c r="WLI29" s="16"/>
      <c r="WLJ29" s="16"/>
      <c r="WLK29" s="16"/>
      <c r="WLL29" s="16"/>
      <c r="WLM29" s="16"/>
      <c r="WLN29" s="16"/>
      <c r="WLO29" s="16"/>
      <c r="WLP29" s="16"/>
      <c r="WLQ29" s="16"/>
      <c r="WLR29" s="16"/>
      <c r="WLS29" s="16"/>
      <c r="WLT29" s="16"/>
      <c r="WLU29" s="16"/>
      <c r="WLV29" s="16"/>
      <c r="WLW29" s="16"/>
      <c r="WLX29" s="16"/>
      <c r="WLY29" s="16"/>
      <c r="WLZ29" s="16"/>
      <c r="WMA29" s="16"/>
      <c r="WMB29" s="16"/>
      <c r="WMC29" s="16"/>
      <c r="WMD29" s="16"/>
      <c r="WME29" s="16"/>
      <c r="WMF29" s="16"/>
      <c r="WMG29" s="16"/>
      <c r="WMH29" s="16"/>
      <c r="WMI29" s="16"/>
      <c r="WMJ29" s="16"/>
      <c r="WMK29" s="16"/>
      <c r="WML29" s="16"/>
      <c r="WMM29" s="16"/>
      <c r="WMN29" s="16"/>
      <c r="WMO29" s="16"/>
      <c r="WMP29" s="16"/>
      <c r="WMQ29" s="16"/>
      <c r="WMR29" s="16"/>
      <c r="WMS29" s="16"/>
      <c r="WMT29" s="16"/>
      <c r="WMU29" s="16"/>
      <c r="WMV29" s="16"/>
      <c r="WMW29" s="16"/>
      <c r="WMX29" s="16"/>
      <c r="WMY29" s="16"/>
      <c r="WMZ29" s="16"/>
      <c r="WNA29" s="16"/>
      <c r="WNB29" s="16"/>
      <c r="WNC29" s="16"/>
      <c r="WND29" s="16"/>
      <c r="WNE29" s="16"/>
      <c r="WNF29" s="16"/>
      <c r="WNG29" s="16"/>
      <c r="WNH29" s="16"/>
      <c r="WNI29" s="16"/>
      <c r="WNJ29" s="16"/>
      <c r="WNK29" s="16"/>
      <c r="WNL29" s="16"/>
      <c r="WNM29" s="16"/>
      <c r="WNN29" s="16"/>
      <c r="WNO29" s="16"/>
      <c r="WNP29" s="16"/>
      <c r="WNQ29" s="16"/>
      <c r="WNR29" s="16"/>
      <c r="WNS29" s="16"/>
      <c r="WNT29" s="16"/>
      <c r="WNU29" s="16"/>
      <c r="WNV29" s="16"/>
      <c r="WNW29" s="16"/>
      <c r="WNX29" s="16"/>
      <c r="WNY29" s="16"/>
      <c r="WNZ29" s="16"/>
      <c r="WOA29" s="16"/>
      <c r="WOB29" s="16"/>
      <c r="WOC29" s="16"/>
      <c r="WOD29" s="16"/>
      <c r="WOE29" s="16"/>
      <c r="WOF29" s="16"/>
      <c r="WOG29" s="16"/>
      <c r="WOH29" s="16"/>
      <c r="WOI29" s="16"/>
      <c r="WOJ29" s="16"/>
      <c r="WOK29" s="16"/>
      <c r="WOL29" s="16"/>
      <c r="WOM29" s="16"/>
      <c r="WON29" s="16"/>
      <c r="WOO29" s="16"/>
      <c r="WOP29" s="16"/>
      <c r="WOQ29" s="16"/>
      <c r="WOR29" s="16"/>
      <c r="WOS29" s="16"/>
      <c r="WOT29" s="16"/>
      <c r="WOU29" s="16"/>
      <c r="WOV29" s="16"/>
      <c r="WOW29" s="16"/>
      <c r="WOX29" s="16"/>
      <c r="WOY29" s="16"/>
      <c r="WOZ29" s="16"/>
      <c r="WPA29" s="16"/>
      <c r="WPB29" s="16"/>
      <c r="WPC29" s="16"/>
      <c r="WPD29" s="16"/>
      <c r="WPE29" s="16"/>
      <c r="WPF29" s="16"/>
      <c r="WPG29" s="16"/>
      <c r="WPH29" s="16"/>
      <c r="WPI29" s="16"/>
      <c r="WPJ29" s="16"/>
      <c r="WPK29" s="16"/>
      <c r="WPL29" s="16"/>
      <c r="WPM29" s="16"/>
      <c r="WPN29" s="16"/>
      <c r="WPO29" s="16"/>
      <c r="WPP29" s="16"/>
      <c r="WPQ29" s="16"/>
      <c r="WPR29" s="16"/>
      <c r="WPS29" s="16"/>
      <c r="WPT29" s="16"/>
      <c r="WPU29" s="16"/>
      <c r="WPV29" s="16"/>
      <c r="WPW29" s="16"/>
      <c r="WPX29" s="16"/>
      <c r="WPY29" s="16"/>
      <c r="WPZ29" s="16"/>
      <c r="WQA29" s="16"/>
      <c r="WQB29" s="16"/>
      <c r="WQC29" s="16"/>
      <c r="WQD29" s="16"/>
      <c r="WQE29" s="16"/>
      <c r="WQF29" s="16"/>
      <c r="WQG29" s="16"/>
      <c r="WQH29" s="16"/>
      <c r="WQI29" s="16"/>
      <c r="WQJ29" s="16"/>
      <c r="WQK29" s="16"/>
      <c r="WQL29" s="16"/>
      <c r="WQM29" s="16"/>
      <c r="WQN29" s="16"/>
      <c r="WQO29" s="16"/>
      <c r="WQP29" s="16"/>
      <c r="WQQ29" s="16"/>
      <c r="WQR29" s="16"/>
      <c r="WQS29" s="16"/>
      <c r="WQT29" s="16"/>
      <c r="WQU29" s="16"/>
      <c r="WQV29" s="16"/>
      <c r="WQW29" s="16"/>
      <c r="WQX29" s="16"/>
      <c r="WQY29" s="16"/>
      <c r="WQZ29" s="16"/>
      <c r="WRA29" s="16"/>
      <c r="WRB29" s="16"/>
      <c r="WRC29" s="16"/>
      <c r="WRD29" s="16"/>
      <c r="WRE29" s="16"/>
      <c r="WRF29" s="16"/>
      <c r="WRG29" s="16"/>
      <c r="WRH29" s="16"/>
      <c r="WRI29" s="16"/>
      <c r="WRJ29" s="16"/>
      <c r="WRK29" s="16"/>
      <c r="WRL29" s="16"/>
      <c r="WRM29" s="16"/>
      <c r="WRN29" s="16"/>
      <c r="WRO29" s="16"/>
      <c r="WRP29" s="16"/>
      <c r="WRQ29" s="16"/>
      <c r="WRR29" s="16"/>
      <c r="WRS29" s="16"/>
      <c r="WRT29" s="16"/>
      <c r="WRU29" s="16"/>
      <c r="WRV29" s="16"/>
      <c r="WRW29" s="16"/>
      <c r="WRX29" s="16"/>
      <c r="WRY29" s="16"/>
      <c r="WRZ29" s="16"/>
      <c r="WSA29" s="16"/>
      <c r="WSB29" s="16"/>
      <c r="WSC29" s="16"/>
      <c r="WSD29" s="16"/>
      <c r="WSE29" s="16"/>
      <c r="WSF29" s="16"/>
      <c r="WSG29" s="16"/>
      <c r="WSH29" s="16"/>
      <c r="WSI29" s="16"/>
      <c r="WSJ29" s="16"/>
      <c r="WSK29" s="16"/>
      <c r="WSL29" s="16"/>
      <c r="WSM29" s="16"/>
      <c r="WSN29" s="16"/>
      <c r="WSO29" s="16"/>
      <c r="WSP29" s="16"/>
      <c r="WSQ29" s="16"/>
      <c r="WSR29" s="16"/>
      <c r="WSS29" s="16"/>
      <c r="WST29" s="16"/>
      <c r="WSU29" s="16"/>
      <c r="WSV29" s="16"/>
      <c r="WSW29" s="16"/>
      <c r="WSX29" s="16"/>
      <c r="WSY29" s="16"/>
      <c r="WSZ29" s="16"/>
      <c r="WTA29" s="16"/>
      <c r="WTB29" s="16"/>
      <c r="WTC29" s="16"/>
      <c r="WTD29" s="16"/>
      <c r="WTE29" s="16"/>
      <c r="WTF29" s="16"/>
      <c r="WTG29" s="16"/>
      <c r="WTH29" s="16"/>
      <c r="WTI29" s="16"/>
      <c r="WTJ29" s="16"/>
      <c r="WTK29" s="16"/>
      <c r="WTL29" s="16"/>
      <c r="WTM29" s="16"/>
      <c r="WTN29" s="16"/>
      <c r="WTO29" s="16"/>
      <c r="WTP29" s="16"/>
      <c r="WTQ29" s="16"/>
      <c r="WTR29" s="16"/>
      <c r="WTS29" s="16"/>
      <c r="WTT29" s="16"/>
      <c r="WTU29" s="16"/>
      <c r="WTV29" s="16"/>
      <c r="WTW29" s="16"/>
      <c r="WTX29" s="16"/>
      <c r="WTY29" s="16"/>
      <c r="WTZ29" s="16"/>
      <c r="WUA29" s="16"/>
      <c r="WUB29" s="16"/>
      <c r="WUC29" s="16"/>
      <c r="WUD29" s="16"/>
      <c r="WUE29" s="16"/>
      <c r="WUF29" s="16"/>
      <c r="WUG29" s="16"/>
      <c r="WUH29" s="16"/>
      <c r="WUI29" s="16"/>
      <c r="WUJ29" s="16"/>
      <c r="WUK29" s="16"/>
      <c r="WUL29" s="16"/>
      <c r="WUM29" s="16"/>
      <c r="WUN29" s="16"/>
      <c r="WUO29" s="16"/>
      <c r="WUP29" s="16"/>
      <c r="WUQ29" s="16"/>
      <c r="WUR29" s="16"/>
      <c r="WUS29" s="16"/>
      <c r="WUT29" s="16"/>
      <c r="WUU29" s="16"/>
      <c r="WUV29" s="16"/>
      <c r="WUW29" s="16"/>
      <c r="WUX29" s="16"/>
      <c r="WUY29" s="16"/>
      <c r="WUZ29" s="16"/>
      <c r="WVA29" s="16"/>
      <c r="WVB29" s="16"/>
      <c r="WVC29" s="16"/>
      <c r="WVD29" s="16"/>
      <c r="WVE29" s="16"/>
      <c r="WVF29" s="16"/>
      <c r="WVG29" s="16"/>
      <c r="WVH29" s="16"/>
      <c r="WVI29" s="16"/>
      <c r="WVJ29" s="16"/>
      <c r="WVK29" s="16"/>
      <c r="WVL29" s="16"/>
      <c r="WVM29" s="16"/>
      <c r="WVN29" s="16"/>
      <c r="WVO29" s="16"/>
      <c r="WVP29" s="16"/>
      <c r="WVQ29" s="16"/>
      <c r="WVR29" s="16"/>
      <c r="WVS29" s="16"/>
      <c r="WVT29" s="16"/>
      <c r="WVU29" s="16"/>
      <c r="WVV29" s="16"/>
      <c r="WVW29" s="16"/>
      <c r="WVX29" s="16"/>
      <c r="WVY29" s="16"/>
      <c r="WVZ29" s="16"/>
      <c r="WWA29" s="16"/>
      <c r="WWB29" s="16"/>
      <c r="WWC29" s="16"/>
      <c r="WWD29" s="16"/>
      <c r="WWE29" s="16"/>
      <c r="WWF29" s="16"/>
      <c r="WWG29" s="16"/>
      <c r="WWH29" s="16"/>
      <c r="WWI29" s="16"/>
      <c r="WWJ29" s="16"/>
      <c r="WWK29" s="16"/>
      <c r="WWL29" s="16"/>
      <c r="WWM29" s="16"/>
      <c r="WWN29" s="16"/>
      <c r="WWO29" s="16"/>
      <c r="WWP29" s="16"/>
      <c r="WWQ29" s="16"/>
      <c r="WWR29" s="16"/>
      <c r="WWS29" s="16"/>
      <c r="WWT29" s="16"/>
      <c r="WWU29" s="16"/>
      <c r="WWV29" s="16"/>
      <c r="WWW29" s="16"/>
      <c r="WWX29" s="16"/>
      <c r="WWY29" s="16"/>
      <c r="WWZ29" s="16"/>
      <c r="WXA29" s="16"/>
      <c r="WXB29" s="16"/>
      <c r="WXC29" s="16"/>
      <c r="WXD29" s="16"/>
      <c r="WXE29" s="16"/>
      <c r="WXF29" s="16"/>
      <c r="WXG29" s="16"/>
      <c r="WXH29" s="16"/>
      <c r="WXI29" s="16"/>
      <c r="WXJ29" s="16"/>
      <c r="WXK29" s="16"/>
      <c r="WXL29" s="16"/>
      <c r="WXM29" s="16"/>
      <c r="WXN29" s="16"/>
      <c r="WXO29" s="16"/>
      <c r="WXP29" s="16"/>
      <c r="WXQ29" s="16"/>
      <c r="WXR29" s="16"/>
      <c r="WXS29" s="16"/>
      <c r="WXT29" s="16"/>
      <c r="WXU29" s="16"/>
      <c r="WXV29" s="16"/>
      <c r="WXW29" s="16"/>
      <c r="WXX29" s="16"/>
      <c r="WXY29" s="16"/>
      <c r="WXZ29" s="16"/>
      <c r="WYA29" s="16"/>
      <c r="WYB29" s="16"/>
      <c r="WYC29" s="16"/>
      <c r="WYD29" s="16"/>
      <c r="WYE29" s="16"/>
      <c r="WYF29" s="16"/>
      <c r="WYG29" s="16"/>
      <c r="WYH29" s="16"/>
      <c r="WYI29" s="16"/>
      <c r="WYJ29" s="16"/>
      <c r="WYK29" s="16"/>
      <c r="WYL29" s="16"/>
      <c r="WYM29" s="16"/>
      <c r="WYN29" s="16"/>
      <c r="WYO29" s="16"/>
      <c r="WYP29" s="16"/>
      <c r="WYQ29" s="16"/>
      <c r="WYR29" s="16"/>
      <c r="WYS29" s="16"/>
      <c r="WYT29" s="16"/>
      <c r="WYU29" s="16"/>
      <c r="WYV29" s="16"/>
      <c r="WYW29" s="16"/>
      <c r="WYX29" s="16"/>
      <c r="WYY29" s="16"/>
      <c r="WYZ29" s="16"/>
      <c r="WZA29" s="16"/>
      <c r="WZB29" s="16"/>
      <c r="WZC29" s="16"/>
      <c r="WZD29" s="16"/>
      <c r="WZE29" s="16"/>
      <c r="WZF29" s="16"/>
      <c r="WZG29" s="16"/>
      <c r="WZH29" s="16"/>
      <c r="WZI29" s="16"/>
      <c r="WZJ29" s="16"/>
      <c r="WZK29" s="16"/>
      <c r="WZL29" s="16"/>
      <c r="WZM29" s="16"/>
      <c r="WZN29" s="16"/>
      <c r="WZO29" s="16"/>
      <c r="WZP29" s="16"/>
      <c r="WZQ29" s="16"/>
      <c r="WZR29" s="16"/>
      <c r="WZS29" s="16"/>
      <c r="WZT29" s="16"/>
      <c r="WZU29" s="16"/>
      <c r="WZV29" s="16"/>
      <c r="WZW29" s="16"/>
      <c r="WZX29" s="16"/>
      <c r="WZY29" s="16"/>
      <c r="WZZ29" s="16"/>
      <c r="XAA29" s="16"/>
      <c r="XAB29" s="16"/>
      <c r="XAC29" s="16"/>
      <c r="XAD29" s="16"/>
      <c r="XAE29" s="16"/>
      <c r="XAF29" s="16"/>
      <c r="XAG29" s="16"/>
      <c r="XAH29" s="16"/>
      <c r="XAI29" s="16"/>
      <c r="XAJ29" s="16"/>
      <c r="XAK29" s="16"/>
      <c r="XAL29" s="16"/>
      <c r="XAM29" s="16"/>
      <c r="XAN29" s="16"/>
      <c r="XAO29" s="16"/>
      <c r="XAP29" s="16"/>
      <c r="XAQ29" s="16"/>
      <c r="XAR29" s="16"/>
      <c r="XAS29" s="16"/>
      <c r="XAT29" s="16"/>
      <c r="XAU29" s="16"/>
      <c r="XAV29" s="16"/>
      <c r="XAW29" s="16"/>
      <c r="XAX29" s="16"/>
      <c r="XAY29" s="16"/>
      <c r="XAZ29" s="16"/>
      <c r="XBA29" s="16"/>
      <c r="XBB29" s="16"/>
      <c r="XBC29" s="16"/>
      <c r="XBD29" s="16"/>
      <c r="XBE29" s="16"/>
      <c r="XBF29" s="16"/>
      <c r="XBG29" s="16"/>
      <c r="XBH29" s="16"/>
      <c r="XBI29" s="16"/>
      <c r="XBJ29" s="16"/>
      <c r="XBK29" s="16"/>
      <c r="XBL29" s="16"/>
      <c r="XBM29" s="16"/>
      <c r="XBN29" s="16"/>
      <c r="XBO29" s="16"/>
      <c r="XBP29" s="16"/>
      <c r="XBQ29" s="16"/>
      <c r="XBR29" s="16"/>
      <c r="XBS29" s="16"/>
      <c r="XBT29" s="16"/>
      <c r="XBU29" s="16"/>
      <c r="XBV29" s="16"/>
      <c r="XBW29" s="16"/>
      <c r="XBX29" s="16"/>
      <c r="XBY29" s="16"/>
      <c r="XBZ29" s="16"/>
      <c r="XCA29" s="16"/>
      <c r="XCB29" s="16"/>
      <c r="XCC29" s="16"/>
      <c r="XCD29" s="16"/>
      <c r="XCE29" s="16"/>
      <c r="XCF29" s="16"/>
      <c r="XCG29" s="16"/>
      <c r="XCH29" s="16"/>
      <c r="XCI29" s="16"/>
      <c r="XCJ29" s="16"/>
      <c r="XCK29" s="16"/>
      <c r="XCL29" s="16"/>
      <c r="XCM29" s="16"/>
      <c r="XCN29" s="16"/>
      <c r="XCO29" s="16"/>
      <c r="XCP29" s="16"/>
      <c r="XCQ29" s="16"/>
      <c r="XCR29" s="16"/>
      <c r="XCS29" s="16"/>
      <c r="XCT29" s="16"/>
      <c r="XCU29" s="16"/>
      <c r="XCV29" s="16"/>
      <c r="XCW29" s="16"/>
      <c r="XCX29" s="16"/>
      <c r="XCY29" s="16"/>
      <c r="XCZ29" s="16"/>
      <c r="XDA29" s="16"/>
      <c r="XDB29" s="16"/>
      <c r="XDC29" s="16"/>
      <c r="XDD29" s="16"/>
      <c r="XDE29" s="16"/>
      <c r="XDF29" s="16"/>
      <c r="XDG29" s="16"/>
      <c r="XDH29" s="16"/>
      <c r="XDI29" s="16"/>
      <c r="XDJ29" s="16"/>
      <c r="XDK29" s="16"/>
      <c r="XDL29" s="16"/>
      <c r="XDM29" s="16"/>
      <c r="XDN29" s="16"/>
      <c r="XDO29" s="16"/>
      <c r="XDP29" s="16"/>
      <c r="XDQ29" s="16"/>
      <c r="XDR29" s="16"/>
      <c r="XDS29" s="16"/>
      <c r="XDT29" s="16"/>
      <c r="XDU29" s="16"/>
      <c r="XDV29" s="16"/>
      <c r="XDW29" s="16"/>
      <c r="XDX29" s="16"/>
      <c r="XDY29" s="16"/>
      <c r="XDZ29" s="16"/>
      <c r="XEA29" s="16"/>
      <c r="XEB29" s="16"/>
      <c r="XEC29" s="16"/>
      <c r="XED29" s="16"/>
      <c r="XEE29" s="16"/>
      <c r="XEF29" s="16"/>
      <c r="XEG29" s="16"/>
      <c r="XEH29" s="16"/>
      <c r="XEI29" s="16"/>
      <c r="XEJ29" s="16"/>
      <c r="XEK29" s="16"/>
      <c r="XEL29" s="16"/>
      <c r="XEM29" s="16"/>
      <c r="XEN29" s="16"/>
      <c r="XEO29" s="16"/>
      <c r="XEP29" s="16"/>
      <c r="XEQ29" s="16"/>
      <c r="XER29" s="16"/>
      <c r="XES29" s="16"/>
      <c r="XET29" s="16"/>
      <c r="XEU29" s="16"/>
      <c r="XEV29" s="16"/>
      <c r="XEW29" s="16"/>
      <c r="XEX29" s="16"/>
      <c r="XEY29" s="16"/>
      <c r="XEZ29" s="16"/>
      <c r="XFA29" s="16"/>
      <c r="XFB29" s="16"/>
      <c r="XFC29" s="16"/>
      <c r="XFD29" s="16"/>
    </row>
    <row r="30" spans="1:16384" s="15" customFormat="1" ht="45" x14ac:dyDescent="0.2">
      <c r="B30" s="16"/>
      <c r="C30" s="55" t="s">
        <v>107</v>
      </c>
      <c r="D30" s="55" t="s">
        <v>109</v>
      </c>
      <c r="E30" s="55" t="s">
        <v>126</v>
      </c>
      <c r="F30" s="37" t="s">
        <v>422</v>
      </c>
      <c r="G30" s="55" t="s">
        <v>216</v>
      </c>
      <c r="H30" s="37" t="s">
        <v>73</v>
      </c>
      <c r="I30" s="55" t="s">
        <v>68</v>
      </c>
      <c r="J30" s="55" t="s">
        <v>69</v>
      </c>
      <c r="K30" s="55" t="s">
        <v>70</v>
      </c>
      <c r="L30" s="55" t="s">
        <v>78</v>
      </c>
      <c r="M30" s="55" t="s">
        <v>71</v>
      </c>
      <c r="N30" s="55" t="s">
        <v>28</v>
      </c>
      <c r="O30" s="55" t="s">
        <v>250</v>
      </c>
      <c r="P30" s="55" t="s">
        <v>46</v>
      </c>
      <c r="Q30" s="55" t="s">
        <v>24</v>
      </c>
      <c r="R30" s="106" t="s">
        <v>29</v>
      </c>
      <c r="S30" s="7"/>
    </row>
    <row r="31" spans="1:16384" ht="28.5" x14ac:dyDescent="0.25">
      <c r="B31"/>
      <c r="C31" s="35" t="s">
        <v>87</v>
      </c>
      <c r="D31" s="35" t="s">
        <v>119</v>
      </c>
      <c r="E31" s="35" t="s">
        <v>426</v>
      </c>
      <c r="F31" s="23">
        <v>1</v>
      </c>
      <c r="G31" s="35" t="s">
        <v>76</v>
      </c>
      <c r="H31" s="23">
        <v>2</v>
      </c>
      <c r="I31" s="36">
        <v>8.8000000000000007</v>
      </c>
      <c r="J31" s="36" t="s">
        <v>77</v>
      </c>
      <c r="K31" s="123">
        <v>45820</v>
      </c>
      <c r="L31" s="36">
        <v>8.1999999999999993</v>
      </c>
      <c r="M31" s="36" t="s">
        <v>77</v>
      </c>
      <c r="N31" s="130">
        <v>45089</v>
      </c>
      <c r="O31" s="130" t="s">
        <v>238</v>
      </c>
      <c r="P31" s="35" t="s">
        <v>86</v>
      </c>
      <c r="Q31" s="35" t="s">
        <v>87</v>
      </c>
      <c r="R31" s="97" t="s">
        <v>625</v>
      </c>
    </row>
    <row r="32" spans="1:16384" ht="28.5" x14ac:dyDescent="0.25">
      <c r="B32"/>
      <c r="C32" s="35" t="s">
        <v>87</v>
      </c>
      <c r="D32" s="35" t="s">
        <v>119</v>
      </c>
      <c r="E32" s="35" t="s">
        <v>426</v>
      </c>
      <c r="F32" s="23">
        <v>2</v>
      </c>
      <c r="G32" s="35" t="s">
        <v>82</v>
      </c>
      <c r="H32" s="23">
        <v>2</v>
      </c>
      <c r="I32" s="36">
        <v>16.399999999999999</v>
      </c>
      <c r="J32" s="36" t="s">
        <v>77</v>
      </c>
      <c r="K32" s="123">
        <v>45820</v>
      </c>
      <c r="L32" s="36">
        <v>16.399999999999999</v>
      </c>
      <c r="M32" s="36" t="s">
        <v>77</v>
      </c>
      <c r="N32" s="130">
        <v>45089</v>
      </c>
      <c r="O32" s="130" t="s">
        <v>238</v>
      </c>
      <c r="P32" s="35" t="s">
        <v>86</v>
      </c>
      <c r="Q32" s="35" t="s">
        <v>87</v>
      </c>
      <c r="R32" s="97" t="s">
        <v>625</v>
      </c>
    </row>
    <row r="33" spans="2:18" ht="28.5" x14ac:dyDescent="0.25">
      <c r="B33"/>
      <c r="C33" s="35" t="s">
        <v>87</v>
      </c>
      <c r="D33" s="35" t="s">
        <v>119</v>
      </c>
      <c r="E33" s="35" t="s">
        <v>426</v>
      </c>
      <c r="F33" s="23">
        <v>3</v>
      </c>
      <c r="G33" s="35" t="s">
        <v>55</v>
      </c>
      <c r="H33" s="23">
        <v>3</v>
      </c>
      <c r="I33" s="36">
        <f>I31*3</f>
        <v>26.400000000000002</v>
      </c>
      <c r="J33" s="36" t="s">
        <v>77</v>
      </c>
      <c r="K33" s="123">
        <v>45820</v>
      </c>
      <c r="L33" s="36">
        <f>L31*3</f>
        <v>24.599999999999998</v>
      </c>
      <c r="M33" s="36" t="s">
        <v>77</v>
      </c>
      <c r="N33" s="130">
        <v>45089</v>
      </c>
      <c r="O33" s="130" t="s">
        <v>238</v>
      </c>
      <c r="P33" s="35" t="s">
        <v>86</v>
      </c>
      <c r="Q33" s="35" t="s">
        <v>87</v>
      </c>
      <c r="R33" s="97" t="s">
        <v>625</v>
      </c>
    </row>
    <row r="34" spans="2:18" ht="28.5" x14ac:dyDescent="0.25">
      <c r="B34"/>
      <c r="C34" s="35" t="s">
        <v>87</v>
      </c>
      <c r="D34" s="35" t="s">
        <v>119</v>
      </c>
      <c r="E34" s="35" t="s">
        <v>426</v>
      </c>
      <c r="F34" s="23">
        <v>4</v>
      </c>
      <c r="G34" s="35" t="s">
        <v>83</v>
      </c>
      <c r="H34" s="23">
        <v>3</v>
      </c>
      <c r="I34" s="36">
        <f>I31*3</f>
        <v>26.400000000000002</v>
      </c>
      <c r="J34" s="36" t="s">
        <v>77</v>
      </c>
      <c r="K34" s="123">
        <v>45820</v>
      </c>
      <c r="L34" s="36">
        <f>L31*3</f>
        <v>24.599999999999998</v>
      </c>
      <c r="M34" s="36" t="s">
        <v>77</v>
      </c>
      <c r="N34" s="130">
        <v>45089</v>
      </c>
      <c r="O34" s="130" t="s">
        <v>238</v>
      </c>
      <c r="P34" s="35" t="s">
        <v>86</v>
      </c>
      <c r="Q34" s="35" t="s">
        <v>87</v>
      </c>
      <c r="R34" s="97" t="s">
        <v>625</v>
      </c>
    </row>
    <row r="35" spans="2:18" ht="28.5" x14ac:dyDescent="0.25">
      <c r="B35"/>
      <c r="C35" s="35" t="s">
        <v>87</v>
      </c>
      <c r="D35" s="35" t="s">
        <v>119</v>
      </c>
      <c r="E35" s="35" t="s">
        <v>426</v>
      </c>
      <c r="F35" s="23">
        <v>5</v>
      </c>
      <c r="G35" s="35" t="s">
        <v>58</v>
      </c>
      <c r="H35" s="23">
        <v>4</v>
      </c>
      <c r="I35" s="36">
        <f>I31*4</f>
        <v>35.200000000000003</v>
      </c>
      <c r="J35" s="36" t="s">
        <v>77</v>
      </c>
      <c r="K35" s="123">
        <v>45820</v>
      </c>
      <c r="L35" s="36">
        <f>L31*4</f>
        <v>32.799999999999997</v>
      </c>
      <c r="M35" s="36" t="s">
        <v>77</v>
      </c>
      <c r="N35" s="130">
        <v>45089</v>
      </c>
      <c r="O35" s="130" t="s">
        <v>238</v>
      </c>
      <c r="P35" s="35" t="s">
        <v>86</v>
      </c>
      <c r="Q35" s="35" t="s">
        <v>87</v>
      </c>
      <c r="R35" s="97" t="s">
        <v>625</v>
      </c>
    </row>
    <row r="36" spans="2:18" ht="28.5" x14ac:dyDescent="0.25">
      <c r="B36"/>
      <c r="C36" s="35" t="s">
        <v>87</v>
      </c>
      <c r="D36" s="35" t="s">
        <v>119</v>
      </c>
      <c r="E36" s="35" t="s">
        <v>426</v>
      </c>
      <c r="F36" s="23">
        <v>6</v>
      </c>
      <c r="G36" s="35" t="s">
        <v>84</v>
      </c>
      <c r="H36" s="23">
        <v>4</v>
      </c>
      <c r="I36" s="36">
        <f>I31*4</f>
        <v>35.200000000000003</v>
      </c>
      <c r="J36" s="36" t="s">
        <v>77</v>
      </c>
      <c r="K36" s="123">
        <v>45820</v>
      </c>
      <c r="L36" s="36">
        <f>L31*4</f>
        <v>32.799999999999997</v>
      </c>
      <c r="M36" s="36" t="s">
        <v>77</v>
      </c>
      <c r="N36" s="130">
        <v>45089</v>
      </c>
      <c r="O36" s="130" t="s">
        <v>238</v>
      </c>
      <c r="P36" s="35" t="s">
        <v>86</v>
      </c>
      <c r="Q36" s="35" t="s">
        <v>87</v>
      </c>
      <c r="R36" s="97" t="s">
        <v>625</v>
      </c>
    </row>
    <row r="37" spans="2:18" ht="28.5" x14ac:dyDescent="0.25">
      <c r="B37"/>
      <c r="C37" s="35" t="s">
        <v>87</v>
      </c>
      <c r="D37" s="35" t="s">
        <v>119</v>
      </c>
      <c r="E37" s="35" t="s">
        <v>426</v>
      </c>
      <c r="F37" s="23">
        <v>7</v>
      </c>
      <c r="G37" s="35" t="s">
        <v>85</v>
      </c>
      <c r="H37" s="23">
        <v>5</v>
      </c>
      <c r="I37" s="36">
        <f>I31*5</f>
        <v>44</v>
      </c>
      <c r="J37" s="36" t="s">
        <v>77</v>
      </c>
      <c r="K37" s="123">
        <v>45820</v>
      </c>
      <c r="L37" s="36">
        <f>L31*5</f>
        <v>41</v>
      </c>
      <c r="M37" s="36" t="s">
        <v>77</v>
      </c>
      <c r="N37" s="130">
        <v>45089</v>
      </c>
      <c r="O37" s="130" t="s">
        <v>238</v>
      </c>
      <c r="P37" s="35" t="s">
        <v>86</v>
      </c>
      <c r="Q37" s="35" t="s">
        <v>87</v>
      </c>
      <c r="R37" s="97" t="s">
        <v>625</v>
      </c>
    </row>
    <row r="38" spans="2:18" ht="28.5" x14ac:dyDescent="0.25">
      <c r="B38"/>
      <c r="C38" s="35" t="s">
        <v>87</v>
      </c>
      <c r="D38" s="35" t="s">
        <v>119</v>
      </c>
      <c r="E38" s="35" t="s">
        <v>426</v>
      </c>
      <c r="F38" s="23">
        <v>8</v>
      </c>
      <c r="G38" s="35" t="s">
        <v>85</v>
      </c>
      <c r="H38" s="23">
        <v>6</v>
      </c>
      <c r="I38" s="36">
        <f>I31*6</f>
        <v>52.800000000000004</v>
      </c>
      <c r="J38" s="36" t="s">
        <v>77</v>
      </c>
      <c r="K38" s="123">
        <v>45820</v>
      </c>
      <c r="L38" s="36">
        <f>L31*6</f>
        <v>49.199999999999996</v>
      </c>
      <c r="M38" s="36" t="s">
        <v>77</v>
      </c>
      <c r="N38" s="130">
        <v>45089</v>
      </c>
      <c r="O38" s="130" t="s">
        <v>238</v>
      </c>
      <c r="P38" s="35" t="s">
        <v>86</v>
      </c>
      <c r="Q38" s="35" t="s">
        <v>87</v>
      </c>
      <c r="R38" s="97" t="s">
        <v>625</v>
      </c>
    </row>
    <row r="39" spans="2:18" ht="28.5" x14ac:dyDescent="0.25">
      <c r="B39"/>
      <c r="C39" s="35" t="s">
        <v>87</v>
      </c>
      <c r="D39" s="35" t="s">
        <v>119</v>
      </c>
      <c r="E39" s="35" t="s">
        <v>426</v>
      </c>
      <c r="F39" s="23">
        <v>9</v>
      </c>
      <c r="G39" s="35" t="s">
        <v>75</v>
      </c>
      <c r="H39" s="23">
        <v>2</v>
      </c>
      <c r="I39" s="36">
        <v>4.4000000000000004</v>
      </c>
      <c r="J39" s="36" t="s">
        <v>77</v>
      </c>
      <c r="K39" s="123">
        <v>45820</v>
      </c>
      <c r="L39" s="36">
        <v>4.0999999999999996</v>
      </c>
      <c r="M39" s="36" t="s">
        <v>77</v>
      </c>
      <c r="N39" s="130">
        <v>45089</v>
      </c>
      <c r="O39" s="130" t="s">
        <v>238</v>
      </c>
      <c r="P39" s="35" t="s">
        <v>86</v>
      </c>
      <c r="Q39" s="35" t="s">
        <v>87</v>
      </c>
      <c r="R39" s="97" t="s">
        <v>625</v>
      </c>
    </row>
    <row r="40" spans="2:18" ht="28.5" x14ac:dyDescent="0.25">
      <c r="B40"/>
      <c r="C40" s="35" t="s">
        <v>114</v>
      </c>
      <c r="D40" s="35" t="s">
        <v>120</v>
      </c>
      <c r="E40" s="35" t="s">
        <v>427</v>
      </c>
      <c r="F40" s="23">
        <v>1</v>
      </c>
      <c r="G40" s="35" t="s">
        <v>76</v>
      </c>
      <c r="H40" s="23">
        <v>2</v>
      </c>
      <c r="I40" s="36">
        <v>10.199999999999999</v>
      </c>
      <c r="J40" s="36" t="s">
        <v>77</v>
      </c>
      <c r="K40" s="123">
        <v>45748</v>
      </c>
      <c r="L40" s="36">
        <v>9.6</v>
      </c>
      <c r="M40" s="36" t="s">
        <v>77</v>
      </c>
      <c r="N40" s="130">
        <v>45089</v>
      </c>
      <c r="O40" s="130" t="s">
        <v>238</v>
      </c>
      <c r="P40" s="35" t="s">
        <v>86</v>
      </c>
      <c r="Q40" s="35" t="s">
        <v>116</v>
      </c>
      <c r="R40" s="102" t="s">
        <v>115</v>
      </c>
    </row>
    <row r="41" spans="2:18" ht="28.5" x14ac:dyDescent="0.25">
      <c r="B41"/>
      <c r="C41" s="35" t="s">
        <v>114</v>
      </c>
      <c r="D41" s="35" t="s">
        <v>120</v>
      </c>
      <c r="E41" s="35" t="s">
        <v>427</v>
      </c>
      <c r="F41" s="23">
        <v>2</v>
      </c>
      <c r="G41" s="35" t="s">
        <v>82</v>
      </c>
      <c r="H41" s="23">
        <v>2</v>
      </c>
      <c r="I41" s="36">
        <f>I40*2</f>
        <v>20.399999999999999</v>
      </c>
      <c r="J41" s="36" t="s">
        <v>77</v>
      </c>
      <c r="K41" s="123">
        <v>45748</v>
      </c>
      <c r="L41" s="36">
        <v>19.2</v>
      </c>
      <c r="M41" s="36" t="s">
        <v>77</v>
      </c>
      <c r="N41" s="130">
        <v>45089</v>
      </c>
      <c r="O41" s="130" t="s">
        <v>238</v>
      </c>
      <c r="P41" s="35" t="s">
        <v>86</v>
      </c>
      <c r="Q41" s="35" t="s">
        <v>116</v>
      </c>
      <c r="R41" s="97" t="s">
        <v>115</v>
      </c>
    </row>
    <row r="42" spans="2:18" ht="28.5" x14ac:dyDescent="0.25">
      <c r="B42"/>
      <c r="C42" s="35" t="s">
        <v>114</v>
      </c>
      <c r="D42" s="35" t="s">
        <v>120</v>
      </c>
      <c r="E42" s="35" t="s">
        <v>427</v>
      </c>
      <c r="F42" s="23">
        <v>3</v>
      </c>
      <c r="G42" s="35" t="s">
        <v>97</v>
      </c>
      <c r="H42" s="23">
        <v>3</v>
      </c>
      <c r="I42" s="36">
        <f>I40*3</f>
        <v>30.599999999999998</v>
      </c>
      <c r="J42" s="36" t="s">
        <v>77</v>
      </c>
      <c r="K42" s="123">
        <v>45748</v>
      </c>
      <c r="L42" s="36">
        <v>28.8</v>
      </c>
      <c r="M42" s="36" t="s">
        <v>77</v>
      </c>
      <c r="N42" s="130">
        <v>45089</v>
      </c>
      <c r="O42" s="130" t="s">
        <v>238</v>
      </c>
      <c r="P42" s="35" t="s">
        <v>86</v>
      </c>
      <c r="Q42" s="35" t="s">
        <v>116</v>
      </c>
      <c r="R42" s="97" t="s">
        <v>115</v>
      </c>
    </row>
    <row r="43" spans="2:18" ht="28.5" x14ac:dyDescent="0.25">
      <c r="B43"/>
      <c r="C43" s="35" t="s">
        <v>114</v>
      </c>
      <c r="D43" s="35" t="s">
        <v>120</v>
      </c>
      <c r="E43" s="35" t="s">
        <v>427</v>
      </c>
      <c r="F43" s="23">
        <v>4</v>
      </c>
      <c r="G43" s="35" t="s">
        <v>97</v>
      </c>
      <c r="H43" s="23">
        <v>4</v>
      </c>
      <c r="I43" s="36">
        <f>I40*4</f>
        <v>40.799999999999997</v>
      </c>
      <c r="J43" s="36" t="s">
        <v>77</v>
      </c>
      <c r="K43" s="123">
        <v>45748</v>
      </c>
      <c r="L43" s="36">
        <v>38.4</v>
      </c>
      <c r="M43" s="36" t="s">
        <v>77</v>
      </c>
      <c r="N43" s="130">
        <v>45089</v>
      </c>
      <c r="O43" s="130" t="s">
        <v>238</v>
      </c>
      <c r="P43" s="35" t="s">
        <v>86</v>
      </c>
      <c r="Q43" s="35" t="s">
        <v>116</v>
      </c>
      <c r="R43" s="97" t="s">
        <v>115</v>
      </c>
    </row>
    <row r="44" spans="2:18" ht="28.5" x14ac:dyDescent="0.25">
      <c r="B44"/>
      <c r="C44" s="35" t="s">
        <v>114</v>
      </c>
      <c r="D44" s="35" t="s">
        <v>120</v>
      </c>
      <c r="E44" s="35" t="s">
        <v>427</v>
      </c>
      <c r="F44" s="23">
        <v>5</v>
      </c>
      <c r="G44" s="35" t="s">
        <v>97</v>
      </c>
      <c r="H44" s="23">
        <v>5</v>
      </c>
      <c r="I44" s="36">
        <f>I40*5</f>
        <v>51</v>
      </c>
      <c r="J44" s="36" t="s">
        <v>77</v>
      </c>
      <c r="K44" s="123">
        <v>45748</v>
      </c>
      <c r="L44" s="36">
        <v>48</v>
      </c>
      <c r="M44" s="36" t="s">
        <v>77</v>
      </c>
      <c r="N44" s="130">
        <v>45089</v>
      </c>
      <c r="O44" s="130" t="s">
        <v>238</v>
      </c>
      <c r="P44" s="35" t="s">
        <v>86</v>
      </c>
      <c r="Q44" s="35" t="s">
        <v>116</v>
      </c>
      <c r="R44" s="97" t="s">
        <v>115</v>
      </c>
    </row>
    <row r="45" spans="2:18" ht="28.5" x14ac:dyDescent="0.25">
      <c r="B45"/>
      <c r="C45" s="35" t="s">
        <v>114</v>
      </c>
      <c r="D45" s="35" t="s">
        <v>120</v>
      </c>
      <c r="E45" s="35" t="s">
        <v>427</v>
      </c>
      <c r="F45" s="23">
        <v>6</v>
      </c>
      <c r="G45" s="35" t="s">
        <v>97</v>
      </c>
      <c r="H45" s="23">
        <v>6</v>
      </c>
      <c r="I45" s="36">
        <f>I40*6</f>
        <v>61.199999999999996</v>
      </c>
      <c r="J45" s="36" t="s">
        <v>77</v>
      </c>
      <c r="K45" s="123">
        <v>45748</v>
      </c>
      <c r="L45" s="36">
        <v>57.6</v>
      </c>
      <c r="M45" s="36" t="s">
        <v>77</v>
      </c>
      <c r="N45" s="130">
        <v>45089</v>
      </c>
      <c r="O45" s="130" t="s">
        <v>238</v>
      </c>
      <c r="P45" s="35" t="s">
        <v>86</v>
      </c>
      <c r="Q45" s="35" t="s">
        <v>116</v>
      </c>
      <c r="R45" s="97" t="s">
        <v>115</v>
      </c>
    </row>
    <row r="46" spans="2:18" ht="28.5" x14ac:dyDescent="0.25">
      <c r="B46"/>
      <c r="C46" s="35" t="s">
        <v>114</v>
      </c>
      <c r="D46" s="35" t="s">
        <v>120</v>
      </c>
      <c r="E46" s="35" t="s">
        <v>427</v>
      </c>
      <c r="F46" s="23">
        <v>7</v>
      </c>
      <c r="G46" s="35" t="s">
        <v>95</v>
      </c>
      <c r="H46" s="23">
        <v>3</v>
      </c>
      <c r="I46" s="36">
        <f>I40*3</f>
        <v>30.599999999999998</v>
      </c>
      <c r="J46" s="36" t="s">
        <v>77</v>
      </c>
      <c r="K46" s="123">
        <v>45748</v>
      </c>
      <c r="L46" s="36">
        <v>14.4</v>
      </c>
      <c r="M46" s="36" t="s">
        <v>77</v>
      </c>
      <c r="N46" s="130">
        <v>45089</v>
      </c>
      <c r="O46" s="130" t="s">
        <v>238</v>
      </c>
      <c r="P46" s="35" t="s">
        <v>86</v>
      </c>
      <c r="Q46" s="35" t="s">
        <v>116</v>
      </c>
      <c r="R46" s="97" t="s">
        <v>115</v>
      </c>
    </row>
    <row r="47" spans="2:18" ht="28.5" x14ac:dyDescent="0.25">
      <c r="B47"/>
      <c r="C47" s="35" t="s">
        <v>114</v>
      </c>
      <c r="D47" s="35" t="s">
        <v>120</v>
      </c>
      <c r="E47" s="35" t="s">
        <v>427</v>
      </c>
      <c r="F47" s="23">
        <v>8</v>
      </c>
      <c r="G47" s="35" t="s">
        <v>96</v>
      </c>
      <c r="H47" s="23">
        <v>4</v>
      </c>
      <c r="I47" s="36">
        <f>I40*4</f>
        <v>40.799999999999997</v>
      </c>
      <c r="J47" s="36" t="s">
        <v>77</v>
      </c>
      <c r="K47" s="123">
        <v>45748</v>
      </c>
      <c r="L47" s="36">
        <v>19.2</v>
      </c>
      <c r="M47" s="36" t="s">
        <v>77</v>
      </c>
      <c r="N47" s="130">
        <v>45089</v>
      </c>
      <c r="O47" s="130" t="s">
        <v>238</v>
      </c>
      <c r="P47" s="35" t="s">
        <v>86</v>
      </c>
      <c r="Q47" s="35" t="s">
        <v>116</v>
      </c>
      <c r="R47" s="97" t="s">
        <v>115</v>
      </c>
    </row>
    <row r="48" spans="2:18" ht="28.5" x14ac:dyDescent="0.25">
      <c r="B48"/>
      <c r="C48" s="46" t="s">
        <v>114</v>
      </c>
      <c r="D48" s="46" t="s">
        <v>120</v>
      </c>
      <c r="E48" s="46" t="s">
        <v>427</v>
      </c>
      <c r="F48" s="28">
        <v>9</v>
      </c>
      <c r="G48" s="46" t="s">
        <v>98</v>
      </c>
      <c r="H48" s="28">
        <v>2</v>
      </c>
      <c r="I48" s="47">
        <v>5.0999999999999996</v>
      </c>
      <c r="J48" s="47" t="s">
        <v>77</v>
      </c>
      <c r="K48" s="126">
        <v>45748</v>
      </c>
      <c r="L48" s="47">
        <v>4.8</v>
      </c>
      <c r="M48" s="47" t="s">
        <v>77</v>
      </c>
      <c r="N48" s="133">
        <v>45089</v>
      </c>
      <c r="O48" s="133" t="s">
        <v>238</v>
      </c>
      <c r="P48" s="46" t="s">
        <v>86</v>
      </c>
      <c r="Q48" s="46" t="s">
        <v>116</v>
      </c>
      <c r="R48" s="107" t="s">
        <v>115</v>
      </c>
    </row>
    <row r="49" spans="2:16384" s="8" customFormat="1" x14ac:dyDescent="0.2">
      <c r="B49" s="21"/>
      <c r="C49" s="39"/>
      <c r="D49" s="39"/>
      <c r="E49" s="39"/>
      <c r="F49" s="21"/>
      <c r="G49" s="95"/>
      <c r="H49" s="12"/>
      <c r="I49" s="134"/>
      <c r="J49" s="19"/>
      <c r="K49" s="127"/>
      <c r="L49" s="134"/>
      <c r="M49" s="20"/>
      <c r="N49" s="135"/>
      <c r="O49" s="135"/>
      <c r="P49" s="95"/>
      <c r="Q49" s="95"/>
      <c r="R49" s="108"/>
      <c r="S49" s="7"/>
    </row>
    <row r="50" spans="2:16384" s="8" customFormat="1" x14ac:dyDescent="0.2">
      <c r="B50" s="21"/>
      <c r="C50" s="39"/>
      <c r="D50" s="39"/>
      <c r="E50" s="39"/>
      <c r="F50" s="21"/>
      <c r="G50" s="95"/>
      <c r="H50" s="12"/>
      <c r="I50" s="134"/>
      <c r="J50" s="19"/>
      <c r="K50" s="127"/>
      <c r="L50" s="134"/>
      <c r="M50" s="20"/>
      <c r="N50" s="135"/>
      <c r="O50" s="135"/>
      <c r="P50" s="95"/>
      <c r="Q50" s="95"/>
      <c r="R50" s="108"/>
      <c r="S50" s="7"/>
    </row>
    <row r="51" spans="2:16384" s="15" customFormat="1" ht="15" x14ac:dyDescent="0.2">
      <c r="B51" s="16"/>
      <c r="C51" s="33" t="s">
        <v>507</v>
      </c>
      <c r="D51" s="99"/>
      <c r="E51" s="99"/>
      <c r="F51" s="34"/>
      <c r="G51" s="99"/>
      <c r="H51" s="34"/>
      <c r="I51" s="99"/>
      <c r="J51" s="99"/>
      <c r="K51" s="99"/>
      <c r="L51" s="99"/>
      <c r="M51" s="99"/>
      <c r="N51" s="99"/>
      <c r="O51" s="99"/>
      <c r="P51" s="99"/>
      <c r="Q51" s="99"/>
      <c r="R51" s="105"/>
      <c r="S51" s="7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  <c r="PQ51" s="16"/>
      <c r="PR51" s="16"/>
      <c r="PS51" s="16"/>
      <c r="PT51" s="16"/>
      <c r="PU51" s="16"/>
      <c r="PV51" s="16"/>
      <c r="PW51" s="16"/>
      <c r="PX51" s="16"/>
      <c r="PY51" s="16"/>
      <c r="PZ51" s="16"/>
      <c r="QA51" s="16"/>
      <c r="QB51" s="16"/>
      <c r="QC51" s="16"/>
      <c r="QD51" s="16"/>
      <c r="QE51" s="16"/>
      <c r="QF51" s="16"/>
      <c r="QG51" s="16"/>
      <c r="QH51" s="16"/>
      <c r="QI51" s="16"/>
      <c r="QJ51" s="16"/>
      <c r="QK51" s="16"/>
      <c r="QL51" s="16"/>
      <c r="QM51" s="16"/>
      <c r="QN51" s="16"/>
      <c r="QO51" s="16"/>
      <c r="QP51" s="16"/>
      <c r="QQ51" s="16"/>
      <c r="QR51" s="16"/>
      <c r="QS51" s="16"/>
      <c r="QT51" s="16"/>
      <c r="QU51" s="16"/>
      <c r="QV51" s="16"/>
      <c r="QW51" s="16"/>
      <c r="QX51" s="16"/>
      <c r="QY51" s="16"/>
      <c r="QZ51" s="16"/>
      <c r="RA51" s="16"/>
      <c r="RB51" s="16"/>
      <c r="RC51" s="16"/>
      <c r="RD51" s="16"/>
      <c r="RE51" s="16"/>
      <c r="RF51" s="16"/>
      <c r="RG51" s="16"/>
      <c r="RH51" s="16"/>
      <c r="RI51" s="16"/>
      <c r="RJ51" s="16"/>
      <c r="RK51" s="16"/>
      <c r="RL51" s="16"/>
      <c r="RM51" s="16"/>
      <c r="RN51" s="16"/>
      <c r="RO51" s="16"/>
      <c r="RP51" s="16"/>
      <c r="RQ51" s="16"/>
      <c r="RR51" s="16"/>
      <c r="RS51" s="16"/>
      <c r="RT51" s="16"/>
      <c r="RU51" s="16"/>
      <c r="RV51" s="16"/>
      <c r="RW51" s="16"/>
      <c r="RX51" s="16"/>
      <c r="RY51" s="16"/>
      <c r="RZ51" s="16"/>
      <c r="SA51" s="16"/>
      <c r="SB51" s="16"/>
      <c r="SC51" s="16"/>
      <c r="SD51" s="16"/>
      <c r="SE51" s="16"/>
      <c r="SF51" s="16"/>
      <c r="SG51" s="16"/>
      <c r="SH51" s="16"/>
      <c r="SI51" s="16"/>
      <c r="SJ51" s="16"/>
      <c r="SK51" s="16"/>
      <c r="SL51" s="16"/>
      <c r="SM51" s="16"/>
      <c r="SN51" s="16"/>
      <c r="SO51" s="16"/>
      <c r="SP51" s="16"/>
      <c r="SQ51" s="16"/>
      <c r="SR51" s="16"/>
      <c r="SS51" s="16"/>
      <c r="ST51" s="16"/>
      <c r="SU51" s="16"/>
      <c r="SV51" s="16"/>
      <c r="SW51" s="16"/>
      <c r="SX51" s="16"/>
      <c r="SY51" s="16"/>
      <c r="SZ51" s="16"/>
      <c r="TA51" s="16"/>
      <c r="TB51" s="16"/>
      <c r="TC51" s="16"/>
      <c r="TD51" s="16"/>
      <c r="TE51" s="16"/>
      <c r="TF51" s="16"/>
      <c r="TG51" s="16"/>
      <c r="TH51" s="16"/>
      <c r="TI51" s="16"/>
      <c r="TJ51" s="16"/>
      <c r="TK51" s="16"/>
      <c r="TL51" s="16"/>
      <c r="TM51" s="16"/>
      <c r="TN51" s="16"/>
      <c r="TO51" s="16"/>
      <c r="TP51" s="16"/>
      <c r="TQ51" s="16"/>
      <c r="TR51" s="16"/>
      <c r="TS51" s="16"/>
      <c r="TT51" s="16"/>
      <c r="TU51" s="16"/>
      <c r="TV51" s="16"/>
      <c r="TW51" s="16"/>
      <c r="TX51" s="16"/>
      <c r="TY51" s="16"/>
      <c r="TZ51" s="16"/>
      <c r="UA51" s="16"/>
      <c r="UB51" s="16"/>
      <c r="UC51" s="16"/>
      <c r="UD51" s="16"/>
      <c r="UE51" s="16"/>
      <c r="UF51" s="16"/>
      <c r="UG51" s="16"/>
      <c r="UH51" s="16"/>
      <c r="UI51" s="16"/>
      <c r="UJ51" s="16"/>
      <c r="UK51" s="16"/>
      <c r="UL51" s="16"/>
      <c r="UM51" s="16"/>
      <c r="UN51" s="16"/>
      <c r="UO51" s="16"/>
      <c r="UP51" s="16"/>
      <c r="UQ51" s="16"/>
      <c r="UR51" s="16"/>
      <c r="US51" s="16"/>
      <c r="UT51" s="16"/>
      <c r="UU51" s="16"/>
      <c r="UV51" s="16"/>
      <c r="UW51" s="16"/>
      <c r="UX51" s="16"/>
      <c r="UY51" s="16"/>
      <c r="UZ51" s="16"/>
      <c r="VA51" s="16"/>
      <c r="VB51" s="16"/>
      <c r="VC51" s="16"/>
      <c r="VD51" s="16"/>
      <c r="VE51" s="16"/>
      <c r="VF51" s="16"/>
      <c r="VG51" s="16"/>
      <c r="VH51" s="16"/>
      <c r="VI51" s="16"/>
      <c r="VJ51" s="16"/>
      <c r="VK51" s="16"/>
      <c r="VL51" s="16"/>
      <c r="VM51" s="16"/>
      <c r="VN51" s="16"/>
      <c r="VO51" s="16"/>
      <c r="VP51" s="16"/>
      <c r="VQ51" s="16"/>
      <c r="VR51" s="16"/>
      <c r="VS51" s="16"/>
      <c r="VT51" s="16"/>
      <c r="VU51" s="16"/>
      <c r="VV51" s="16"/>
      <c r="VW51" s="16"/>
      <c r="VX51" s="16"/>
      <c r="VY51" s="16"/>
      <c r="VZ51" s="16"/>
      <c r="WA51" s="16"/>
      <c r="WB51" s="16"/>
      <c r="WC51" s="16"/>
      <c r="WD51" s="16"/>
      <c r="WE51" s="16"/>
      <c r="WF51" s="16"/>
      <c r="WG51" s="16"/>
      <c r="WH51" s="16"/>
      <c r="WI51" s="16"/>
      <c r="WJ51" s="16"/>
      <c r="WK51" s="16"/>
      <c r="WL51" s="16"/>
      <c r="WM51" s="16"/>
      <c r="WN51" s="16"/>
      <c r="WO51" s="16"/>
      <c r="WP51" s="16"/>
      <c r="WQ51" s="16"/>
      <c r="WR51" s="16"/>
      <c r="WS51" s="16"/>
      <c r="WT51" s="16"/>
      <c r="WU51" s="16"/>
      <c r="WV51" s="16"/>
      <c r="WW51" s="16"/>
      <c r="WX51" s="16"/>
      <c r="WY51" s="16"/>
      <c r="WZ51" s="16"/>
      <c r="XA51" s="16"/>
      <c r="XB51" s="16"/>
      <c r="XC51" s="16"/>
      <c r="XD51" s="16"/>
      <c r="XE51" s="16"/>
      <c r="XF51" s="16"/>
      <c r="XG51" s="16"/>
      <c r="XH51" s="16"/>
      <c r="XI51" s="16"/>
      <c r="XJ51" s="16"/>
      <c r="XK51" s="16"/>
      <c r="XL51" s="16"/>
      <c r="XM51" s="16"/>
      <c r="XN51" s="16"/>
      <c r="XO51" s="16"/>
      <c r="XP51" s="16"/>
      <c r="XQ51" s="16"/>
      <c r="XR51" s="16"/>
      <c r="XS51" s="16"/>
      <c r="XT51" s="16"/>
      <c r="XU51" s="16"/>
      <c r="XV51" s="16"/>
      <c r="XW51" s="16"/>
      <c r="XX51" s="16"/>
      <c r="XY51" s="16"/>
      <c r="XZ51" s="16"/>
      <c r="YA51" s="16"/>
      <c r="YB51" s="16"/>
      <c r="YC51" s="16"/>
      <c r="YD51" s="16"/>
      <c r="YE51" s="16"/>
      <c r="YF51" s="16"/>
      <c r="YG51" s="16"/>
      <c r="YH51" s="16"/>
      <c r="YI51" s="16"/>
      <c r="YJ51" s="16"/>
      <c r="YK51" s="16"/>
      <c r="YL51" s="16"/>
      <c r="YM51" s="16"/>
      <c r="YN51" s="16"/>
      <c r="YO51" s="16"/>
      <c r="YP51" s="16"/>
      <c r="YQ51" s="16"/>
      <c r="YR51" s="16"/>
      <c r="YS51" s="16"/>
      <c r="YT51" s="16"/>
      <c r="YU51" s="16"/>
      <c r="YV51" s="16"/>
      <c r="YW51" s="16"/>
      <c r="YX51" s="16"/>
      <c r="YY51" s="16"/>
      <c r="YZ51" s="16"/>
      <c r="ZA51" s="16"/>
      <c r="ZB51" s="16"/>
      <c r="ZC51" s="16"/>
      <c r="ZD51" s="16"/>
      <c r="ZE51" s="16"/>
      <c r="ZF51" s="16"/>
      <c r="ZG51" s="16"/>
      <c r="ZH51" s="16"/>
      <c r="ZI51" s="16"/>
      <c r="ZJ51" s="16"/>
      <c r="ZK51" s="16"/>
      <c r="ZL51" s="16"/>
      <c r="ZM51" s="16"/>
      <c r="ZN51" s="16"/>
      <c r="ZO51" s="16"/>
      <c r="ZP51" s="16"/>
      <c r="ZQ51" s="16"/>
      <c r="ZR51" s="16"/>
      <c r="ZS51" s="16"/>
      <c r="ZT51" s="16"/>
      <c r="ZU51" s="16"/>
      <c r="ZV51" s="16"/>
      <c r="ZW51" s="16"/>
      <c r="ZX51" s="16"/>
      <c r="ZY51" s="16"/>
      <c r="ZZ51" s="16"/>
      <c r="AAA51" s="16"/>
      <c r="AAB51" s="16"/>
      <c r="AAC51" s="16"/>
      <c r="AAD51" s="16"/>
      <c r="AAE51" s="16"/>
      <c r="AAF51" s="16"/>
      <c r="AAG51" s="16"/>
      <c r="AAH51" s="16"/>
      <c r="AAI51" s="16"/>
      <c r="AAJ51" s="16"/>
      <c r="AAK51" s="16"/>
      <c r="AAL51" s="16"/>
      <c r="AAM51" s="16"/>
      <c r="AAN51" s="16"/>
      <c r="AAO51" s="16"/>
      <c r="AAP51" s="16"/>
      <c r="AAQ51" s="16"/>
      <c r="AAR51" s="16"/>
      <c r="AAS51" s="16"/>
      <c r="AAT51" s="16"/>
      <c r="AAU51" s="16"/>
      <c r="AAV51" s="16"/>
      <c r="AAW51" s="16"/>
      <c r="AAX51" s="16"/>
      <c r="AAY51" s="16"/>
      <c r="AAZ51" s="16"/>
      <c r="ABA51" s="16"/>
      <c r="ABB51" s="16"/>
      <c r="ABC51" s="16"/>
      <c r="ABD51" s="16"/>
      <c r="ABE51" s="16"/>
      <c r="ABF51" s="16"/>
      <c r="ABG51" s="16"/>
      <c r="ABH51" s="16"/>
      <c r="ABI51" s="16"/>
      <c r="ABJ51" s="16"/>
      <c r="ABK51" s="16"/>
      <c r="ABL51" s="16"/>
      <c r="ABM51" s="16"/>
      <c r="ABN51" s="16"/>
      <c r="ABO51" s="16"/>
      <c r="ABP51" s="16"/>
      <c r="ABQ51" s="16"/>
      <c r="ABR51" s="16"/>
      <c r="ABS51" s="16"/>
      <c r="ABT51" s="16"/>
      <c r="ABU51" s="16"/>
      <c r="ABV51" s="16"/>
      <c r="ABW51" s="16"/>
      <c r="ABX51" s="16"/>
      <c r="ABY51" s="16"/>
      <c r="ABZ51" s="16"/>
      <c r="ACA51" s="16"/>
      <c r="ACB51" s="16"/>
      <c r="ACC51" s="16"/>
      <c r="ACD51" s="16"/>
      <c r="ACE51" s="16"/>
      <c r="ACF51" s="16"/>
      <c r="ACG51" s="16"/>
      <c r="ACH51" s="16"/>
      <c r="ACI51" s="16"/>
      <c r="ACJ51" s="16"/>
      <c r="ACK51" s="16"/>
      <c r="ACL51" s="16"/>
      <c r="ACM51" s="16"/>
      <c r="ACN51" s="16"/>
      <c r="ACO51" s="16"/>
      <c r="ACP51" s="16"/>
      <c r="ACQ51" s="16"/>
      <c r="ACR51" s="16"/>
      <c r="ACS51" s="16"/>
      <c r="ACT51" s="16"/>
      <c r="ACU51" s="16"/>
      <c r="ACV51" s="16"/>
      <c r="ACW51" s="16"/>
      <c r="ACX51" s="16"/>
      <c r="ACY51" s="16"/>
      <c r="ACZ51" s="16"/>
      <c r="ADA51" s="16"/>
      <c r="ADB51" s="16"/>
      <c r="ADC51" s="16"/>
      <c r="ADD51" s="16"/>
      <c r="ADE51" s="16"/>
      <c r="ADF51" s="16"/>
      <c r="ADG51" s="16"/>
      <c r="ADH51" s="16"/>
      <c r="ADI51" s="16"/>
      <c r="ADJ51" s="16"/>
      <c r="ADK51" s="16"/>
      <c r="ADL51" s="16"/>
      <c r="ADM51" s="16"/>
      <c r="ADN51" s="16"/>
      <c r="ADO51" s="16"/>
      <c r="ADP51" s="16"/>
      <c r="ADQ51" s="16"/>
      <c r="ADR51" s="16"/>
      <c r="ADS51" s="16"/>
      <c r="ADT51" s="16"/>
      <c r="ADU51" s="16"/>
      <c r="ADV51" s="16"/>
      <c r="ADW51" s="16"/>
      <c r="ADX51" s="16"/>
      <c r="ADY51" s="16"/>
      <c r="ADZ51" s="16"/>
      <c r="AEA51" s="16"/>
      <c r="AEB51" s="16"/>
      <c r="AEC51" s="16"/>
      <c r="AED51" s="16"/>
      <c r="AEE51" s="16"/>
      <c r="AEF51" s="16"/>
      <c r="AEG51" s="16"/>
      <c r="AEH51" s="16"/>
      <c r="AEI51" s="16"/>
      <c r="AEJ51" s="16"/>
      <c r="AEK51" s="16"/>
      <c r="AEL51" s="16"/>
      <c r="AEM51" s="16"/>
      <c r="AEN51" s="16"/>
      <c r="AEO51" s="16"/>
      <c r="AEP51" s="16"/>
      <c r="AEQ51" s="16"/>
      <c r="AER51" s="16"/>
      <c r="AES51" s="16"/>
      <c r="AET51" s="16"/>
      <c r="AEU51" s="16"/>
      <c r="AEV51" s="16"/>
      <c r="AEW51" s="16"/>
      <c r="AEX51" s="16"/>
      <c r="AEY51" s="16"/>
      <c r="AEZ51" s="16"/>
      <c r="AFA51" s="16"/>
      <c r="AFB51" s="16"/>
      <c r="AFC51" s="16"/>
      <c r="AFD51" s="16"/>
      <c r="AFE51" s="16"/>
      <c r="AFF51" s="16"/>
      <c r="AFG51" s="16"/>
      <c r="AFH51" s="16"/>
      <c r="AFI51" s="16"/>
      <c r="AFJ51" s="16"/>
      <c r="AFK51" s="16"/>
      <c r="AFL51" s="16"/>
      <c r="AFM51" s="16"/>
      <c r="AFN51" s="16"/>
      <c r="AFO51" s="16"/>
      <c r="AFP51" s="16"/>
      <c r="AFQ51" s="16"/>
      <c r="AFR51" s="16"/>
      <c r="AFS51" s="16"/>
      <c r="AFT51" s="16"/>
      <c r="AFU51" s="16"/>
      <c r="AFV51" s="16"/>
      <c r="AFW51" s="16"/>
      <c r="AFX51" s="16"/>
      <c r="AFY51" s="16"/>
      <c r="AFZ51" s="16"/>
      <c r="AGA51" s="16"/>
      <c r="AGB51" s="16"/>
      <c r="AGC51" s="16"/>
      <c r="AGD51" s="16"/>
      <c r="AGE51" s="16"/>
      <c r="AGF51" s="16"/>
      <c r="AGG51" s="16"/>
      <c r="AGH51" s="16"/>
      <c r="AGI51" s="16"/>
      <c r="AGJ51" s="16"/>
      <c r="AGK51" s="16"/>
      <c r="AGL51" s="16"/>
      <c r="AGM51" s="16"/>
      <c r="AGN51" s="16"/>
      <c r="AGO51" s="16"/>
      <c r="AGP51" s="16"/>
      <c r="AGQ51" s="16"/>
      <c r="AGR51" s="16"/>
      <c r="AGS51" s="16"/>
      <c r="AGT51" s="16"/>
      <c r="AGU51" s="16"/>
      <c r="AGV51" s="16"/>
      <c r="AGW51" s="16"/>
      <c r="AGX51" s="16"/>
      <c r="AGY51" s="16"/>
      <c r="AGZ51" s="16"/>
      <c r="AHA51" s="16"/>
      <c r="AHB51" s="16"/>
      <c r="AHC51" s="16"/>
      <c r="AHD51" s="16"/>
      <c r="AHE51" s="16"/>
      <c r="AHF51" s="16"/>
      <c r="AHG51" s="16"/>
      <c r="AHH51" s="16"/>
      <c r="AHI51" s="16"/>
      <c r="AHJ51" s="16"/>
      <c r="AHK51" s="16"/>
      <c r="AHL51" s="16"/>
      <c r="AHM51" s="16"/>
      <c r="AHN51" s="16"/>
      <c r="AHO51" s="16"/>
      <c r="AHP51" s="16"/>
      <c r="AHQ51" s="16"/>
      <c r="AHR51" s="16"/>
      <c r="AHS51" s="16"/>
      <c r="AHT51" s="16"/>
      <c r="AHU51" s="16"/>
      <c r="AHV51" s="16"/>
      <c r="AHW51" s="16"/>
      <c r="AHX51" s="16"/>
      <c r="AHY51" s="16"/>
      <c r="AHZ51" s="16"/>
      <c r="AIA51" s="16"/>
      <c r="AIB51" s="16"/>
      <c r="AIC51" s="16"/>
      <c r="AID51" s="16"/>
      <c r="AIE51" s="16"/>
      <c r="AIF51" s="16"/>
      <c r="AIG51" s="16"/>
      <c r="AIH51" s="16"/>
      <c r="AII51" s="16"/>
      <c r="AIJ51" s="16"/>
      <c r="AIK51" s="16"/>
      <c r="AIL51" s="16"/>
      <c r="AIM51" s="16"/>
      <c r="AIN51" s="16"/>
      <c r="AIO51" s="16"/>
      <c r="AIP51" s="16"/>
      <c r="AIQ51" s="16"/>
      <c r="AIR51" s="16"/>
      <c r="AIS51" s="16"/>
      <c r="AIT51" s="16"/>
      <c r="AIU51" s="16"/>
      <c r="AIV51" s="16"/>
      <c r="AIW51" s="16"/>
      <c r="AIX51" s="16"/>
      <c r="AIY51" s="16"/>
      <c r="AIZ51" s="16"/>
      <c r="AJA51" s="16"/>
      <c r="AJB51" s="16"/>
      <c r="AJC51" s="16"/>
      <c r="AJD51" s="16"/>
      <c r="AJE51" s="16"/>
      <c r="AJF51" s="16"/>
      <c r="AJG51" s="16"/>
      <c r="AJH51" s="16"/>
      <c r="AJI51" s="16"/>
      <c r="AJJ51" s="16"/>
      <c r="AJK51" s="16"/>
      <c r="AJL51" s="16"/>
      <c r="AJM51" s="16"/>
      <c r="AJN51" s="16"/>
      <c r="AJO51" s="16"/>
      <c r="AJP51" s="16"/>
      <c r="AJQ51" s="16"/>
      <c r="AJR51" s="16"/>
      <c r="AJS51" s="16"/>
      <c r="AJT51" s="16"/>
      <c r="AJU51" s="16"/>
      <c r="AJV51" s="16"/>
      <c r="AJW51" s="16"/>
      <c r="AJX51" s="16"/>
      <c r="AJY51" s="16"/>
      <c r="AJZ51" s="16"/>
      <c r="AKA51" s="16"/>
      <c r="AKB51" s="16"/>
      <c r="AKC51" s="16"/>
      <c r="AKD51" s="16"/>
      <c r="AKE51" s="16"/>
      <c r="AKF51" s="16"/>
      <c r="AKG51" s="16"/>
      <c r="AKH51" s="16"/>
      <c r="AKI51" s="16"/>
      <c r="AKJ51" s="16"/>
      <c r="AKK51" s="16"/>
      <c r="AKL51" s="16"/>
      <c r="AKM51" s="16"/>
      <c r="AKN51" s="16"/>
      <c r="AKO51" s="16"/>
      <c r="AKP51" s="16"/>
      <c r="AKQ51" s="16"/>
      <c r="AKR51" s="16"/>
      <c r="AKS51" s="16"/>
      <c r="AKT51" s="16"/>
      <c r="AKU51" s="16"/>
      <c r="AKV51" s="16"/>
      <c r="AKW51" s="16"/>
      <c r="AKX51" s="16"/>
      <c r="AKY51" s="16"/>
      <c r="AKZ51" s="16"/>
      <c r="ALA51" s="16"/>
      <c r="ALB51" s="16"/>
      <c r="ALC51" s="16"/>
      <c r="ALD51" s="16"/>
      <c r="ALE51" s="16"/>
      <c r="ALF51" s="16"/>
      <c r="ALG51" s="16"/>
      <c r="ALH51" s="16"/>
      <c r="ALI51" s="16"/>
      <c r="ALJ51" s="16"/>
      <c r="ALK51" s="16"/>
      <c r="ALL51" s="16"/>
      <c r="ALM51" s="16"/>
      <c r="ALN51" s="16"/>
      <c r="ALO51" s="16"/>
      <c r="ALP51" s="16"/>
      <c r="ALQ51" s="16"/>
      <c r="ALR51" s="16"/>
      <c r="ALS51" s="16"/>
      <c r="ALT51" s="16"/>
      <c r="ALU51" s="16"/>
      <c r="ALV51" s="16"/>
      <c r="ALW51" s="16"/>
      <c r="ALX51" s="16"/>
      <c r="ALY51" s="16"/>
      <c r="ALZ51" s="16"/>
      <c r="AMA51" s="16"/>
      <c r="AMB51" s="16"/>
      <c r="AMC51" s="16"/>
      <c r="AMD51" s="16"/>
      <c r="AME51" s="16"/>
      <c r="AMF51" s="16"/>
      <c r="AMG51" s="16"/>
      <c r="AMH51" s="16"/>
      <c r="AMI51" s="16"/>
      <c r="AMJ51" s="16"/>
      <c r="AMK51" s="16"/>
      <c r="AML51" s="16"/>
      <c r="AMM51" s="16"/>
      <c r="AMN51" s="16"/>
      <c r="AMO51" s="16"/>
      <c r="AMP51" s="16"/>
      <c r="AMQ51" s="16"/>
      <c r="AMR51" s="16"/>
      <c r="AMS51" s="16"/>
      <c r="AMT51" s="16"/>
      <c r="AMU51" s="16"/>
      <c r="AMV51" s="16"/>
      <c r="AMW51" s="16"/>
      <c r="AMX51" s="16"/>
      <c r="AMY51" s="16"/>
      <c r="AMZ51" s="16"/>
      <c r="ANA51" s="16"/>
      <c r="ANB51" s="16"/>
      <c r="ANC51" s="16"/>
      <c r="AND51" s="16"/>
      <c r="ANE51" s="16"/>
      <c r="ANF51" s="16"/>
      <c r="ANG51" s="16"/>
      <c r="ANH51" s="16"/>
      <c r="ANI51" s="16"/>
      <c r="ANJ51" s="16"/>
      <c r="ANK51" s="16"/>
      <c r="ANL51" s="16"/>
      <c r="ANM51" s="16"/>
      <c r="ANN51" s="16"/>
      <c r="ANO51" s="16"/>
      <c r="ANP51" s="16"/>
      <c r="ANQ51" s="16"/>
      <c r="ANR51" s="16"/>
      <c r="ANS51" s="16"/>
      <c r="ANT51" s="16"/>
      <c r="ANU51" s="16"/>
      <c r="ANV51" s="16"/>
      <c r="ANW51" s="16"/>
      <c r="ANX51" s="16"/>
      <c r="ANY51" s="16"/>
      <c r="ANZ51" s="16"/>
      <c r="AOA51" s="16"/>
      <c r="AOB51" s="16"/>
      <c r="AOC51" s="16"/>
      <c r="AOD51" s="16"/>
      <c r="AOE51" s="16"/>
      <c r="AOF51" s="16"/>
      <c r="AOG51" s="16"/>
      <c r="AOH51" s="16"/>
      <c r="AOI51" s="16"/>
      <c r="AOJ51" s="16"/>
      <c r="AOK51" s="16"/>
      <c r="AOL51" s="16"/>
      <c r="AOM51" s="16"/>
      <c r="AON51" s="16"/>
      <c r="AOO51" s="16"/>
      <c r="AOP51" s="16"/>
      <c r="AOQ51" s="16"/>
      <c r="AOR51" s="16"/>
      <c r="AOS51" s="16"/>
      <c r="AOT51" s="16"/>
      <c r="AOU51" s="16"/>
      <c r="AOV51" s="16"/>
      <c r="AOW51" s="16"/>
      <c r="AOX51" s="16"/>
      <c r="AOY51" s="16"/>
      <c r="AOZ51" s="16"/>
      <c r="APA51" s="16"/>
      <c r="APB51" s="16"/>
      <c r="APC51" s="16"/>
      <c r="APD51" s="16"/>
      <c r="APE51" s="16"/>
      <c r="APF51" s="16"/>
      <c r="APG51" s="16"/>
      <c r="APH51" s="16"/>
      <c r="API51" s="16"/>
      <c r="APJ51" s="16"/>
      <c r="APK51" s="16"/>
      <c r="APL51" s="16"/>
      <c r="APM51" s="16"/>
      <c r="APN51" s="16"/>
      <c r="APO51" s="16"/>
      <c r="APP51" s="16"/>
      <c r="APQ51" s="16"/>
      <c r="APR51" s="16"/>
      <c r="APS51" s="16"/>
      <c r="APT51" s="16"/>
      <c r="APU51" s="16"/>
      <c r="APV51" s="16"/>
      <c r="APW51" s="16"/>
      <c r="APX51" s="16"/>
      <c r="APY51" s="16"/>
      <c r="APZ51" s="16"/>
      <c r="AQA51" s="16"/>
      <c r="AQB51" s="16"/>
      <c r="AQC51" s="16"/>
      <c r="AQD51" s="16"/>
      <c r="AQE51" s="16"/>
      <c r="AQF51" s="16"/>
      <c r="AQG51" s="16"/>
      <c r="AQH51" s="16"/>
      <c r="AQI51" s="16"/>
      <c r="AQJ51" s="16"/>
      <c r="AQK51" s="16"/>
      <c r="AQL51" s="16"/>
      <c r="AQM51" s="16"/>
      <c r="AQN51" s="16"/>
      <c r="AQO51" s="16"/>
      <c r="AQP51" s="16"/>
      <c r="AQQ51" s="16"/>
      <c r="AQR51" s="16"/>
      <c r="AQS51" s="16"/>
      <c r="AQT51" s="16"/>
      <c r="AQU51" s="16"/>
      <c r="AQV51" s="16"/>
      <c r="AQW51" s="16"/>
      <c r="AQX51" s="16"/>
      <c r="AQY51" s="16"/>
      <c r="AQZ51" s="16"/>
      <c r="ARA51" s="16"/>
      <c r="ARB51" s="16"/>
      <c r="ARC51" s="16"/>
      <c r="ARD51" s="16"/>
      <c r="ARE51" s="16"/>
      <c r="ARF51" s="16"/>
      <c r="ARG51" s="16"/>
      <c r="ARH51" s="16"/>
      <c r="ARI51" s="16"/>
      <c r="ARJ51" s="16"/>
      <c r="ARK51" s="16"/>
      <c r="ARL51" s="16"/>
      <c r="ARM51" s="16"/>
      <c r="ARN51" s="16"/>
      <c r="ARO51" s="16"/>
      <c r="ARP51" s="16"/>
      <c r="ARQ51" s="16"/>
      <c r="ARR51" s="16"/>
      <c r="ARS51" s="16"/>
      <c r="ART51" s="16"/>
      <c r="ARU51" s="16"/>
      <c r="ARV51" s="16"/>
      <c r="ARW51" s="16"/>
      <c r="ARX51" s="16"/>
      <c r="ARY51" s="16"/>
      <c r="ARZ51" s="16"/>
      <c r="ASA51" s="16"/>
      <c r="ASB51" s="16"/>
      <c r="ASC51" s="16"/>
      <c r="ASD51" s="16"/>
      <c r="ASE51" s="16"/>
      <c r="ASF51" s="16"/>
      <c r="ASG51" s="16"/>
      <c r="ASH51" s="16"/>
      <c r="ASI51" s="16"/>
      <c r="ASJ51" s="16"/>
      <c r="ASK51" s="16"/>
      <c r="ASL51" s="16"/>
      <c r="ASM51" s="16"/>
      <c r="ASN51" s="16"/>
      <c r="ASO51" s="16"/>
      <c r="ASP51" s="16"/>
      <c r="ASQ51" s="16"/>
      <c r="ASR51" s="16"/>
      <c r="ASS51" s="16"/>
      <c r="AST51" s="16"/>
      <c r="ASU51" s="16"/>
      <c r="ASV51" s="16"/>
      <c r="ASW51" s="16"/>
      <c r="ASX51" s="16"/>
      <c r="ASY51" s="16"/>
      <c r="ASZ51" s="16"/>
      <c r="ATA51" s="16"/>
      <c r="ATB51" s="16"/>
      <c r="ATC51" s="16"/>
      <c r="ATD51" s="16"/>
      <c r="ATE51" s="16"/>
      <c r="ATF51" s="16"/>
      <c r="ATG51" s="16"/>
      <c r="ATH51" s="16"/>
      <c r="ATI51" s="16"/>
      <c r="ATJ51" s="16"/>
      <c r="ATK51" s="16"/>
      <c r="ATL51" s="16"/>
      <c r="ATM51" s="16"/>
      <c r="ATN51" s="16"/>
      <c r="ATO51" s="16"/>
      <c r="ATP51" s="16"/>
      <c r="ATQ51" s="16"/>
      <c r="ATR51" s="16"/>
      <c r="ATS51" s="16"/>
      <c r="ATT51" s="16"/>
      <c r="ATU51" s="16"/>
      <c r="ATV51" s="16"/>
      <c r="ATW51" s="16"/>
      <c r="ATX51" s="16"/>
      <c r="ATY51" s="16"/>
      <c r="ATZ51" s="16"/>
      <c r="AUA51" s="16"/>
      <c r="AUB51" s="16"/>
      <c r="AUC51" s="16"/>
      <c r="AUD51" s="16"/>
      <c r="AUE51" s="16"/>
      <c r="AUF51" s="16"/>
      <c r="AUG51" s="16"/>
      <c r="AUH51" s="16"/>
      <c r="AUI51" s="16"/>
      <c r="AUJ51" s="16"/>
      <c r="AUK51" s="16"/>
      <c r="AUL51" s="16"/>
      <c r="AUM51" s="16"/>
      <c r="AUN51" s="16"/>
      <c r="AUO51" s="16"/>
      <c r="AUP51" s="16"/>
      <c r="AUQ51" s="16"/>
      <c r="AUR51" s="16"/>
      <c r="AUS51" s="16"/>
      <c r="AUT51" s="16"/>
      <c r="AUU51" s="16"/>
      <c r="AUV51" s="16"/>
      <c r="AUW51" s="16"/>
      <c r="AUX51" s="16"/>
      <c r="AUY51" s="16"/>
      <c r="AUZ51" s="16"/>
      <c r="AVA51" s="16"/>
      <c r="AVB51" s="16"/>
      <c r="AVC51" s="16"/>
      <c r="AVD51" s="16"/>
      <c r="AVE51" s="16"/>
      <c r="AVF51" s="16"/>
      <c r="AVG51" s="16"/>
      <c r="AVH51" s="16"/>
      <c r="AVI51" s="16"/>
      <c r="AVJ51" s="16"/>
      <c r="AVK51" s="16"/>
      <c r="AVL51" s="16"/>
      <c r="AVM51" s="16"/>
      <c r="AVN51" s="16"/>
      <c r="AVO51" s="16"/>
      <c r="AVP51" s="16"/>
      <c r="AVQ51" s="16"/>
      <c r="AVR51" s="16"/>
      <c r="AVS51" s="16"/>
      <c r="AVT51" s="16"/>
      <c r="AVU51" s="16"/>
      <c r="AVV51" s="16"/>
      <c r="AVW51" s="16"/>
      <c r="AVX51" s="16"/>
      <c r="AVY51" s="16"/>
      <c r="AVZ51" s="16"/>
      <c r="AWA51" s="16"/>
      <c r="AWB51" s="16"/>
      <c r="AWC51" s="16"/>
      <c r="AWD51" s="16"/>
      <c r="AWE51" s="16"/>
      <c r="AWF51" s="16"/>
      <c r="AWG51" s="16"/>
      <c r="AWH51" s="16"/>
      <c r="AWI51" s="16"/>
      <c r="AWJ51" s="16"/>
      <c r="AWK51" s="16"/>
      <c r="AWL51" s="16"/>
      <c r="AWM51" s="16"/>
      <c r="AWN51" s="16"/>
      <c r="AWO51" s="16"/>
      <c r="AWP51" s="16"/>
      <c r="AWQ51" s="16"/>
      <c r="AWR51" s="16"/>
      <c r="AWS51" s="16"/>
      <c r="AWT51" s="16"/>
      <c r="AWU51" s="16"/>
      <c r="AWV51" s="16"/>
      <c r="AWW51" s="16"/>
      <c r="AWX51" s="16"/>
      <c r="AWY51" s="16"/>
      <c r="AWZ51" s="16"/>
      <c r="AXA51" s="16"/>
      <c r="AXB51" s="16"/>
      <c r="AXC51" s="16"/>
      <c r="AXD51" s="16"/>
      <c r="AXE51" s="16"/>
      <c r="AXF51" s="16"/>
      <c r="AXG51" s="16"/>
      <c r="AXH51" s="16"/>
      <c r="AXI51" s="16"/>
      <c r="AXJ51" s="16"/>
      <c r="AXK51" s="16"/>
      <c r="AXL51" s="16"/>
      <c r="AXM51" s="16"/>
      <c r="AXN51" s="16"/>
      <c r="AXO51" s="16"/>
      <c r="AXP51" s="16"/>
      <c r="AXQ51" s="16"/>
      <c r="AXR51" s="16"/>
      <c r="AXS51" s="16"/>
      <c r="AXT51" s="16"/>
      <c r="AXU51" s="16"/>
      <c r="AXV51" s="16"/>
      <c r="AXW51" s="16"/>
      <c r="AXX51" s="16"/>
      <c r="AXY51" s="16"/>
      <c r="AXZ51" s="16"/>
      <c r="AYA51" s="16"/>
      <c r="AYB51" s="16"/>
      <c r="AYC51" s="16"/>
      <c r="AYD51" s="16"/>
      <c r="AYE51" s="16"/>
      <c r="AYF51" s="16"/>
      <c r="AYG51" s="16"/>
      <c r="AYH51" s="16"/>
      <c r="AYI51" s="16"/>
      <c r="AYJ51" s="16"/>
      <c r="AYK51" s="16"/>
      <c r="AYL51" s="16"/>
      <c r="AYM51" s="16"/>
      <c r="AYN51" s="16"/>
      <c r="AYO51" s="16"/>
      <c r="AYP51" s="16"/>
      <c r="AYQ51" s="16"/>
      <c r="AYR51" s="16"/>
      <c r="AYS51" s="16"/>
      <c r="AYT51" s="16"/>
      <c r="AYU51" s="16"/>
      <c r="AYV51" s="16"/>
      <c r="AYW51" s="16"/>
      <c r="AYX51" s="16"/>
      <c r="AYY51" s="16"/>
      <c r="AYZ51" s="16"/>
      <c r="AZA51" s="16"/>
      <c r="AZB51" s="16"/>
      <c r="AZC51" s="16"/>
      <c r="AZD51" s="16"/>
      <c r="AZE51" s="16"/>
      <c r="AZF51" s="16"/>
      <c r="AZG51" s="16"/>
      <c r="AZH51" s="16"/>
      <c r="AZI51" s="16"/>
      <c r="AZJ51" s="16"/>
      <c r="AZK51" s="16"/>
      <c r="AZL51" s="16"/>
      <c r="AZM51" s="16"/>
      <c r="AZN51" s="16"/>
      <c r="AZO51" s="16"/>
      <c r="AZP51" s="16"/>
      <c r="AZQ51" s="16"/>
      <c r="AZR51" s="16"/>
      <c r="AZS51" s="16"/>
      <c r="AZT51" s="16"/>
      <c r="AZU51" s="16"/>
      <c r="AZV51" s="16"/>
      <c r="AZW51" s="16"/>
      <c r="AZX51" s="16"/>
      <c r="AZY51" s="16"/>
      <c r="AZZ51" s="16"/>
      <c r="BAA51" s="16"/>
      <c r="BAB51" s="16"/>
      <c r="BAC51" s="16"/>
      <c r="BAD51" s="16"/>
      <c r="BAE51" s="16"/>
      <c r="BAF51" s="16"/>
      <c r="BAG51" s="16"/>
      <c r="BAH51" s="16"/>
      <c r="BAI51" s="16"/>
      <c r="BAJ51" s="16"/>
      <c r="BAK51" s="16"/>
      <c r="BAL51" s="16"/>
      <c r="BAM51" s="16"/>
      <c r="BAN51" s="16"/>
      <c r="BAO51" s="16"/>
      <c r="BAP51" s="16"/>
      <c r="BAQ51" s="16"/>
      <c r="BAR51" s="16"/>
      <c r="BAS51" s="16"/>
      <c r="BAT51" s="16"/>
      <c r="BAU51" s="16"/>
      <c r="BAV51" s="16"/>
      <c r="BAW51" s="16"/>
      <c r="BAX51" s="16"/>
      <c r="BAY51" s="16"/>
      <c r="BAZ51" s="16"/>
      <c r="BBA51" s="16"/>
      <c r="BBB51" s="16"/>
      <c r="BBC51" s="16"/>
      <c r="BBD51" s="16"/>
      <c r="BBE51" s="16"/>
      <c r="BBF51" s="16"/>
      <c r="BBG51" s="16"/>
      <c r="BBH51" s="16"/>
      <c r="BBI51" s="16"/>
      <c r="BBJ51" s="16"/>
      <c r="BBK51" s="16"/>
      <c r="BBL51" s="16"/>
      <c r="BBM51" s="16"/>
      <c r="BBN51" s="16"/>
      <c r="BBO51" s="16"/>
      <c r="BBP51" s="16"/>
      <c r="BBQ51" s="16"/>
      <c r="BBR51" s="16"/>
      <c r="BBS51" s="16"/>
      <c r="BBT51" s="16"/>
      <c r="BBU51" s="16"/>
      <c r="BBV51" s="16"/>
      <c r="BBW51" s="16"/>
      <c r="BBX51" s="16"/>
      <c r="BBY51" s="16"/>
      <c r="BBZ51" s="16"/>
      <c r="BCA51" s="16"/>
      <c r="BCB51" s="16"/>
      <c r="BCC51" s="16"/>
      <c r="BCD51" s="16"/>
      <c r="BCE51" s="16"/>
      <c r="BCF51" s="16"/>
      <c r="BCG51" s="16"/>
      <c r="BCH51" s="16"/>
      <c r="BCI51" s="16"/>
      <c r="BCJ51" s="16"/>
      <c r="BCK51" s="16"/>
      <c r="BCL51" s="16"/>
      <c r="BCM51" s="16"/>
      <c r="BCN51" s="16"/>
      <c r="BCO51" s="16"/>
      <c r="BCP51" s="16"/>
      <c r="BCQ51" s="16"/>
      <c r="BCR51" s="16"/>
      <c r="BCS51" s="16"/>
      <c r="BCT51" s="16"/>
      <c r="BCU51" s="16"/>
      <c r="BCV51" s="16"/>
      <c r="BCW51" s="16"/>
      <c r="BCX51" s="16"/>
      <c r="BCY51" s="16"/>
      <c r="BCZ51" s="16"/>
      <c r="BDA51" s="16"/>
      <c r="BDB51" s="16"/>
      <c r="BDC51" s="16"/>
      <c r="BDD51" s="16"/>
      <c r="BDE51" s="16"/>
      <c r="BDF51" s="16"/>
      <c r="BDG51" s="16"/>
      <c r="BDH51" s="16"/>
      <c r="BDI51" s="16"/>
      <c r="BDJ51" s="16"/>
      <c r="BDK51" s="16"/>
      <c r="BDL51" s="16"/>
      <c r="BDM51" s="16"/>
      <c r="BDN51" s="16"/>
      <c r="BDO51" s="16"/>
      <c r="BDP51" s="16"/>
      <c r="BDQ51" s="16"/>
      <c r="BDR51" s="16"/>
      <c r="BDS51" s="16"/>
      <c r="BDT51" s="16"/>
      <c r="BDU51" s="16"/>
      <c r="BDV51" s="16"/>
      <c r="BDW51" s="16"/>
      <c r="BDX51" s="16"/>
      <c r="BDY51" s="16"/>
      <c r="BDZ51" s="16"/>
      <c r="BEA51" s="16"/>
      <c r="BEB51" s="16"/>
      <c r="BEC51" s="16"/>
      <c r="BED51" s="16"/>
      <c r="BEE51" s="16"/>
      <c r="BEF51" s="16"/>
      <c r="BEG51" s="16"/>
      <c r="BEH51" s="16"/>
      <c r="BEI51" s="16"/>
      <c r="BEJ51" s="16"/>
      <c r="BEK51" s="16"/>
      <c r="BEL51" s="16"/>
      <c r="BEM51" s="16"/>
      <c r="BEN51" s="16"/>
      <c r="BEO51" s="16"/>
      <c r="BEP51" s="16"/>
      <c r="BEQ51" s="16"/>
      <c r="BER51" s="16"/>
      <c r="BES51" s="16"/>
      <c r="BET51" s="16"/>
      <c r="BEU51" s="16"/>
      <c r="BEV51" s="16"/>
      <c r="BEW51" s="16"/>
      <c r="BEX51" s="16"/>
      <c r="BEY51" s="16"/>
      <c r="BEZ51" s="16"/>
      <c r="BFA51" s="16"/>
      <c r="BFB51" s="16"/>
      <c r="BFC51" s="16"/>
      <c r="BFD51" s="16"/>
      <c r="BFE51" s="16"/>
      <c r="BFF51" s="16"/>
      <c r="BFG51" s="16"/>
      <c r="BFH51" s="16"/>
      <c r="BFI51" s="16"/>
      <c r="BFJ51" s="16"/>
      <c r="BFK51" s="16"/>
      <c r="BFL51" s="16"/>
      <c r="BFM51" s="16"/>
      <c r="BFN51" s="16"/>
      <c r="BFO51" s="16"/>
      <c r="BFP51" s="16"/>
      <c r="BFQ51" s="16"/>
      <c r="BFR51" s="16"/>
      <c r="BFS51" s="16"/>
      <c r="BFT51" s="16"/>
      <c r="BFU51" s="16"/>
      <c r="BFV51" s="16"/>
      <c r="BFW51" s="16"/>
      <c r="BFX51" s="16"/>
      <c r="BFY51" s="16"/>
      <c r="BFZ51" s="16"/>
      <c r="BGA51" s="16"/>
      <c r="BGB51" s="16"/>
      <c r="BGC51" s="16"/>
      <c r="BGD51" s="16"/>
      <c r="BGE51" s="16"/>
      <c r="BGF51" s="16"/>
      <c r="BGG51" s="16"/>
      <c r="BGH51" s="16"/>
      <c r="BGI51" s="16"/>
      <c r="BGJ51" s="16"/>
      <c r="BGK51" s="16"/>
      <c r="BGL51" s="16"/>
      <c r="BGM51" s="16"/>
      <c r="BGN51" s="16"/>
      <c r="BGO51" s="16"/>
      <c r="BGP51" s="16"/>
      <c r="BGQ51" s="16"/>
      <c r="BGR51" s="16"/>
      <c r="BGS51" s="16"/>
      <c r="BGT51" s="16"/>
      <c r="BGU51" s="16"/>
      <c r="BGV51" s="16"/>
      <c r="BGW51" s="16"/>
      <c r="BGX51" s="16"/>
      <c r="BGY51" s="16"/>
      <c r="BGZ51" s="16"/>
      <c r="BHA51" s="16"/>
      <c r="BHB51" s="16"/>
      <c r="BHC51" s="16"/>
      <c r="BHD51" s="16"/>
      <c r="BHE51" s="16"/>
      <c r="BHF51" s="16"/>
      <c r="BHG51" s="16"/>
      <c r="BHH51" s="16"/>
      <c r="BHI51" s="16"/>
      <c r="BHJ51" s="16"/>
      <c r="BHK51" s="16"/>
      <c r="BHL51" s="16"/>
      <c r="BHM51" s="16"/>
      <c r="BHN51" s="16"/>
      <c r="BHO51" s="16"/>
      <c r="BHP51" s="16"/>
      <c r="BHQ51" s="16"/>
      <c r="BHR51" s="16"/>
      <c r="BHS51" s="16"/>
      <c r="BHT51" s="16"/>
      <c r="BHU51" s="16"/>
      <c r="BHV51" s="16"/>
      <c r="BHW51" s="16"/>
      <c r="BHX51" s="16"/>
      <c r="BHY51" s="16"/>
      <c r="BHZ51" s="16"/>
      <c r="BIA51" s="16"/>
      <c r="BIB51" s="16"/>
      <c r="BIC51" s="16"/>
      <c r="BID51" s="16"/>
      <c r="BIE51" s="16"/>
      <c r="BIF51" s="16"/>
      <c r="BIG51" s="16"/>
      <c r="BIH51" s="16"/>
      <c r="BII51" s="16"/>
      <c r="BIJ51" s="16"/>
      <c r="BIK51" s="16"/>
      <c r="BIL51" s="16"/>
      <c r="BIM51" s="16"/>
      <c r="BIN51" s="16"/>
      <c r="BIO51" s="16"/>
      <c r="BIP51" s="16"/>
      <c r="BIQ51" s="16"/>
      <c r="BIR51" s="16"/>
      <c r="BIS51" s="16"/>
      <c r="BIT51" s="16"/>
      <c r="BIU51" s="16"/>
      <c r="BIV51" s="16"/>
      <c r="BIW51" s="16"/>
      <c r="BIX51" s="16"/>
      <c r="BIY51" s="16"/>
      <c r="BIZ51" s="16"/>
      <c r="BJA51" s="16"/>
      <c r="BJB51" s="16"/>
      <c r="BJC51" s="16"/>
      <c r="BJD51" s="16"/>
      <c r="BJE51" s="16"/>
      <c r="BJF51" s="16"/>
      <c r="BJG51" s="16"/>
      <c r="BJH51" s="16"/>
      <c r="BJI51" s="16"/>
      <c r="BJJ51" s="16"/>
      <c r="BJK51" s="16"/>
      <c r="BJL51" s="16"/>
      <c r="BJM51" s="16"/>
      <c r="BJN51" s="16"/>
      <c r="BJO51" s="16"/>
      <c r="BJP51" s="16"/>
      <c r="BJQ51" s="16"/>
      <c r="BJR51" s="16"/>
      <c r="BJS51" s="16"/>
      <c r="BJT51" s="16"/>
      <c r="BJU51" s="16"/>
      <c r="BJV51" s="16"/>
      <c r="BJW51" s="16"/>
      <c r="BJX51" s="16"/>
      <c r="BJY51" s="16"/>
      <c r="BJZ51" s="16"/>
      <c r="BKA51" s="16"/>
      <c r="BKB51" s="16"/>
      <c r="BKC51" s="16"/>
      <c r="BKD51" s="16"/>
      <c r="BKE51" s="16"/>
      <c r="BKF51" s="16"/>
      <c r="BKG51" s="16"/>
      <c r="BKH51" s="16"/>
      <c r="BKI51" s="16"/>
      <c r="BKJ51" s="16"/>
      <c r="BKK51" s="16"/>
      <c r="BKL51" s="16"/>
      <c r="BKM51" s="16"/>
      <c r="BKN51" s="16"/>
      <c r="BKO51" s="16"/>
      <c r="BKP51" s="16"/>
      <c r="BKQ51" s="16"/>
      <c r="BKR51" s="16"/>
      <c r="BKS51" s="16"/>
      <c r="BKT51" s="16"/>
      <c r="BKU51" s="16"/>
      <c r="BKV51" s="16"/>
      <c r="BKW51" s="16"/>
      <c r="BKX51" s="16"/>
      <c r="BKY51" s="16"/>
      <c r="BKZ51" s="16"/>
      <c r="BLA51" s="16"/>
      <c r="BLB51" s="16"/>
      <c r="BLC51" s="16"/>
      <c r="BLD51" s="16"/>
      <c r="BLE51" s="16"/>
      <c r="BLF51" s="16"/>
      <c r="BLG51" s="16"/>
      <c r="BLH51" s="16"/>
      <c r="BLI51" s="16"/>
      <c r="BLJ51" s="16"/>
      <c r="BLK51" s="16"/>
      <c r="BLL51" s="16"/>
      <c r="BLM51" s="16"/>
      <c r="BLN51" s="16"/>
      <c r="BLO51" s="16"/>
      <c r="BLP51" s="16"/>
      <c r="BLQ51" s="16"/>
      <c r="BLR51" s="16"/>
      <c r="BLS51" s="16"/>
      <c r="BLT51" s="16"/>
      <c r="BLU51" s="16"/>
      <c r="BLV51" s="16"/>
      <c r="BLW51" s="16"/>
      <c r="BLX51" s="16"/>
      <c r="BLY51" s="16"/>
      <c r="BLZ51" s="16"/>
      <c r="BMA51" s="16"/>
      <c r="BMB51" s="16"/>
      <c r="BMC51" s="16"/>
      <c r="BMD51" s="16"/>
      <c r="BME51" s="16"/>
      <c r="BMF51" s="16"/>
      <c r="BMG51" s="16"/>
      <c r="BMH51" s="16"/>
      <c r="BMI51" s="16"/>
      <c r="BMJ51" s="16"/>
      <c r="BMK51" s="16"/>
      <c r="BML51" s="16"/>
      <c r="BMM51" s="16"/>
      <c r="BMN51" s="16"/>
      <c r="BMO51" s="16"/>
      <c r="BMP51" s="16"/>
      <c r="BMQ51" s="16"/>
      <c r="BMR51" s="16"/>
      <c r="BMS51" s="16"/>
      <c r="BMT51" s="16"/>
      <c r="BMU51" s="16"/>
      <c r="BMV51" s="16"/>
      <c r="BMW51" s="16"/>
      <c r="BMX51" s="16"/>
      <c r="BMY51" s="16"/>
      <c r="BMZ51" s="16"/>
      <c r="BNA51" s="16"/>
      <c r="BNB51" s="16"/>
      <c r="BNC51" s="16"/>
      <c r="BND51" s="16"/>
      <c r="BNE51" s="16"/>
      <c r="BNF51" s="16"/>
      <c r="BNG51" s="16"/>
      <c r="BNH51" s="16"/>
      <c r="BNI51" s="16"/>
      <c r="BNJ51" s="16"/>
      <c r="BNK51" s="16"/>
      <c r="BNL51" s="16"/>
      <c r="BNM51" s="16"/>
      <c r="BNN51" s="16"/>
      <c r="BNO51" s="16"/>
      <c r="BNP51" s="16"/>
      <c r="BNQ51" s="16"/>
      <c r="BNR51" s="16"/>
      <c r="BNS51" s="16"/>
      <c r="BNT51" s="16"/>
      <c r="BNU51" s="16"/>
      <c r="BNV51" s="16"/>
      <c r="BNW51" s="16"/>
      <c r="BNX51" s="16"/>
      <c r="BNY51" s="16"/>
      <c r="BNZ51" s="16"/>
      <c r="BOA51" s="16"/>
      <c r="BOB51" s="16"/>
      <c r="BOC51" s="16"/>
      <c r="BOD51" s="16"/>
      <c r="BOE51" s="16"/>
      <c r="BOF51" s="16"/>
      <c r="BOG51" s="16"/>
      <c r="BOH51" s="16"/>
      <c r="BOI51" s="16"/>
      <c r="BOJ51" s="16"/>
      <c r="BOK51" s="16"/>
      <c r="BOL51" s="16"/>
      <c r="BOM51" s="16"/>
      <c r="BON51" s="16"/>
      <c r="BOO51" s="16"/>
      <c r="BOP51" s="16"/>
      <c r="BOQ51" s="16"/>
      <c r="BOR51" s="16"/>
      <c r="BOS51" s="16"/>
      <c r="BOT51" s="16"/>
      <c r="BOU51" s="16"/>
      <c r="BOV51" s="16"/>
      <c r="BOW51" s="16"/>
      <c r="BOX51" s="16"/>
      <c r="BOY51" s="16"/>
      <c r="BOZ51" s="16"/>
      <c r="BPA51" s="16"/>
      <c r="BPB51" s="16"/>
      <c r="BPC51" s="16"/>
      <c r="BPD51" s="16"/>
      <c r="BPE51" s="16"/>
      <c r="BPF51" s="16"/>
      <c r="BPG51" s="16"/>
      <c r="BPH51" s="16"/>
      <c r="BPI51" s="16"/>
      <c r="BPJ51" s="16"/>
      <c r="BPK51" s="16"/>
      <c r="BPL51" s="16"/>
      <c r="BPM51" s="16"/>
      <c r="BPN51" s="16"/>
      <c r="BPO51" s="16"/>
      <c r="BPP51" s="16"/>
      <c r="BPQ51" s="16"/>
      <c r="BPR51" s="16"/>
      <c r="BPS51" s="16"/>
      <c r="BPT51" s="16"/>
      <c r="BPU51" s="16"/>
      <c r="BPV51" s="16"/>
      <c r="BPW51" s="16"/>
      <c r="BPX51" s="16"/>
      <c r="BPY51" s="16"/>
      <c r="BPZ51" s="16"/>
      <c r="BQA51" s="16"/>
      <c r="BQB51" s="16"/>
      <c r="BQC51" s="16"/>
      <c r="BQD51" s="16"/>
      <c r="BQE51" s="16"/>
      <c r="BQF51" s="16"/>
      <c r="BQG51" s="16"/>
      <c r="BQH51" s="16"/>
      <c r="BQI51" s="16"/>
      <c r="BQJ51" s="16"/>
      <c r="BQK51" s="16"/>
      <c r="BQL51" s="16"/>
      <c r="BQM51" s="16"/>
      <c r="BQN51" s="16"/>
      <c r="BQO51" s="16"/>
      <c r="BQP51" s="16"/>
      <c r="BQQ51" s="16"/>
      <c r="BQR51" s="16"/>
      <c r="BQS51" s="16"/>
      <c r="BQT51" s="16"/>
      <c r="BQU51" s="16"/>
      <c r="BQV51" s="16"/>
      <c r="BQW51" s="16"/>
      <c r="BQX51" s="16"/>
      <c r="BQY51" s="16"/>
      <c r="BQZ51" s="16"/>
      <c r="BRA51" s="16"/>
      <c r="BRB51" s="16"/>
      <c r="BRC51" s="16"/>
      <c r="BRD51" s="16"/>
      <c r="BRE51" s="16"/>
      <c r="BRF51" s="16"/>
      <c r="BRG51" s="16"/>
      <c r="BRH51" s="16"/>
      <c r="BRI51" s="16"/>
      <c r="BRJ51" s="16"/>
      <c r="BRK51" s="16"/>
      <c r="BRL51" s="16"/>
      <c r="BRM51" s="16"/>
      <c r="BRN51" s="16"/>
      <c r="BRO51" s="16"/>
      <c r="BRP51" s="16"/>
      <c r="BRQ51" s="16"/>
      <c r="BRR51" s="16"/>
      <c r="BRS51" s="16"/>
      <c r="BRT51" s="16"/>
      <c r="BRU51" s="16"/>
      <c r="BRV51" s="16"/>
      <c r="BRW51" s="16"/>
      <c r="BRX51" s="16"/>
      <c r="BRY51" s="16"/>
      <c r="BRZ51" s="16"/>
      <c r="BSA51" s="16"/>
      <c r="BSB51" s="16"/>
      <c r="BSC51" s="16"/>
      <c r="BSD51" s="16"/>
      <c r="BSE51" s="16"/>
      <c r="BSF51" s="16"/>
      <c r="BSG51" s="16"/>
      <c r="BSH51" s="16"/>
      <c r="BSI51" s="16"/>
      <c r="BSJ51" s="16"/>
      <c r="BSK51" s="16"/>
      <c r="BSL51" s="16"/>
      <c r="BSM51" s="16"/>
      <c r="BSN51" s="16"/>
      <c r="BSO51" s="16"/>
      <c r="BSP51" s="16"/>
      <c r="BSQ51" s="16"/>
      <c r="BSR51" s="16"/>
      <c r="BSS51" s="16"/>
      <c r="BST51" s="16"/>
      <c r="BSU51" s="16"/>
      <c r="BSV51" s="16"/>
      <c r="BSW51" s="16"/>
      <c r="BSX51" s="16"/>
      <c r="BSY51" s="16"/>
      <c r="BSZ51" s="16"/>
      <c r="BTA51" s="16"/>
      <c r="BTB51" s="16"/>
      <c r="BTC51" s="16"/>
      <c r="BTD51" s="16"/>
      <c r="BTE51" s="16"/>
      <c r="BTF51" s="16"/>
      <c r="BTG51" s="16"/>
      <c r="BTH51" s="16"/>
      <c r="BTI51" s="16"/>
      <c r="BTJ51" s="16"/>
      <c r="BTK51" s="16"/>
      <c r="BTL51" s="16"/>
      <c r="BTM51" s="16"/>
      <c r="BTN51" s="16"/>
      <c r="BTO51" s="16"/>
      <c r="BTP51" s="16"/>
      <c r="BTQ51" s="16"/>
      <c r="BTR51" s="16"/>
      <c r="BTS51" s="16"/>
      <c r="BTT51" s="16"/>
      <c r="BTU51" s="16"/>
      <c r="BTV51" s="16"/>
      <c r="BTW51" s="16"/>
      <c r="BTX51" s="16"/>
      <c r="BTY51" s="16"/>
      <c r="BTZ51" s="16"/>
      <c r="BUA51" s="16"/>
      <c r="BUB51" s="16"/>
      <c r="BUC51" s="16"/>
      <c r="BUD51" s="16"/>
      <c r="BUE51" s="16"/>
      <c r="BUF51" s="16"/>
      <c r="BUG51" s="16"/>
      <c r="BUH51" s="16"/>
      <c r="BUI51" s="16"/>
      <c r="BUJ51" s="16"/>
      <c r="BUK51" s="16"/>
      <c r="BUL51" s="16"/>
      <c r="BUM51" s="16"/>
      <c r="BUN51" s="16"/>
      <c r="BUO51" s="16"/>
      <c r="BUP51" s="16"/>
      <c r="BUQ51" s="16"/>
      <c r="BUR51" s="16"/>
      <c r="BUS51" s="16"/>
      <c r="BUT51" s="16"/>
      <c r="BUU51" s="16"/>
      <c r="BUV51" s="16"/>
      <c r="BUW51" s="16"/>
      <c r="BUX51" s="16"/>
      <c r="BUY51" s="16"/>
      <c r="BUZ51" s="16"/>
      <c r="BVA51" s="16"/>
      <c r="BVB51" s="16"/>
      <c r="BVC51" s="16"/>
      <c r="BVD51" s="16"/>
      <c r="BVE51" s="16"/>
      <c r="BVF51" s="16"/>
      <c r="BVG51" s="16"/>
      <c r="BVH51" s="16"/>
      <c r="BVI51" s="16"/>
      <c r="BVJ51" s="16"/>
      <c r="BVK51" s="16"/>
      <c r="BVL51" s="16"/>
      <c r="BVM51" s="16"/>
      <c r="BVN51" s="16"/>
      <c r="BVO51" s="16"/>
      <c r="BVP51" s="16"/>
      <c r="BVQ51" s="16"/>
      <c r="BVR51" s="16"/>
      <c r="BVS51" s="16"/>
      <c r="BVT51" s="16"/>
      <c r="BVU51" s="16"/>
      <c r="BVV51" s="16"/>
      <c r="BVW51" s="16"/>
      <c r="BVX51" s="16"/>
      <c r="BVY51" s="16"/>
      <c r="BVZ51" s="16"/>
      <c r="BWA51" s="16"/>
      <c r="BWB51" s="16"/>
      <c r="BWC51" s="16"/>
      <c r="BWD51" s="16"/>
      <c r="BWE51" s="16"/>
      <c r="BWF51" s="16"/>
      <c r="BWG51" s="16"/>
      <c r="BWH51" s="16"/>
      <c r="BWI51" s="16"/>
      <c r="BWJ51" s="16"/>
      <c r="BWK51" s="16"/>
      <c r="BWL51" s="16"/>
      <c r="BWM51" s="16"/>
      <c r="BWN51" s="16"/>
      <c r="BWO51" s="16"/>
      <c r="BWP51" s="16"/>
      <c r="BWQ51" s="16"/>
      <c r="BWR51" s="16"/>
      <c r="BWS51" s="16"/>
      <c r="BWT51" s="16"/>
      <c r="BWU51" s="16"/>
      <c r="BWV51" s="16"/>
      <c r="BWW51" s="16"/>
      <c r="BWX51" s="16"/>
      <c r="BWY51" s="16"/>
      <c r="BWZ51" s="16"/>
      <c r="BXA51" s="16"/>
      <c r="BXB51" s="16"/>
      <c r="BXC51" s="16"/>
      <c r="BXD51" s="16"/>
      <c r="BXE51" s="16"/>
      <c r="BXF51" s="16"/>
      <c r="BXG51" s="16"/>
      <c r="BXH51" s="16"/>
      <c r="BXI51" s="16"/>
      <c r="BXJ51" s="16"/>
      <c r="BXK51" s="16"/>
      <c r="BXL51" s="16"/>
      <c r="BXM51" s="16"/>
      <c r="BXN51" s="16"/>
      <c r="BXO51" s="16"/>
      <c r="BXP51" s="16"/>
      <c r="BXQ51" s="16"/>
      <c r="BXR51" s="16"/>
      <c r="BXS51" s="16"/>
      <c r="BXT51" s="16"/>
      <c r="BXU51" s="16"/>
      <c r="BXV51" s="16"/>
      <c r="BXW51" s="16"/>
      <c r="BXX51" s="16"/>
      <c r="BXY51" s="16"/>
      <c r="BXZ51" s="16"/>
      <c r="BYA51" s="16"/>
      <c r="BYB51" s="16"/>
      <c r="BYC51" s="16"/>
      <c r="BYD51" s="16"/>
      <c r="BYE51" s="16"/>
      <c r="BYF51" s="16"/>
      <c r="BYG51" s="16"/>
      <c r="BYH51" s="16"/>
      <c r="BYI51" s="16"/>
      <c r="BYJ51" s="16"/>
      <c r="BYK51" s="16"/>
      <c r="BYL51" s="16"/>
      <c r="BYM51" s="16"/>
      <c r="BYN51" s="16"/>
      <c r="BYO51" s="16"/>
      <c r="BYP51" s="16"/>
      <c r="BYQ51" s="16"/>
      <c r="BYR51" s="16"/>
      <c r="BYS51" s="16"/>
      <c r="BYT51" s="16"/>
      <c r="BYU51" s="16"/>
      <c r="BYV51" s="16"/>
      <c r="BYW51" s="16"/>
      <c r="BYX51" s="16"/>
      <c r="BYY51" s="16"/>
      <c r="BYZ51" s="16"/>
      <c r="BZA51" s="16"/>
      <c r="BZB51" s="16"/>
      <c r="BZC51" s="16"/>
      <c r="BZD51" s="16"/>
      <c r="BZE51" s="16"/>
      <c r="BZF51" s="16"/>
      <c r="BZG51" s="16"/>
      <c r="BZH51" s="16"/>
      <c r="BZI51" s="16"/>
      <c r="BZJ51" s="16"/>
      <c r="BZK51" s="16"/>
      <c r="BZL51" s="16"/>
      <c r="BZM51" s="16"/>
      <c r="BZN51" s="16"/>
      <c r="BZO51" s="16"/>
      <c r="BZP51" s="16"/>
      <c r="BZQ51" s="16"/>
      <c r="BZR51" s="16"/>
      <c r="BZS51" s="16"/>
      <c r="BZT51" s="16"/>
      <c r="BZU51" s="16"/>
      <c r="BZV51" s="16"/>
      <c r="BZW51" s="16"/>
      <c r="BZX51" s="16"/>
      <c r="BZY51" s="16"/>
      <c r="BZZ51" s="16"/>
      <c r="CAA51" s="16"/>
      <c r="CAB51" s="16"/>
      <c r="CAC51" s="16"/>
      <c r="CAD51" s="16"/>
      <c r="CAE51" s="16"/>
      <c r="CAF51" s="16"/>
      <c r="CAG51" s="16"/>
      <c r="CAH51" s="16"/>
      <c r="CAI51" s="16"/>
      <c r="CAJ51" s="16"/>
      <c r="CAK51" s="16"/>
      <c r="CAL51" s="16"/>
      <c r="CAM51" s="16"/>
      <c r="CAN51" s="16"/>
      <c r="CAO51" s="16"/>
      <c r="CAP51" s="16"/>
      <c r="CAQ51" s="16"/>
      <c r="CAR51" s="16"/>
      <c r="CAS51" s="16"/>
      <c r="CAT51" s="16"/>
      <c r="CAU51" s="16"/>
      <c r="CAV51" s="16"/>
      <c r="CAW51" s="16"/>
      <c r="CAX51" s="16"/>
      <c r="CAY51" s="16"/>
      <c r="CAZ51" s="16"/>
      <c r="CBA51" s="16"/>
      <c r="CBB51" s="16"/>
      <c r="CBC51" s="16"/>
      <c r="CBD51" s="16"/>
      <c r="CBE51" s="16"/>
      <c r="CBF51" s="16"/>
      <c r="CBG51" s="16"/>
      <c r="CBH51" s="16"/>
      <c r="CBI51" s="16"/>
      <c r="CBJ51" s="16"/>
      <c r="CBK51" s="16"/>
      <c r="CBL51" s="16"/>
      <c r="CBM51" s="16"/>
      <c r="CBN51" s="16"/>
      <c r="CBO51" s="16"/>
      <c r="CBP51" s="16"/>
      <c r="CBQ51" s="16"/>
      <c r="CBR51" s="16"/>
      <c r="CBS51" s="16"/>
      <c r="CBT51" s="16"/>
      <c r="CBU51" s="16"/>
      <c r="CBV51" s="16"/>
      <c r="CBW51" s="16"/>
      <c r="CBX51" s="16"/>
      <c r="CBY51" s="16"/>
      <c r="CBZ51" s="16"/>
      <c r="CCA51" s="16"/>
      <c r="CCB51" s="16"/>
      <c r="CCC51" s="16"/>
      <c r="CCD51" s="16"/>
      <c r="CCE51" s="16"/>
      <c r="CCF51" s="16"/>
      <c r="CCG51" s="16"/>
      <c r="CCH51" s="16"/>
      <c r="CCI51" s="16"/>
      <c r="CCJ51" s="16"/>
      <c r="CCK51" s="16"/>
      <c r="CCL51" s="16"/>
      <c r="CCM51" s="16"/>
      <c r="CCN51" s="16"/>
      <c r="CCO51" s="16"/>
      <c r="CCP51" s="16"/>
      <c r="CCQ51" s="16"/>
      <c r="CCR51" s="16"/>
      <c r="CCS51" s="16"/>
      <c r="CCT51" s="16"/>
      <c r="CCU51" s="16"/>
      <c r="CCV51" s="16"/>
      <c r="CCW51" s="16"/>
      <c r="CCX51" s="16"/>
      <c r="CCY51" s="16"/>
      <c r="CCZ51" s="16"/>
      <c r="CDA51" s="16"/>
      <c r="CDB51" s="16"/>
      <c r="CDC51" s="16"/>
      <c r="CDD51" s="16"/>
      <c r="CDE51" s="16"/>
      <c r="CDF51" s="16"/>
      <c r="CDG51" s="16"/>
      <c r="CDH51" s="16"/>
      <c r="CDI51" s="16"/>
      <c r="CDJ51" s="16"/>
      <c r="CDK51" s="16"/>
      <c r="CDL51" s="16"/>
      <c r="CDM51" s="16"/>
      <c r="CDN51" s="16"/>
      <c r="CDO51" s="16"/>
      <c r="CDP51" s="16"/>
      <c r="CDQ51" s="16"/>
      <c r="CDR51" s="16"/>
      <c r="CDS51" s="16"/>
      <c r="CDT51" s="16"/>
      <c r="CDU51" s="16"/>
      <c r="CDV51" s="16"/>
      <c r="CDW51" s="16"/>
      <c r="CDX51" s="16"/>
      <c r="CDY51" s="16"/>
      <c r="CDZ51" s="16"/>
      <c r="CEA51" s="16"/>
      <c r="CEB51" s="16"/>
      <c r="CEC51" s="16"/>
      <c r="CED51" s="16"/>
      <c r="CEE51" s="16"/>
      <c r="CEF51" s="16"/>
      <c r="CEG51" s="16"/>
      <c r="CEH51" s="16"/>
      <c r="CEI51" s="16"/>
      <c r="CEJ51" s="16"/>
      <c r="CEK51" s="16"/>
      <c r="CEL51" s="16"/>
      <c r="CEM51" s="16"/>
      <c r="CEN51" s="16"/>
      <c r="CEO51" s="16"/>
      <c r="CEP51" s="16"/>
      <c r="CEQ51" s="16"/>
      <c r="CER51" s="16"/>
      <c r="CES51" s="16"/>
      <c r="CET51" s="16"/>
      <c r="CEU51" s="16"/>
      <c r="CEV51" s="16"/>
      <c r="CEW51" s="16"/>
      <c r="CEX51" s="16"/>
      <c r="CEY51" s="16"/>
      <c r="CEZ51" s="16"/>
      <c r="CFA51" s="16"/>
      <c r="CFB51" s="16"/>
      <c r="CFC51" s="16"/>
      <c r="CFD51" s="16"/>
      <c r="CFE51" s="16"/>
      <c r="CFF51" s="16"/>
      <c r="CFG51" s="16"/>
      <c r="CFH51" s="16"/>
      <c r="CFI51" s="16"/>
      <c r="CFJ51" s="16"/>
      <c r="CFK51" s="16"/>
      <c r="CFL51" s="16"/>
      <c r="CFM51" s="16"/>
      <c r="CFN51" s="16"/>
      <c r="CFO51" s="16"/>
      <c r="CFP51" s="16"/>
      <c r="CFQ51" s="16"/>
      <c r="CFR51" s="16"/>
      <c r="CFS51" s="16"/>
      <c r="CFT51" s="16"/>
      <c r="CFU51" s="16"/>
      <c r="CFV51" s="16"/>
      <c r="CFW51" s="16"/>
      <c r="CFX51" s="16"/>
      <c r="CFY51" s="16"/>
      <c r="CFZ51" s="16"/>
      <c r="CGA51" s="16"/>
      <c r="CGB51" s="16"/>
      <c r="CGC51" s="16"/>
      <c r="CGD51" s="16"/>
      <c r="CGE51" s="16"/>
      <c r="CGF51" s="16"/>
      <c r="CGG51" s="16"/>
      <c r="CGH51" s="16"/>
      <c r="CGI51" s="16"/>
      <c r="CGJ51" s="16"/>
      <c r="CGK51" s="16"/>
      <c r="CGL51" s="16"/>
      <c r="CGM51" s="16"/>
      <c r="CGN51" s="16"/>
      <c r="CGO51" s="16"/>
      <c r="CGP51" s="16"/>
      <c r="CGQ51" s="16"/>
      <c r="CGR51" s="16"/>
      <c r="CGS51" s="16"/>
      <c r="CGT51" s="16"/>
      <c r="CGU51" s="16"/>
      <c r="CGV51" s="16"/>
      <c r="CGW51" s="16"/>
      <c r="CGX51" s="16"/>
      <c r="CGY51" s="16"/>
      <c r="CGZ51" s="16"/>
      <c r="CHA51" s="16"/>
      <c r="CHB51" s="16"/>
      <c r="CHC51" s="16"/>
      <c r="CHD51" s="16"/>
      <c r="CHE51" s="16"/>
      <c r="CHF51" s="16"/>
      <c r="CHG51" s="16"/>
      <c r="CHH51" s="16"/>
      <c r="CHI51" s="16"/>
      <c r="CHJ51" s="16"/>
      <c r="CHK51" s="16"/>
      <c r="CHL51" s="16"/>
      <c r="CHM51" s="16"/>
      <c r="CHN51" s="16"/>
      <c r="CHO51" s="16"/>
      <c r="CHP51" s="16"/>
      <c r="CHQ51" s="16"/>
      <c r="CHR51" s="16"/>
      <c r="CHS51" s="16"/>
      <c r="CHT51" s="16"/>
      <c r="CHU51" s="16"/>
      <c r="CHV51" s="16"/>
      <c r="CHW51" s="16"/>
      <c r="CHX51" s="16"/>
      <c r="CHY51" s="16"/>
      <c r="CHZ51" s="16"/>
      <c r="CIA51" s="16"/>
      <c r="CIB51" s="16"/>
      <c r="CIC51" s="16"/>
      <c r="CID51" s="16"/>
      <c r="CIE51" s="16"/>
      <c r="CIF51" s="16"/>
      <c r="CIG51" s="16"/>
      <c r="CIH51" s="16"/>
      <c r="CII51" s="16"/>
      <c r="CIJ51" s="16"/>
      <c r="CIK51" s="16"/>
      <c r="CIL51" s="16"/>
      <c r="CIM51" s="16"/>
      <c r="CIN51" s="16"/>
      <c r="CIO51" s="16"/>
      <c r="CIP51" s="16"/>
      <c r="CIQ51" s="16"/>
      <c r="CIR51" s="16"/>
      <c r="CIS51" s="16"/>
      <c r="CIT51" s="16"/>
      <c r="CIU51" s="16"/>
      <c r="CIV51" s="16"/>
      <c r="CIW51" s="16"/>
      <c r="CIX51" s="16"/>
      <c r="CIY51" s="16"/>
      <c r="CIZ51" s="16"/>
      <c r="CJA51" s="16"/>
      <c r="CJB51" s="16"/>
      <c r="CJC51" s="16"/>
      <c r="CJD51" s="16"/>
      <c r="CJE51" s="16"/>
      <c r="CJF51" s="16"/>
      <c r="CJG51" s="16"/>
      <c r="CJH51" s="16"/>
      <c r="CJI51" s="16"/>
      <c r="CJJ51" s="16"/>
      <c r="CJK51" s="16"/>
      <c r="CJL51" s="16"/>
      <c r="CJM51" s="16"/>
      <c r="CJN51" s="16"/>
      <c r="CJO51" s="16"/>
      <c r="CJP51" s="16"/>
      <c r="CJQ51" s="16"/>
      <c r="CJR51" s="16"/>
      <c r="CJS51" s="16"/>
      <c r="CJT51" s="16"/>
      <c r="CJU51" s="16"/>
      <c r="CJV51" s="16"/>
      <c r="CJW51" s="16"/>
      <c r="CJX51" s="16"/>
      <c r="CJY51" s="16"/>
      <c r="CJZ51" s="16"/>
      <c r="CKA51" s="16"/>
      <c r="CKB51" s="16"/>
      <c r="CKC51" s="16"/>
      <c r="CKD51" s="16"/>
      <c r="CKE51" s="16"/>
      <c r="CKF51" s="16"/>
      <c r="CKG51" s="16"/>
      <c r="CKH51" s="16"/>
      <c r="CKI51" s="16"/>
      <c r="CKJ51" s="16"/>
      <c r="CKK51" s="16"/>
      <c r="CKL51" s="16"/>
      <c r="CKM51" s="16"/>
      <c r="CKN51" s="16"/>
      <c r="CKO51" s="16"/>
      <c r="CKP51" s="16"/>
      <c r="CKQ51" s="16"/>
      <c r="CKR51" s="16"/>
      <c r="CKS51" s="16"/>
      <c r="CKT51" s="16"/>
      <c r="CKU51" s="16"/>
      <c r="CKV51" s="16"/>
      <c r="CKW51" s="16"/>
      <c r="CKX51" s="16"/>
      <c r="CKY51" s="16"/>
      <c r="CKZ51" s="16"/>
      <c r="CLA51" s="16"/>
      <c r="CLB51" s="16"/>
      <c r="CLC51" s="16"/>
      <c r="CLD51" s="16"/>
      <c r="CLE51" s="16"/>
      <c r="CLF51" s="16"/>
      <c r="CLG51" s="16"/>
      <c r="CLH51" s="16"/>
      <c r="CLI51" s="16"/>
      <c r="CLJ51" s="16"/>
      <c r="CLK51" s="16"/>
      <c r="CLL51" s="16"/>
      <c r="CLM51" s="16"/>
      <c r="CLN51" s="16"/>
      <c r="CLO51" s="16"/>
      <c r="CLP51" s="16"/>
      <c r="CLQ51" s="16"/>
      <c r="CLR51" s="16"/>
      <c r="CLS51" s="16"/>
      <c r="CLT51" s="16"/>
      <c r="CLU51" s="16"/>
      <c r="CLV51" s="16"/>
      <c r="CLW51" s="16"/>
      <c r="CLX51" s="16"/>
      <c r="CLY51" s="16"/>
      <c r="CLZ51" s="16"/>
      <c r="CMA51" s="16"/>
      <c r="CMB51" s="16"/>
      <c r="CMC51" s="16"/>
      <c r="CMD51" s="16"/>
      <c r="CME51" s="16"/>
      <c r="CMF51" s="16"/>
      <c r="CMG51" s="16"/>
      <c r="CMH51" s="16"/>
      <c r="CMI51" s="16"/>
      <c r="CMJ51" s="16"/>
      <c r="CMK51" s="16"/>
      <c r="CML51" s="16"/>
      <c r="CMM51" s="16"/>
      <c r="CMN51" s="16"/>
      <c r="CMO51" s="16"/>
      <c r="CMP51" s="16"/>
      <c r="CMQ51" s="16"/>
      <c r="CMR51" s="16"/>
      <c r="CMS51" s="16"/>
      <c r="CMT51" s="16"/>
      <c r="CMU51" s="16"/>
      <c r="CMV51" s="16"/>
      <c r="CMW51" s="16"/>
      <c r="CMX51" s="16"/>
      <c r="CMY51" s="16"/>
      <c r="CMZ51" s="16"/>
      <c r="CNA51" s="16"/>
      <c r="CNB51" s="16"/>
      <c r="CNC51" s="16"/>
      <c r="CND51" s="16"/>
      <c r="CNE51" s="16"/>
      <c r="CNF51" s="16"/>
      <c r="CNG51" s="16"/>
      <c r="CNH51" s="16"/>
      <c r="CNI51" s="16"/>
      <c r="CNJ51" s="16"/>
      <c r="CNK51" s="16"/>
      <c r="CNL51" s="16"/>
      <c r="CNM51" s="16"/>
      <c r="CNN51" s="16"/>
      <c r="CNO51" s="16"/>
      <c r="CNP51" s="16"/>
      <c r="CNQ51" s="16"/>
      <c r="CNR51" s="16"/>
      <c r="CNS51" s="16"/>
      <c r="CNT51" s="16"/>
      <c r="CNU51" s="16"/>
      <c r="CNV51" s="16"/>
      <c r="CNW51" s="16"/>
      <c r="CNX51" s="16"/>
      <c r="CNY51" s="16"/>
      <c r="CNZ51" s="16"/>
      <c r="COA51" s="16"/>
      <c r="COB51" s="16"/>
      <c r="COC51" s="16"/>
      <c r="COD51" s="16"/>
      <c r="COE51" s="16"/>
      <c r="COF51" s="16"/>
      <c r="COG51" s="16"/>
      <c r="COH51" s="16"/>
      <c r="COI51" s="16"/>
      <c r="COJ51" s="16"/>
      <c r="COK51" s="16"/>
      <c r="COL51" s="16"/>
      <c r="COM51" s="16"/>
      <c r="CON51" s="16"/>
      <c r="COO51" s="16"/>
      <c r="COP51" s="16"/>
      <c r="COQ51" s="16"/>
      <c r="COR51" s="16"/>
      <c r="COS51" s="16"/>
      <c r="COT51" s="16"/>
      <c r="COU51" s="16"/>
      <c r="COV51" s="16"/>
      <c r="COW51" s="16"/>
      <c r="COX51" s="16"/>
      <c r="COY51" s="16"/>
      <c r="COZ51" s="16"/>
      <c r="CPA51" s="16"/>
      <c r="CPB51" s="16"/>
      <c r="CPC51" s="16"/>
      <c r="CPD51" s="16"/>
      <c r="CPE51" s="16"/>
      <c r="CPF51" s="16"/>
      <c r="CPG51" s="16"/>
      <c r="CPH51" s="16"/>
      <c r="CPI51" s="16"/>
      <c r="CPJ51" s="16"/>
      <c r="CPK51" s="16"/>
      <c r="CPL51" s="16"/>
      <c r="CPM51" s="16"/>
      <c r="CPN51" s="16"/>
      <c r="CPO51" s="16"/>
      <c r="CPP51" s="16"/>
      <c r="CPQ51" s="16"/>
      <c r="CPR51" s="16"/>
      <c r="CPS51" s="16"/>
      <c r="CPT51" s="16"/>
      <c r="CPU51" s="16"/>
      <c r="CPV51" s="16"/>
      <c r="CPW51" s="16"/>
      <c r="CPX51" s="16"/>
      <c r="CPY51" s="16"/>
      <c r="CPZ51" s="16"/>
      <c r="CQA51" s="16"/>
      <c r="CQB51" s="16"/>
      <c r="CQC51" s="16"/>
      <c r="CQD51" s="16"/>
      <c r="CQE51" s="16"/>
      <c r="CQF51" s="16"/>
      <c r="CQG51" s="16"/>
      <c r="CQH51" s="16"/>
      <c r="CQI51" s="16"/>
      <c r="CQJ51" s="16"/>
      <c r="CQK51" s="16"/>
      <c r="CQL51" s="16"/>
      <c r="CQM51" s="16"/>
      <c r="CQN51" s="16"/>
      <c r="CQO51" s="16"/>
      <c r="CQP51" s="16"/>
      <c r="CQQ51" s="16"/>
      <c r="CQR51" s="16"/>
      <c r="CQS51" s="16"/>
      <c r="CQT51" s="16"/>
      <c r="CQU51" s="16"/>
      <c r="CQV51" s="16"/>
      <c r="CQW51" s="16"/>
      <c r="CQX51" s="16"/>
      <c r="CQY51" s="16"/>
      <c r="CQZ51" s="16"/>
      <c r="CRA51" s="16"/>
      <c r="CRB51" s="16"/>
      <c r="CRC51" s="16"/>
      <c r="CRD51" s="16"/>
      <c r="CRE51" s="16"/>
      <c r="CRF51" s="16"/>
      <c r="CRG51" s="16"/>
      <c r="CRH51" s="16"/>
      <c r="CRI51" s="16"/>
      <c r="CRJ51" s="16"/>
      <c r="CRK51" s="16"/>
      <c r="CRL51" s="16"/>
      <c r="CRM51" s="16"/>
      <c r="CRN51" s="16"/>
      <c r="CRO51" s="16"/>
      <c r="CRP51" s="16"/>
      <c r="CRQ51" s="16"/>
      <c r="CRR51" s="16"/>
      <c r="CRS51" s="16"/>
      <c r="CRT51" s="16"/>
      <c r="CRU51" s="16"/>
      <c r="CRV51" s="16"/>
      <c r="CRW51" s="16"/>
      <c r="CRX51" s="16"/>
      <c r="CRY51" s="16"/>
      <c r="CRZ51" s="16"/>
      <c r="CSA51" s="16"/>
      <c r="CSB51" s="16"/>
      <c r="CSC51" s="16"/>
      <c r="CSD51" s="16"/>
      <c r="CSE51" s="16"/>
      <c r="CSF51" s="16"/>
      <c r="CSG51" s="16"/>
      <c r="CSH51" s="16"/>
      <c r="CSI51" s="16"/>
      <c r="CSJ51" s="16"/>
      <c r="CSK51" s="16"/>
      <c r="CSL51" s="16"/>
      <c r="CSM51" s="16"/>
      <c r="CSN51" s="16"/>
      <c r="CSO51" s="16"/>
      <c r="CSP51" s="16"/>
      <c r="CSQ51" s="16"/>
      <c r="CSR51" s="16"/>
      <c r="CSS51" s="16"/>
      <c r="CST51" s="16"/>
      <c r="CSU51" s="16"/>
      <c r="CSV51" s="16"/>
      <c r="CSW51" s="16"/>
      <c r="CSX51" s="16"/>
      <c r="CSY51" s="16"/>
      <c r="CSZ51" s="16"/>
      <c r="CTA51" s="16"/>
      <c r="CTB51" s="16"/>
      <c r="CTC51" s="16"/>
      <c r="CTD51" s="16"/>
      <c r="CTE51" s="16"/>
      <c r="CTF51" s="16"/>
      <c r="CTG51" s="16"/>
      <c r="CTH51" s="16"/>
      <c r="CTI51" s="16"/>
      <c r="CTJ51" s="16"/>
      <c r="CTK51" s="16"/>
      <c r="CTL51" s="16"/>
      <c r="CTM51" s="16"/>
      <c r="CTN51" s="16"/>
      <c r="CTO51" s="16"/>
      <c r="CTP51" s="16"/>
      <c r="CTQ51" s="16"/>
      <c r="CTR51" s="16"/>
      <c r="CTS51" s="16"/>
      <c r="CTT51" s="16"/>
      <c r="CTU51" s="16"/>
      <c r="CTV51" s="16"/>
      <c r="CTW51" s="16"/>
      <c r="CTX51" s="16"/>
      <c r="CTY51" s="16"/>
      <c r="CTZ51" s="16"/>
      <c r="CUA51" s="16"/>
      <c r="CUB51" s="16"/>
      <c r="CUC51" s="16"/>
      <c r="CUD51" s="16"/>
      <c r="CUE51" s="16"/>
      <c r="CUF51" s="16"/>
      <c r="CUG51" s="16"/>
      <c r="CUH51" s="16"/>
      <c r="CUI51" s="16"/>
      <c r="CUJ51" s="16"/>
      <c r="CUK51" s="16"/>
      <c r="CUL51" s="16"/>
      <c r="CUM51" s="16"/>
      <c r="CUN51" s="16"/>
      <c r="CUO51" s="16"/>
      <c r="CUP51" s="16"/>
      <c r="CUQ51" s="16"/>
      <c r="CUR51" s="16"/>
      <c r="CUS51" s="16"/>
      <c r="CUT51" s="16"/>
      <c r="CUU51" s="16"/>
      <c r="CUV51" s="16"/>
      <c r="CUW51" s="16"/>
      <c r="CUX51" s="16"/>
      <c r="CUY51" s="16"/>
      <c r="CUZ51" s="16"/>
      <c r="CVA51" s="16"/>
      <c r="CVB51" s="16"/>
      <c r="CVC51" s="16"/>
      <c r="CVD51" s="16"/>
      <c r="CVE51" s="16"/>
      <c r="CVF51" s="16"/>
      <c r="CVG51" s="16"/>
      <c r="CVH51" s="16"/>
      <c r="CVI51" s="16"/>
      <c r="CVJ51" s="16"/>
      <c r="CVK51" s="16"/>
      <c r="CVL51" s="16"/>
      <c r="CVM51" s="16"/>
      <c r="CVN51" s="16"/>
      <c r="CVO51" s="16"/>
      <c r="CVP51" s="16"/>
      <c r="CVQ51" s="16"/>
      <c r="CVR51" s="16"/>
      <c r="CVS51" s="16"/>
      <c r="CVT51" s="16"/>
      <c r="CVU51" s="16"/>
      <c r="CVV51" s="16"/>
      <c r="CVW51" s="16"/>
      <c r="CVX51" s="16"/>
      <c r="CVY51" s="16"/>
      <c r="CVZ51" s="16"/>
      <c r="CWA51" s="16"/>
      <c r="CWB51" s="16"/>
      <c r="CWC51" s="16"/>
      <c r="CWD51" s="16"/>
      <c r="CWE51" s="16"/>
      <c r="CWF51" s="16"/>
      <c r="CWG51" s="16"/>
      <c r="CWH51" s="16"/>
      <c r="CWI51" s="16"/>
      <c r="CWJ51" s="16"/>
      <c r="CWK51" s="16"/>
      <c r="CWL51" s="16"/>
      <c r="CWM51" s="16"/>
      <c r="CWN51" s="16"/>
      <c r="CWO51" s="16"/>
      <c r="CWP51" s="16"/>
      <c r="CWQ51" s="16"/>
      <c r="CWR51" s="16"/>
      <c r="CWS51" s="16"/>
      <c r="CWT51" s="16"/>
      <c r="CWU51" s="16"/>
      <c r="CWV51" s="16"/>
      <c r="CWW51" s="16"/>
      <c r="CWX51" s="16"/>
      <c r="CWY51" s="16"/>
      <c r="CWZ51" s="16"/>
      <c r="CXA51" s="16"/>
      <c r="CXB51" s="16"/>
      <c r="CXC51" s="16"/>
      <c r="CXD51" s="16"/>
      <c r="CXE51" s="16"/>
      <c r="CXF51" s="16"/>
      <c r="CXG51" s="16"/>
      <c r="CXH51" s="16"/>
      <c r="CXI51" s="16"/>
      <c r="CXJ51" s="16"/>
      <c r="CXK51" s="16"/>
      <c r="CXL51" s="16"/>
      <c r="CXM51" s="16"/>
      <c r="CXN51" s="16"/>
      <c r="CXO51" s="16"/>
      <c r="CXP51" s="16"/>
      <c r="CXQ51" s="16"/>
      <c r="CXR51" s="16"/>
      <c r="CXS51" s="16"/>
      <c r="CXT51" s="16"/>
      <c r="CXU51" s="16"/>
      <c r="CXV51" s="16"/>
      <c r="CXW51" s="16"/>
      <c r="CXX51" s="16"/>
      <c r="CXY51" s="16"/>
      <c r="CXZ51" s="16"/>
      <c r="CYA51" s="16"/>
      <c r="CYB51" s="16"/>
      <c r="CYC51" s="16"/>
      <c r="CYD51" s="16"/>
      <c r="CYE51" s="16"/>
      <c r="CYF51" s="16"/>
      <c r="CYG51" s="16"/>
      <c r="CYH51" s="16"/>
      <c r="CYI51" s="16"/>
      <c r="CYJ51" s="16"/>
      <c r="CYK51" s="16"/>
      <c r="CYL51" s="16"/>
      <c r="CYM51" s="16"/>
      <c r="CYN51" s="16"/>
      <c r="CYO51" s="16"/>
      <c r="CYP51" s="16"/>
      <c r="CYQ51" s="16"/>
      <c r="CYR51" s="16"/>
      <c r="CYS51" s="16"/>
      <c r="CYT51" s="16"/>
      <c r="CYU51" s="16"/>
      <c r="CYV51" s="16"/>
      <c r="CYW51" s="16"/>
      <c r="CYX51" s="16"/>
      <c r="CYY51" s="16"/>
      <c r="CYZ51" s="16"/>
      <c r="CZA51" s="16"/>
      <c r="CZB51" s="16"/>
      <c r="CZC51" s="16"/>
      <c r="CZD51" s="16"/>
      <c r="CZE51" s="16"/>
      <c r="CZF51" s="16"/>
      <c r="CZG51" s="16"/>
      <c r="CZH51" s="16"/>
      <c r="CZI51" s="16"/>
      <c r="CZJ51" s="16"/>
      <c r="CZK51" s="16"/>
      <c r="CZL51" s="16"/>
      <c r="CZM51" s="16"/>
      <c r="CZN51" s="16"/>
      <c r="CZO51" s="16"/>
      <c r="CZP51" s="16"/>
      <c r="CZQ51" s="16"/>
      <c r="CZR51" s="16"/>
      <c r="CZS51" s="16"/>
      <c r="CZT51" s="16"/>
      <c r="CZU51" s="16"/>
      <c r="CZV51" s="16"/>
      <c r="CZW51" s="16"/>
      <c r="CZX51" s="16"/>
      <c r="CZY51" s="16"/>
      <c r="CZZ51" s="16"/>
      <c r="DAA51" s="16"/>
      <c r="DAB51" s="16"/>
      <c r="DAC51" s="16"/>
      <c r="DAD51" s="16"/>
      <c r="DAE51" s="16"/>
      <c r="DAF51" s="16"/>
      <c r="DAG51" s="16"/>
      <c r="DAH51" s="16"/>
      <c r="DAI51" s="16"/>
      <c r="DAJ51" s="16"/>
      <c r="DAK51" s="16"/>
      <c r="DAL51" s="16"/>
      <c r="DAM51" s="16"/>
      <c r="DAN51" s="16"/>
      <c r="DAO51" s="16"/>
      <c r="DAP51" s="16"/>
      <c r="DAQ51" s="16"/>
      <c r="DAR51" s="16"/>
      <c r="DAS51" s="16"/>
      <c r="DAT51" s="16"/>
      <c r="DAU51" s="16"/>
      <c r="DAV51" s="16"/>
      <c r="DAW51" s="16"/>
      <c r="DAX51" s="16"/>
      <c r="DAY51" s="16"/>
      <c r="DAZ51" s="16"/>
      <c r="DBA51" s="16"/>
      <c r="DBB51" s="16"/>
      <c r="DBC51" s="16"/>
      <c r="DBD51" s="16"/>
      <c r="DBE51" s="16"/>
      <c r="DBF51" s="16"/>
      <c r="DBG51" s="16"/>
      <c r="DBH51" s="16"/>
      <c r="DBI51" s="16"/>
      <c r="DBJ51" s="16"/>
      <c r="DBK51" s="16"/>
      <c r="DBL51" s="16"/>
      <c r="DBM51" s="16"/>
      <c r="DBN51" s="16"/>
      <c r="DBO51" s="16"/>
      <c r="DBP51" s="16"/>
      <c r="DBQ51" s="16"/>
      <c r="DBR51" s="16"/>
      <c r="DBS51" s="16"/>
      <c r="DBT51" s="16"/>
      <c r="DBU51" s="16"/>
      <c r="DBV51" s="16"/>
      <c r="DBW51" s="16"/>
      <c r="DBX51" s="16"/>
      <c r="DBY51" s="16"/>
      <c r="DBZ51" s="16"/>
      <c r="DCA51" s="16"/>
      <c r="DCB51" s="16"/>
      <c r="DCC51" s="16"/>
      <c r="DCD51" s="16"/>
      <c r="DCE51" s="16"/>
      <c r="DCF51" s="16"/>
      <c r="DCG51" s="16"/>
      <c r="DCH51" s="16"/>
      <c r="DCI51" s="16"/>
      <c r="DCJ51" s="16"/>
      <c r="DCK51" s="16"/>
      <c r="DCL51" s="16"/>
      <c r="DCM51" s="16"/>
      <c r="DCN51" s="16"/>
      <c r="DCO51" s="16"/>
      <c r="DCP51" s="16"/>
      <c r="DCQ51" s="16"/>
      <c r="DCR51" s="16"/>
      <c r="DCS51" s="16"/>
      <c r="DCT51" s="16"/>
      <c r="DCU51" s="16"/>
      <c r="DCV51" s="16"/>
      <c r="DCW51" s="16"/>
      <c r="DCX51" s="16"/>
      <c r="DCY51" s="16"/>
      <c r="DCZ51" s="16"/>
      <c r="DDA51" s="16"/>
      <c r="DDB51" s="16"/>
      <c r="DDC51" s="16"/>
      <c r="DDD51" s="16"/>
      <c r="DDE51" s="16"/>
      <c r="DDF51" s="16"/>
      <c r="DDG51" s="16"/>
      <c r="DDH51" s="16"/>
      <c r="DDI51" s="16"/>
      <c r="DDJ51" s="16"/>
      <c r="DDK51" s="16"/>
      <c r="DDL51" s="16"/>
      <c r="DDM51" s="16"/>
      <c r="DDN51" s="16"/>
      <c r="DDO51" s="16"/>
      <c r="DDP51" s="16"/>
      <c r="DDQ51" s="16"/>
      <c r="DDR51" s="16"/>
      <c r="DDS51" s="16"/>
      <c r="DDT51" s="16"/>
      <c r="DDU51" s="16"/>
      <c r="DDV51" s="16"/>
      <c r="DDW51" s="16"/>
      <c r="DDX51" s="16"/>
      <c r="DDY51" s="16"/>
      <c r="DDZ51" s="16"/>
      <c r="DEA51" s="16"/>
      <c r="DEB51" s="16"/>
      <c r="DEC51" s="16"/>
      <c r="DED51" s="16"/>
      <c r="DEE51" s="16"/>
      <c r="DEF51" s="16"/>
      <c r="DEG51" s="16"/>
      <c r="DEH51" s="16"/>
      <c r="DEI51" s="16"/>
      <c r="DEJ51" s="16"/>
      <c r="DEK51" s="16"/>
      <c r="DEL51" s="16"/>
      <c r="DEM51" s="16"/>
      <c r="DEN51" s="16"/>
      <c r="DEO51" s="16"/>
      <c r="DEP51" s="16"/>
      <c r="DEQ51" s="16"/>
      <c r="DER51" s="16"/>
      <c r="DES51" s="16"/>
      <c r="DET51" s="16"/>
      <c r="DEU51" s="16"/>
      <c r="DEV51" s="16"/>
      <c r="DEW51" s="16"/>
      <c r="DEX51" s="16"/>
      <c r="DEY51" s="16"/>
      <c r="DEZ51" s="16"/>
      <c r="DFA51" s="16"/>
      <c r="DFB51" s="16"/>
      <c r="DFC51" s="16"/>
      <c r="DFD51" s="16"/>
      <c r="DFE51" s="16"/>
      <c r="DFF51" s="16"/>
      <c r="DFG51" s="16"/>
      <c r="DFH51" s="16"/>
      <c r="DFI51" s="16"/>
      <c r="DFJ51" s="16"/>
      <c r="DFK51" s="16"/>
      <c r="DFL51" s="16"/>
      <c r="DFM51" s="16"/>
      <c r="DFN51" s="16"/>
      <c r="DFO51" s="16"/>
      <c r="DFP51" s="16"/>
      <c r="DFQ51" s="16"/>
      <c r="DFR51" s="16"/>
      <c r="DFS51" s="16"/>
      <c r="DFT51" s="16"/>
      <c r="DFU51" s="16"/>
      <c r="DFV51" s="16"/>
      <c r="DFW51" s="16"/>
      <c r="DFX51" s="16"/>
      <c r="DFY51" s="16"/>
      <c r="DFZ51" s="16"/>
      <c r="DGA51" s="16"/>
      <c r="DGB51" s="16"/>
      <c r="DGC51" s="16"/>
      <c r="DGD51" s="16"/>
      <c r="DGE51" s="16"/>
      <c r="DGF51" s="16"/>
      <c r="DGG51" s="16"/>
      <c r="DGH51" s="16"/>
      <c r="DGI51" s="16"/>
      <c r="DGJ51" s="16"/>
      <c r="DGK51" s="16"/>
      <c r="DGL51" s="16"/>
      <c r="DGM51" s="16"/>
      <c r="DGN51" s="16"/>
      <c r="DGO51" s="16"/>
      <c r="DGP51" s="16"/>
      <c r="DGQ51" s="16"/>
      <c r="DGR51" s="16"/>
      <c r="DGS51" s="16"/>
      <c r="DGT51" s="16"/>
      <c r="DGU51" s="16"/>
      <c r="DGV51" s="16"/>
      <c r="DGW51" s="16"/>
      <c r="DGX51" s="16"/>
      <c r="DGY51" s="16"/>
      <c r="DGZ51" s="16"/>
      <c r="DHA51" s="16"/>
      <c r="DHB51" s="16"/>
      <c r="DHC51" s="16"/>
      <c r="DHD51" s="16"/>
      <c r="DHE51" s="16"/>
      <c r="DHF51" s="16"/>
      <c r="DHG51" s="16"/>
      <c r="DHH51" s="16"/>
      <c r="DHI51" s="16"/>
      <c r="DHJ51" s="16"/>
      <c r="DHK51" s="16"/>
      <c r="DHL51" s="16"/>
      <c r="DHM51" s="16"/>
      <c r="DHN51" s="16"/>
      <c r="DHO51" s="16"/>
      <c r="DHP51" s="16"/>
      <c r="DHQ51" s="16"/>
      <c r="DHR51" s="16"/>
      <c r="DHS51" s="16"/>
      <c r="DHT51" s="16"/>
      <c r="DHU51" s="16"/>
      <c r="DHV51" s="16"/>
      <c r="DHW51" s="16"/>
      <c r="DHX51" s="16"/>
      <c r="DHY51" s="16"/>
      <c r="DHZ51" s="16"/>
      <c r="DIA51" s="16"/>
      <c r="DIB51" s="16"/>
      <c r="DIC51" s="16"/>
      <c r="DID51" s="16"/>
      <c r="DIE51" s="16"/>
      <c r="DIF51" s="16"/>
      <c r="DIG51" s="16"/>
      <c r="DIH51" s="16"/>
      <c r="DII51" s="16"/>
      <c r="DIJ51" s="16"/>
      <c r="DIK51" s="16"/>
      <c r="DIL51" s="16"/>
      <c r="DIM51" s="16"/>
      <c r="DIN51" s="16"/>
      <c r="DIO51" s="16"/>
      <c r="DIP51" s="16"/>
      <c r="DIQ51" s="16"/>
      <c r="DIR51" s="16"/>
      <c r="DIS51" s="16"/>
      <c r="DIT51" s="16"/>
      <c r="DIU51" s="16"/>
      <c r="DIV51" s="16"/>
      <c r="DIW51" s="16"/>
      <c r="DIX51" s="16"/>
      <c r="DIY51" s="16"/>
      <c r="DIZ51" s="16"/>
      <c r="DJA51" s="16"/>
      <c r="DJB51" s="16"/>
      <c r="DJC51" s="16"/>
      <c r="DJD51" s="16"/>
      <c r="DJE51" s="16"/>
      <c r="DJF51" s="16"/>
      <c r="DJG51" s="16"/>
      <c r="DJH51" s="16"/>
      <c r="DJI51" s="16"/>
      <c r="DJJ51" s="16"/>
      <c r="DJK51" s="16"/>
      <c r="DJL51" s="16"/>
      <c r="DJM51" s="16"/>
      <c r="DJN51" s="16"/>
      <c r="DJO51" s="16"/>
      <c r="DJP51" s="16"/>
      <c r="DJQ51" s="16"/>
      <c r="DJR51" s="16"/>
      <c r="DJS51" s="16"/>
      <c r="DJT51" s="16"/>
      <c r="DJU51" s="16"/>
      <c r="DJV51" s="16"/>
      <c r="DJW51" s="16"/>
      <c r="DJX51" s="16"/>
      <c r="DJY51" s="16"/>
      <c r="DJZ51" s="16"/>
      <c r="DKA51" s="16"/>
      <c r="DKB51" s="16"/>
      <c r="DKC51" s="16"/>
      <c r="DKD51" s="16"/>
      <c r="DKE51" s="16"/>
      <c r="DKF51" s="16"/>
      <c r="DKG51" s="16"/>
      <c r="DKH51" s="16"/>
      <c r="DKI51" s="16"/>
      <c r="DKJ51" s="16"/>
      <c r="DKK51" s="16"/>
      <c r="DKL51" s="16"/>
      <c r="DKM51" s="16"/>
      <c r="DKN51" s="16"/>
      <c r="DKO51" s="16"/>
      <c r="DKP51" s="16"/>
      <c r="DKQ51" s="16"/>
      <c r="DKR51" s="16"/>
      <c r="DKS51" s="16"/>
      <c r="DKT51" s="16"/>
      <c r="DKU51" s="16"/>
      <c r="DKV51" s="16"/>
      <c r="DKW51" s="16"/>
      <c r="DKX51" s="16"/>
      <c r="DKY51" s="16"/>
      <c r="DKZ51" s="16"/>
      <c r="DLA51" s="16"/>
      <c r="DLB51" s="16"/>
      <c r="DLC51" s="16"/>
      <c r="DLD51" s="16"/>
      <c r="DLE51" s="16"/>
      <c r="DLF51" s="16"/>
      <c r="DLG51" s="16"/>
      <c r="DLH51" s="16"/>
      <c r="DLI51" s="16"/>
      <c r="DLJ51" s="16"/>
      <c r="DLK51" s="16"/>
      <c r="DLL51" s="16"/>
      <c r="DLM51" s="16"/>
      <c r="DLN51" s="16"/>
      <c r="DLO51" s="16"/>
      <c r="DLP51" s="16"/>
      <c r="DLQ51" s="16"/>
      <c r="DLR51" s="16"/>
      <c r="DLS51" s="16"/>
      <c r="DLT51" s="16"/>
      <c r="DLU51" s="16"/>
      <c r="DLV51" s="16"/>
      <c r="DLW51" s="16"/>
      <c r="DLX51" s="16"/>
      <c r="DLY51" s="16"/>
      <c r="DLZ51" s="16"/>
      <c r="DMA51" s="16"/>
      <c r="DMB51" s="16"/>
      <c r="DMC51" s="16"/>
      <c r="DMD51" s="16"/>
      <c r="DME51" s="16"/>
      <c r="DMF51" s="16"/>
      <c r="DMG51" s="16"/>
      <c r="DMH51" s="16"/>
      <c r="DMI51" s="16"/>
      <c r="DMJ51" s="16"/>
      <c r="DMK51" s="16"/>
      <c r="DML51" s="16"/>
      <c r="DMM51" s="16"/>
      <c r="DMN51" s="16"/>
      <c r="DMO51" s="16"/>
      <c r="DMP51" s="16"/>
      <c r="DMQ51" s="16"/>
      <c r="DMR51" s="16"/>
      <c r="DMS51" s="16"/>
      <c r="DMT51" s="16"/>
      <c r="DMU51" s="16"/>
      <c r="DMV51" s="16"/>
      <c r="DMW51" s="16"/>
      <c r="DMX51" s="16"/>
      <c r="DMY51" s="16"/>
      <c r="DMZ51" s="16"/>
      <c r="DNA51" s="16"/>
      <c r="DNB51" s="16"/>
      <c r="DNC51" s="16"/>
      <c r="DND51" s="16"/>
      <c r="DNE51" s="16"/>
      <c r="DNF51" s="16"/>
      <c r="DNG51" s="16"/>
      <c r="DNH51" s="16"/>
      <c r="DNI51" s="16"/>
      <c r="DNJ51" s="16"/>
      <c r="DNK51" s="16"/>
      <c r="DNL51" s="16"/>
      <c r="DNM51" s="16"/>
      <c r="DNN51" s="16"/>
      <c r="DNO51" s="16"/>
      <c r="DNP51" s="16"/>
      <c r="DNQ51" s="16"/>
      <c r="DNR51" s="16"/>
      <c r="DNS51" s="16"/>
      <c r="DNT51" s="16"/>
      <c r="DNU51" s="16"/>
      <c r="DNV51" s="16"/>
      <c r="DNW51" s="16"/>
      <c r="DNX51" s="16"/>
      <c r="DNY51" s="16"/>
      <c r="DNZ51" s="16"/>
      <c r="DOA51" s="16"/>
      <c r="DOB51" s="16"/>
      <c r="DOC51" s="16"/>
      <c r="DOD51" s="16"/>
      <c r="DOE51" s="16"/>
      <c r="DOF51" s="16"/>
      <c r="DOG51" s="16"/>
      <c r="DOH51" s="16"/>
      <c r="DOI51" s="16"/>
      <c r="DOJ51" s="16"/>
      <c r="DOK51" s="16"/>
      <c r="DOL51" s="16"/>
      <c r="DOM51" s="16"/>
      <c r="DON51" s="16"/>
      <c r="DOO51" s="16"/>
      <c r="DOP51" s="16"/>
      <c r="DOQ51" s="16"/>
      <c r="DOR51" s="16"/>
      <c r="DOS51" s="16"/>
      <c r="DOT51" s="16"/>
      <c r="DOU51" s="16"/>
      <c r="DOV51" s="16"/>
      <c r="DOW51" s="16"/>
      <c r="DOX51" s="16"/>
      <c r="DOY51" s="16"/>
      <c r="DOZ51" s="16"/>
      <c r="DPA51" s="16"/>
      <c r="DPB51" s="16"/>
      <c r="DPC51" s="16"/>
      <c r="DPD51" s="16"/>
      <c r="DPE51" s="16"/>
      <c r="DPF51" s="16"/>
      <c r="DPG51" s="16"/>
      <c r="DPH51" s="16"/>
      <c r="DPI51" s="16"/>
      <c r="DPJ51" s="16"/>
      <c r="DPK51" s="16"/>
      <c r="DPL51" s="16"/>
      <c r="DPM51" s="16"/>
      <c r="DPN51" s="16"/>
      <c r="DPO51" s="16"/>
      <c r="DPP51" s="16"/>
      <c r="DPQ51" s="16"/>
      <c r="DPR51" s="16"/>
      <c r="DPS51" s="16"/>
      <c r="DPT51" s="16"/>
      <c r="DPU51" s="16"/>
      <c r="DPV51" s="16"/>
      <c r="DPW51" s="16"/>
      <c r="DPX51" s="16"/>
      <c r="DPY51" s="16"/>
      <c r="DPZ51" s="16"/>
      <c r="DQA51" s="16"/>
      <c r="DQB51" s="16"/>
      <c r="DQC51" s="16"/>
      <c r="DQD51" s="16"/>
      <c r="DQE51" s="16"/>
      <c r="DQF51" s="16"/>
      <c r="DQG51" s="16"/>
      <c r="DQH51" s="16"/>
      <c r="DQI51" s="16"/>
      <c r="DQJ51" s="16"/>
      <c r="DQK51" s="16"/>
      <c r="DQL51" s="16"/>
      <c r="DQM51" s="16"/>
      <c r="DQN51" s="16"/>
      <c r="DQO51" s="16"/>
      <c r="DQP51" s="16"/>
      <c r="DQQ51" s="16"/>
      <c r="DQR51" s="16"/>
      <c r="DQS51" s="16"/>
      <c r="DQT51" s="16"/>
      <c r="DQU51" s="16"/>
      <c r="DQV51" s="16"/>
      <c r="DQW51" s="16"/>
      <c r="DQX51" s="16"/>
      <c r="DQY51" s="16"/>
      <c r="DQZ51" s="16"/>
      <c r="DRA51" s="16"/>
      <c r="DRB51" s="16"/>
      <c r="DRC51" s="16"/>
      <c r="DRD51" s="16"/>
      <c r="DRE51" s="16"/>
      <c r="DRF51" s="16"/>
      <c r="DRG51" s="16"/>
      <c r="DRH51" s="16"/>
      <c r="DRI51" s="16"/>
      <c r="DRJ51" s="16"/>
      <c r="DRK51" s="16"/>
      <c r="DRL51" s="16"/>
      <c r="DRM51" s="16"/>
      <c r="DRN51" s="16"/>
      <c r="DRO51" s="16"/>
      <c r="DRP51" s="16"/>
      <c r="DRQ51" s="16"/>
      <c r="DRR51" s="16"/>
      <c r="DRS51" s="16"/>
      <c r="DRT51" s="16"/>
      <c r="DRU51" s="16"/>
      <c r="DRV51" s="16"/>
      <c r="DRW51" s="16"/>
      <c r="DRX51" s="16"/>
      <c r="DRY51" s="16"/>
      <c r="DRZ51" s="16"/>
      <c r="DSA51" s="16"/>
      <c r="DSB51" s="16"/>
      <c r="DSC51" s="16"/>
      <c r="DSD51" s="16"/>
      <c r="DSE51" s="16"/>
      <c r="DSF51" s="16"/>
      <c r="DSG51" s="16"/>
      <c r="DSH51" s="16"/>
      <c r="DSI51" s="16"/>
      <c r="DSJ51" s="16"/>
      <c r="DSK51" s="16"/>
      <c r="DSL51" s="16"/>
      <c r="DSM51" s="16"/>
      <c r="DSN51" s="16"/>
      <c r="DSO51" s="16"/>
      <c r="DSP51" s="16"/>
      <c r="DSQ51" s="16"/>
      <c r="DSR51" s="16"/>
      <c r="DSS51" s="16"/>
      <c r="DST51" s="16"/>
      <c r="DSU51" s="16"/>
      <c r="DSV51" s="16"/>
      <c r="DSW51" s="16"/>
      <c r="DSX51" s="16"/>
      <c r="DSY51" s="16"/>
      <c r="DSZ51" s="16"/>
      <c r="DTA51" s="16"/>
      <c r="DTB51" s="16"/>
      <c r="DTC51" s="16"/>
      <c r="DTD51" s="16"/>
      <c r="DTE51" s="16"/>
      <c r="DTF51" s="16"/>
      <c r="DTG51" s="16"/>
      <c r="DTH51" s="16"/>
      <c r="DTI51" s="16"/>
      <c r="DTJ51" s="16"/>
      <c r="DTK51" s="16"/>
      <c r="DTL51" s="16"/>
      <c r="DTM51" s="16"/>
      <c r="DTN51" s="16"/>
      <c r="DTO51" s="16"/>
      <c r="DTP51" s="16"/>
      <c r="DTQ51" s="16"/>
      <c r="DTR51" s="16"/>
      <c r="DTS51" s="16"/>
      <c r="DTT51" s="16"/>
      <c r="DTU51" s="16"/>
      <c r="DTV51" s="16"/>
      <c r="DTW51" s="16"/>
      <c r="DTX51" s="16"/>
      <c r="DTY51" s="16"/>
      <c r="DTZ51" s="16"/>
      <c r="DUA51" s="16"/>
      <c r="DUB51" s="16"/>
      <c r="DUC51" s="16"/>
      <c r="DUD51" s="16"/>
      <c r="DUE51" s="16"/>
      <c r="DUF51" s="16"/>
      <c r="DUG51" s="16"/>
      <c r="DUH51" s="16"/>
      <c r="DUI51" s="16"/>
      <c r="DUJ51" s="16"/>
      <c r="DUK51" s="16"/>
      <c r="DUL51" s="16"/>
      <c r="DUM51" s="16"/>
      <c r="DUN51" s="16"/>
      <c r="DUO51" s="16"/>
      <c r="DUP51" s="16"/>
      <c r="DUQ51" s="16"/>
      <c r="DUR51" s="16"/>
      <c r="DUS51" s="16"/>
      <c r="DUT51" s="16"/>
      <c r="DUU51" s="16"/>
      <c r="DUV51" s="16"/>
      <c r="DUW51" s="16"/>
      <c r="DUX51" s="16"/>
      <c r="DUY51" s="16"/>
      <c r="DUZ51" s="16"/>
      <c r="DVA51" s="16"/>
      <c r="DVB51" s="16"/>
      <c r="DVC51" s="16"/>
      <c r="DVD51" s="16"/>
      <c r="DVE51" s="16"/>
      <c r="DVF51" s="16"/>
      <c r="DVG51" s="16"/>
      <c r="DVH51" s="16"/>
      <c r="DVI51" s="16"/>
      <c r="DVJ51" s="16"/>
      <c r="DVK51" s="16"/>
      <c r="DVL51" s="16"/>
      <c r="DVM51" s="16"/>
      <c r="DVN51" s="16"/>
      <c r="DVO51" s="16"/>
      <c r="DVP51" s="16"/>
      <c r="DVQ51" s="16"/>
      <c r="DVR51" s="16"/>
      <c r="DVS51" s="16"/>
      <c r="DVT51" s="16"/>
      <c r="DVU51" s="16"/>
      <c r="DVV51" s="16"/>
      <c r="DVW51" s="16"/>
      <c r="DVX51" s="16"/>
      <c r="DVY51" s="16"/>
      <c r="DVZ51" s="16"/>
      <c r="DWA51" s="16"/>
      <c r="DWB51" s="16"/>
      <c r="DWC51" s="16"/>
      <c r="DWD51" s="16"/>
      <c r="DWE51" s="16"/>
      <c r="DWF51" s="16"/>
      <c r="DWG51" s="16"/>
      <c r="DWH51" s="16"/>
      <c r="DWI51" s="16"/>
      <c r="DWJ51" s="16"/>
      <c r="DWK51" s="16"/>
      <c r="DWL51" s="16"/>
      <c r="DWM51" s="16"/>
      <c r="DWN51" s="16"/>
      <c r="DWO51" s="16"/>
      <c r="DWP51" s="16"/>
      <c r="DWQ51" s="16"/>
      <c r="DWR51" s="16"/>
      <c r="DWS51" s="16"/>
      <c r="DWT51" s="16"/>
      <c r="DWU51" s="16"/>
      <c r="DWV51" s="16"/>
      <c r="DWW51" s="16"/>
      <c r="DWX51" s="16"/>
      <c r="DWY51" s="16"/>
      <c r="DWZ51" s="16"/>
      <c r="DXA51" s="16"/>
      <c r="DXB51" s="16"/>
      <c r="DXC51" s="16"/>
      <c r="DXD51" s="16"/>
      <c r="DXE51" s="16"/>
      <c r="DXF51" s="16"/>
      <c r="DXG51" s="16"/>
      <c r="DXH51" s="16"/>
      <c r="DXI51" s="16"/>
      <c r="DXJ51" s="16"/>
      <c r="DXK51" s="16"/>
      <c r="DXL51" s="16"/>
      <c r="DXM51" s="16"/>
      <c r="DXN51" s="16"/>
      <c r="DXO51" s="16"/>
      <c r="DXP51" s="16"/>
      <c r="DXQ51" s="16"/>
      <c r="DXR51" s="16"/>
      <c r="DXS51" s="16"/>
      <c r="DXT51" s="16"/>
      <c r="DXU51" s="16"/>
      <c r="DXV51" s="16"/>
      <c r="DXW51" s="16"/>
      <c r="DXX51" s="16"/>
      <c r="DXY51" s="16"/>
      <c r="DXZ51" s="16"/>
      <c r="DYA51" s="16"/>
      <c r="DYB51" s="16"/>
      <c r="DYC51" s="16"/>
      <c r="DYD51" s="16"/>
      <c r="DYE51" s="16"/>
      <c r="DYF51" s="16"/>
      <c r="DYG51" s="16"/>
      <c r="DYH51" s="16"/>
      <c r="DYI51" s="16"/>
      <c r="DYJ51" s="16"/>
      <c r="DYK51" s="16"/>
      <c r="DYL51" s="16"/>
      <c r="DYM51" s="16"/>
      <c r="DYN51" s="16"/>
      <c r="DYO51" s="16"/>
      <c r="DYP51" s="16"/>
      <c r="DYQ51" s="16"/>
      <c r="DYR51" s="16"/>
      <c r="DYS51" s="16"/>
      <c r="DYT51" s="16"/>
      <c r="DYU51" s="16"/>
      <c r="DYV51" s="16"/>
      <c r="DYW51" s="16"/>
      <c r="DYX51" s="16"/>
      <c r="DYY51" s="16"/>
      <c r="DYZ51" s="16"/>
      <c r="DZA51" s="16"/>
      <c r="DZB51" s="16"/>
      <c r="DZC51" s="16"/>
      <c r="DZD51" s="16"/>
      <c r="DZE51" s="16"/>
      <c r="DZF51" s="16"/>
      <c r="DZG51" s="16"/>
      <c r="DZH51" s="16"/>
      <c r="DZI51" s="16"/>
      <c r="DZJ51" s="16"/>
      <c r="DZK51" s="16"/>
      <c r="DZL51" s="16"/>
      <c r="DZM51" s="16"/>
      <c r="DZN51" s="16"/>
      <c r="DZO51" s="16"/>
      <c r="DZP51" s="16"/>
      <c r="DZQ51" s="16"/>
      <c r="DZR51" s="16"/>
      <c r="DZS51" s="16"/>
      <c r="DZT51" s="16"/>
      <c r="DZU51" s="16"/>
      <c r="DZV51" s="16"/>
      <c r="DZW51" s="16"/>
      <c r="DZX51" s="16"/>
      <c r="DZY51" s="16"/>
      <c r="DZZ51" s="16"/>
      <c r="EAA51" s="16"/>
      <c r="EAB51" s="16"/>
      <c r="EAC51" s="16"/>
      <c r="EAD51" s="16"/>
      <c r="EAE51" s="16"/>
      <c r="EAF51" s="16"/>
      <c r="EAG51" s="16"/>
      <c r="EAH51" s="16"/>
      <c r="EAI51" s="16"/>
      <c r="EAJ51" s="16"/>
      <c r="EAK51" s="16"/>
      <c r="EAL51" s="16"/>
      <c r="EAM51" s="16"/>
      <c r="EAN51" s="16"/>
      <c r="EAO51" s="16"/>
      <c r="EAP51" s="16"/>
      <c r="EAQ51" s="16"/>
      <c r="EAR51" s="16"/>
      <c r="EAS51" s="16"/>
      <c r="EAT51" s="16"/>
      <c r="EAU51" s="16"/>
      <c r="EAV51" s="16"/>
      <c r="EAW51" s="16"/>
      <c r="EAX51" s="16"/>
      <c r="EAY51" s="16"/>
      <c r="EAZ51" s="16"/>
      <c r="EBA51" s="16"/>
      <c r="EBB51" s="16"/>
      <c r="EBC51" s="16"/>
      <c r="EBD51" s="16"/>
      <c r="EBE51" s="16"/>
      <c r="EBF51" s="16"/>
      <c r="EBG51" s="16"/>
      <c r="EBH51" s="16"/>
      <c r="EBI51" s="16"/>
      <c r="EBJ51" s="16"/>
      <c r="EBK51" s="16"/>
      <c r="EBL51" s="16"/>
      <c r="EBM51" s="16"/>
      <c r="EBN51" s="16"/>
      <c r="EBO51" s="16"/>
      <c r="EBP51" s="16"/>
      <c r="EBQ51" s="16"/>
      <c r="EBR51" s="16"/>
      <c r="EBS51" s="16"/>
      <c r="EBT51" s="16"/>
      <c r="EBU51" s="16"/>
      <c r="EBV51" s="16"/>
      <c r="EBW51" s="16"/>
      <c r="EBX51" s="16"/>
      <c r="EBY51" s="16"/>
      <c r="EBZ51" s="16"/>
      <c r="ECA51" s="16"/>
      <c r="ECB51" s="16"/>
      <c r="ECC51" s="16"/>
      <c r="ECD51" s="16"/>
      <c r="ECE51" s="16"/>
      <c r="ECF51" s="16"/>
      <c r="ECG51" s="16"/>
      <c r="ECH51" s="16"/>
      <c r="ECI51" s="16"/>
      <c r="ECJ51" s="16"/>
      <c r="ECK51" s="16"/>
      <c r="ECL51" s="16"/>
      <c r="ECM51" s="16"/>
      <c r="ECN51" s="16"/>
      <c r="ECO51" s="16"/>
      <c r="ECP51" s="16"/>
      <c r="ECQ51" s="16"/>
      <c r="ECR51" s="16"/>
      <c r="ECS51" s="16"/>
      <c r="ECT51" s="16"/>
      <c r="ECU51" s="16"/>
      <c r="ECV51" s="16"/>
      <c r="ECW51" s="16"/>
      <c r="ECX51" s="16"/>
      <c r="ECY51" s="16"/>
      <c r="ECZ51" s="16"/>
      <c r="EDA51" s="16"/>
      <c r="EDB51" s="16"/>
      <c r="EDC51" s="16"/>
      <c r="EDD51" s="16"/>
      <c r="EDE51" s="16"/>
      <c r="EDF51" s="16"/>
      <c r="EDG51" s="16"/>
      <c r="EDH51" s="16"/>
      <c r="EDI51" s="16"/>
      <c r="EDJ51" s="16"/>
      <c r="EDK51" s="16"/>
      <c r="EDL51" s="16"/>
      <c r="EDM51" s="16"/>
      <c r="EDN51" s="16"/>
      <c r="EDO51" s="16"/>
      <c r="EDP51" s="16"/>
      <c r="EDQ51" s="16"/>
      <c r="EDR51" s="16"/>
      <c r="EDS51" s="16"/>
      <c r="EDT51" s="16"/>
      <c r="EDU51" s="16"/>
      <c r="EDV51" s="16"/>
      <c r="EDW51" s="16"/>
      <c r="EDX51" s="16"/>
      <c r="EDY51" s="16"/>
      <c r="EDZ51" s="16"/>
      <c r="EEA51" s="16"/>
      <c r="EEB51" s="16"/>
      <c r="EEC51" s="16"/>
      <c r="EED51" s="16"/>
      <c r="EEE51" s="16"/>
      <c r="EEF51" s="16"/>
      <c r="EEG51" s="16"/>
      <c r="EEH51" s="16"/>
      <c r="EEI51" s="16"/>
      <c r="EEJ51" s="16"/>
      <c r="EEK51" s="16"/>
      <c r="EEL51" s="16"/>
      <c r="EEM51" s="16"/>
      <c r="EEN51" s="16"/>
      <c r="EEO51" s="16"/>
      <c r="EEP51" s="16"/>
      <c r="EEQ51" s="16"/>
      <c r="EER51" s="16"/>
      <c r="EES51" s="16"/>
      <c r="EET51" s="16"/>
      <c r="EEU51" s="16"/>
      <c r="EEV51" s="16"/>
      <c r="EEW51" s="16"/>
      <c r="EEX51" s="16"/>
      <c r="EEY51" s="16"/>
      <c r="EEZ51" s="16"/>
      <c r="EFA51" s="16"/>
      <c r="EFB51" s="16"/>
      <c r="EFC51" s="16"/>
      <c r="EFD51" s="16"/>
      <c r="EFE51" s="16"/>
      <c r="EFF51" s="16"/>
      <c r="EFG51" s="16"/>
      <c r="EFH51" s="16"/>
      <c r="EFI51" s="16"/>
      <c r="EFJ51" s="16"/>
      <c r="EFK51" s="16"/>
      <c r="EFL51" s="16"/>
      <c r="EFM51" s="16"/>
      <c r="EFN51" s="16"/>
      <c r="EFO51" s="16"/>
      <c r="EFP51" s="16"/>
      <c r="EFQ51" s="16"/>
      <c r="EFR51" s="16"/>
      <c r="EFS51" s="16"/>
      <c r="EFT51" s="16"/>
      <c r="EFU51" s="16"/>
      <c r="EFV51" s="16"/>
      <c r="EFW51" s="16"/>
      <c r="EFX51" s="16"/>
      <c r="EFY51" s="16"/>
      <c r="EFZ51" s="16"/>
      <c r="EGA51" s="16"/>
      <c r="EGB51" s="16"/>
      <c r="EGC51" s="16"/>
      <c r="EGD51" s="16"/>
      <c r="EGE51" s="16"/>
      <c r="EGF51" s="16"/>
      <c r="EGG51" s="16"/>
      <c r="EGH51" s="16"/>
      <c r="EGI51" s="16"/>
      <c r="EGJ51" s="16"/>
      <c r="EGK51" s="16"/>
      <c r="EGL51" s="16"/>
      <c r="EGM51" s="16"/>
      <c r="EGN51" s="16"/>
      <c r="EGO51" s="16"/>
      <c r="EGP51" s="16"/>
      <c r="EGQ51" s="16"/>
      <c r="EGR51" s="16"/>
      <c r="EGS51" s="16"/>
      <c r="EGT51" s="16"/>
      <c r="EGU51" s="16"/>
      <c r="EGV51" s="16"/>
      <c r="EGW51" s="16"/>
      <c r="EGX51" s="16"/>
      <c r="EGY51" s="16"/>
      <c r="EGZ51" s="16"/>
      <c r="EHA51" s="16"/>
      <c r="EHB51" s="16"/>
      <c r="EHC51" s="16"/>
      <c r="EHD51" s="16"/>
      <c r="EHE51" s="16"/>
      <c r="EHF51" s="16"/>
      <c r="EHG51" s="16"/>
      <c r="EHH51" s="16"/>
      <c r="EHI51" s="16"/>
      <c r="EHJ51" s="16"/>
      <c r="EHK51" s="16"/>
      <c r="EHL51" s="16"/>
      <c r="EHM51" s="16"/>
      <c r="EHN51" s="16"/>
      <c r="EHO51" s="16"/>
      <c r="EHP51" s="16"/>
      <c r="EHQ51" s="16"/>
      <c r="EHR51" s="16"/>
      <c r="EHS51" s="16"/>
      <c r="EHT51" s="16"/>
      <c r="EHU51" s="16"/>
      <c r="EHV51" s="16"/>
      <c r="EHW51" s="16"/>
      <c r="EHX51" s="16"/>
      <c r="EHY51" s="16"/>
      <c r="EHZ51" s="16"/>
      <c r="EIA51" s="16"/>
      <c r="EIB51" s="16"/>
      <c r="EIC51" s="16"/>
      <c r="EID51" s="16"/>
      <c r="EIE51" s="16"/>
      <c r="EIF51" s="16"/>
      <c r="EIG51" s="16"/>
      <c r="EIH51" s="16"/>
      <c r="EII51" s="16"/>
      <c r="EIJ51" s="16"/>
      <c r="EIK51" s="16"/>
      <c r="EIL51" s="16"/>
      <c r="EIM51" s="16"/>
      <c r="EIN51" s="16"/>
      <c r="EIO51" s="16"/>
      <c r="EIP51" s="16"/>
      <c r="EIQ51" s="16"/>
      <c r="EIR51" s="16"/>
      <c r="EIS51" s="16"/>
      <c r="EIT51" s="16"/>
      <c r="EIU51" s="16"/>
      <c r="EIV51" s="16"/>
      <c r="EIW51" s="16"/>
      <c r="EIX51" s="16"/>
      <c r="EIY51" s="16"/>
      <c r="EIZ51" s="16"/>
      <c r="EJA51" s="16"/>
      <c r="EJB51" s="16"/>
      <c r="EJC51" s="16"/>
      <c r="EJD51" s="16"/>
      <c r="EJE51" s="16"/>
      <c r="EJF51" s="16"/>
      <c r="EJG51" s="16"/>
      <c r="EJH51" s="16"/>
      <c r="EJI51" s="16"/>
      <c r="EJJ51" s="16"/>
      <c r="EJK51" s="16"/>
      <c r="EJL51" s="16"/>
      <c r="EJM51" s="16"/>
      <c r="EJN51" s="16"/>
      <c r="EJO51" s="16"/>
      <c r="EJP51" s="16"/>
      <c r="EJQ51" s="16"/>
      <c r="EJR51" s="16"/>
      <c r="EJS51" s="16"/>
      <c r="EJT51" s="16"/>
      <c r="EJU51" s="16"/>
      <c r="EJV51" s="16"/>
      <c r="EJW51" s="16"/>
      <c r="EJX51" s="16"/>
      <c r="EJY51" s="16"/>
      <c r="EJZ51" s="16"/>
      <c r="EKA51" s="16"/>
      <c r="EKB51" s="16"/>
      <c r="EKC51" s="16"/>
      <c r="EKD51" s="16"/>
      <c r="EKE51" s="16"/>
      <c r="EKF51" s="16"/>
      <c r="EKG51" s="16"/>
      <c r="EKH51" s="16"/>
      <c r="EKI51" s="16"/>
      <c r="EKJ51" s="16"/>
      <c r="EKK51" s="16"/>
      <c r="EKL51" s="16"/>
      <c r="EKM51" s="16"/>
      <c r="EKN51" s="16"/>
      <c r="EKO51" s="16"/>
      <c r="EKP51" s="16"/>
      <c r="EKQ51" s="16"/>
      <c r="EKR51" s="16"/>
      <c r="EKS51" s="16"/>
      <c r="EKT51" s="16"/>
      <c r="EKU51" s="16"/>
      <c r="EKV51" s="16"/>
      <c r="EKW51" s="16"/>
      <c r="EKX51" s="16"/>
      <c r="EKY51" s="16"/>
      <c r="EKZ51" s="16"/>
      <c r="ELA51" s="16"/>
      <c r="ELB51" s="16"/>
      <c r="ELC51" s="16"/>
      <c r="ELD51" s="16"/>
      <c r="ELE51" s="16"/>
      <c r="ELF51" s="16"/>
      <c r="ELG51" s="16"/>
      <c r="ELH51" s="16"/>
      <c r="ELI51" s="16"/>
      <c r="ELJ51" s="16"/>
      <c r="ELK51" s="16"/>
      <c r="ELL51" s="16"/>
      <c r="ELM51" s="16"/>
      <c r="ELN51" s="16"/>
      <c r="ELO51" s="16"/>
      <c r="ELP51" s="16"/>
      <c r="ELQ51" s="16"/>
      <c r="ELR51" s="16"/>
      <c r="ELS51" s="16"/>
      <c r="ELT51" s="16"/>
      <c r="ELU51" s="16"/>
      <c r="ELV51" s="16"/>
      <c r="ELW51" s="16"/>
      <c r="ELX51" s="16"/>
      <c r="ELY51" s="16"/>
      <c r="ELZ51" s="16"/>
      <c r="EMA51" s="16"/>
      <c r="EMB51" s="16"/>
      <c r="EMC51" s="16"/>
      <c r="EMD51" s="16"/>
      <c r="EME51" s="16"/>
      <c r="EMF51" s="16"/>
      <c r="EMG51" s="16"/>
      <c r="EMH51" s="16"/>
      <c r="EMI51" s="16"/>
      <c r="EMJ51" s="16"/>
      <c r="EMK51" s="16"/>
      <c r="EML51" s="16"/>
      <c r="EMM51" s="16"/>
      <c r="EMN51" s="16"/>
      <c r="EMO51" s="16"/>
      <c r="EMP51" s="16"/>
      <c r="EMQ51" s="16"/>
      <c r="EMR51" s="16"/>
      <c r="EMS51" s="16"/>
      <c r="EMT51" s="16"/>
      <c r="EMU51" s="16"/>
      <c r="EMV51" s="16"/>
      <c r="EMW51" s="16"/>
      <c r="EMX51" s="16"/>
      <c r="EMY51" s="16"/>
      <c r="EMZ51" s="16"/>
      <c r="ENA51" s="16"/>
      <c r="ENB51" s="16"/>
      <c r="ENC51" s="16"/>
      <c r="END51" s="16"/>
      <c r="ENE51" s="16"/>
      <c r="ENF51" s="16"/>
      <c r="ENG51" s="16"/>
      <c r="ENH51" s="16"/>
      <c r="ENI51" s="16"/>
      <c r="ENJ51" s="16"/>
      <c r="ENK51" s="16"/>
      <c r="ENL51" s="16"/>
      <c r="ENM51" s="16"/>
      <c r="ENN51" s="16"/>
      <c r="ENO51" s="16"/>
      <c r="ENP51" s="16"/>
      <c r="ENQ51" s="16"/>
      <c r="ENR51" s="16"/>
      <c r="ENS51" s="16"/>
      <c r="ENT51" s="16"/>
      <c r="ENU51" s="16"/>
      <c r="ENV51" s="16"/>
      <c r="ENW51" s="16"/>
      <c r="ENX51" s="16"/>
      <c r="ENY51" s="16"/>
      <c r="ENZ51" s="16"/>
      <c r="EOA51" s="16"/>
      <c r="EOB51" s="16"/>
      <c r="EOC51" s="16"/>
      <c r="EOD51" s="16"/>
      <c r="EOE51" s="16"/>
      <c r="EOF51" s="16"/>
      <c r="EOG51" s="16"/>
      <c r="EOH51" s="16"/>
      <c r="EOI51" s="16"/>
      <c r="EOJ51" s="16"/>
      <c r="EOK51" s="16"/>
      <c r="EOL51" s="16"/>
      <c r="EOM51" s="16"/>
      <c r="EON51" s="16"/>
      <c r="EOO51" s="16"/>
      <c r="EOP51" s="16"/>
      <c r="EOQ51" s="16"/>
      <c r="EOR51" s="16"/>
      <c r="EOS51" s="16"/>
      <c r="EOT51" s="16"/>
      <c r="EOU51" s="16"/>
      <c r="EOV51" s="16"/>
      <c r="EOW51" s="16"/>
      <c r="EOX51" s="16"/>
      <c r="EOY51" s="16"/>
      <c r="EOZ51" s="16"/>
      <c r="EPA51" s="16"/>
      <c r="EPB51" s="16"/>
      <c r="EPC51" s="16"/>
      <c r="EPD51" s="16"/>
      <c r="EPE51" s="16"/>
      <c r="EPF51" s="16"/>
      <c r="EPG51" s="16"/>
      <c r="EPH51" s="16"/>
      <c r="EPI51" s="16"/>
      <c r="EPJ51" s="16"/>
      <c r="EPK51" s="16"/>
      <c r="EPL51" s="16"/>
      <c r="EPM51" s="16"/>
      <c r="EPN51" s="16"/>
      <c r="EPO51" s="16"/>
      <c r="EPP51" s="16"/>
      <c r="EPQ51" s="16"/>
      <c r="EPR51" s="16"/>
      <c r="EPS51" s="16"/>
      <c r="EPT51" s="16"/>
      <c r="EPU51" s="16"/>
      <c r="EPV51" s="16"/>
      <c r="EPW51" s="16"/>
      <c r="EPX51" s="16"/>
      <c r="EPY51" s="16"/>
      <c r="EPZ51" s="16"/>
      <c r="EQA51" s="16"/>
      <c r="EQB51" s="16"/>
      <c r="EQC51" s="16"/>
      <c r="EQD51" s="16"/>
      <c r="EQE51" s="16"/>
      <c r="EQF51" s="16"/>
      <c r="EQG51" s="16"/>
      <c r="EQH51" s="16"/>
      <c r="EQI51" s="16"/>
      <c r="EQJ51" s="16"/>
      <c r="EQK51" s="16"/>
      <c r="EQL51" s="16"/>
      <c r="EQM51" s="16"/>
      <c r="EQN51" s="16"/>
      <c r="EQO51" s="16"/>
      <c r="EQP51" s="16"/>
      <c r="EQQ51" s="16"/>
      <c r="EQR51" s="16"/>
      <c r="EQS51" s="16"/>
      <c r="EQT51" s="16"/>
      <c r="EQU51" s="16"/>
      <c r="EQV51" s="16"/>
      <c r="EQW51" s="16"/>
      <c r="EQX51" s="16"/>
      <c r="EQY51" s="16"/>
      <c r="EQZ51" s="16"/>
      <c r="ERA51" s="16"/>
      <c r="ERB51" s="16"/>
      <c r="ERC51" s="16"/>
      <c r="ERD51" s="16"/>
      <c r="ERE51" s="16"/>
      <c r="ERF51" s="16"/>
      <c r="ERG51" s="16"/>
      <c r="ERH51" s="16"/>
      <c r="ERI51" s="16"/>
      <c r="ERJ51" s="16"/>
      <c r="ERK51" s="16"/>
      <c r="ERL51" s="16"/>
      <c r="ERM51" s="16"/>
      <c r="ERN51" s="16"/>
      <c r="ERO51" s="16"/>
      <c r="ERP51" s="16"/>
      <c r="ERQ51" s="16"/>
      <c r="ERR51" s="16"/>
      <c r="ERS51" s="16"/>
      <c r="ERT51" s="16"/>
      <c r="ERU51" s="16"/>
      <c r="ERV51" s="16"/>
      <c r="ERW51" s="16"/>
      <c r="ERX51" s="16"/>
      <c r="ERY51" s="16"/>
      <c r="ERZ51" s="16"/>
      <c r="ESA51" s="16"/>
      <c r="ESB51" s="16"/>
      <c r="ESC51" s="16"/>
      <c r="ESD51" s="16"/>
      <c r="ESE51" s="16"/>
      <c r="ESF51" s="16"/>
      <c r="ESG51" s="16"/>
      <c r="ESH51" s="16"/>
      <c r="ESI51" s="16"/>
      <c r="ESJ51" s="16"/>
      <c r="ESK51" s="16"/>
      <c r="ESL51" s="16"/>
      <c r="ESM51" s="16"/>
      <c r="ESN51" s="16"/>
      <c r="ESO51" s="16"/>
      <c r="ESP51" s="16"/>
      <c r="ESQ51" s="16"/>
      <c r="ESR51" s="16"/>
      <c r="ESS51" s="16"/>
      <c r="EST51" s="16"/>
      <c r="ESU51" s="16"/>
      <c r="ESV51" s="16"/>
      <c r="ESW51" s="16"/>
      <c r="ESX51" s="16"/>
      <c r="ESY51" s="16"/>
      <c r="ESZ51" s="16"/>
      <c r="ETA51" s="16"/>
      <c r="ETB51" s="16"/>
      <c r="ETC51" s="16"/>
      <c r="ETD51" s="16"/>
      <c r="ETE51" s="16"/>
      <c r="ETF51" s="16"/>
      <c r="ETG51" s="16"/>
      <c r="ETH51" s="16"/>
      <c r="ETI51" s="16"/>
      <c r="ETJ51" s="16"/>
      <c r="ETK51" s="16"/>
      <c r="ETL51" s="16"/>
      <c r="ETM51" s="16"/>
      <c r="ETN51" s="16"/>
      <c r="ETO51" s="16"/>
      <c r="ETP51" s="16"/>
      <c r="ETQ51" s="16"/>
      <c r="ETR51" s="16"/>
      <c r="ETS51" s="16"/>
      <c r="ETT51" s="16"/>
      <c r="ETU51" s="16"/>
      <c r="ETV51" s="16"/>
      <c r="ETW51" s="16"/>
      <c r="ETX51" s="16"/>
      <c r="ETY51" s="16"/>
      <c r="ETZ51" s="16"/>
      <c r="EUA51" s="16"/>
      <c r="EUB51" s="16"/>
      <c r="EUC51" s="16"/>
      <c r="EUD51" s="16"/>
      <c r="EUE51" s="16"/>
      <c r="EUF51" s="16"/>
      <c r="EUG51" s="16"/>
      <c r="EUH51" s="16"/>
      <c r="EUI51" s="16"/>
      <c r="EUJ51" s="16"/>
      <c r="EUK51" s="16"/>
      <c r="EUL51" s="16"/>
      <c r="EUM51" s="16"/>
      <c r="EUN51" s="16"/>
      <c r="EUO51" s="16"/>
      <c r="EUP51" s="16"/>
      <c r="EUQ51" s="16"/>
      <c r="EUR51" s="16"/>
      <c r="EUS51" s="16"/>
      <c r="EUT51" s="16"/>
      <c r="EUU51" s="16"/>
      <c r="EUV51" s="16"/>
      <c r="EUW51" s="16"/>
      <c r="EUX51" s="16"/>
      <c r="EUY51" s="16"/>
      <c r="EUZ51" s="16"/>
      <c r="EVA51" s="16"/>
      <c r="EVB51" s="16"/>
      <c r="EVC51" s="16"/>
      <c r="EVD51" s="16"/>
      <c r="EVE51" s="16"/>
      <c r="EVF51" s="16"/>
      <c r="EVG51" s="16"/>
      <c r="EVH51" s="16"/>
      <c r="EVI51" s="16"/>
      <c r="EVJ51" s="16"/>
      <c r="EVK51" s="16"/>
      <c r="EVL51" s="16"/>
      <c r="EVM51" s="16"/>
      <c r="EVN51" s="16"/>
      <c r="EVO51" s="16"/>
      <c r="EVP51" s="16"/>
      <c r="EVQ51" s="16"/>
      <c r="EVR51" s="16"/>
      <c r="EVS51" s="16"/>
      <c r="EVT51" s="16"/>
      <c r="EVU51" s="16"/>
      <c r="EVV51" s="16"/>
      <c r="EVW51" s="16"/>
      <c r="EVX51" s="16"/>
      <c r="EVY51" s="16"/>
      <c r="EVZ51" s="16"/>
      <c r="EWA51" s="16"/>
      <c r="EWB51" s="16"/>
      <c r="EWC51" s="16"/>
      <c r="EWD51" s="16"/>
      <c r="EWE51" s="16"/>
      <c r="EWF51" s="16"/>
      <c r="EWG51" s="16"/>
      <c r="EWH51" s="16"/>
      <c r="EWI51" s="16"/>
      <c r="EWJ51" s="16"/>
      <c r="EWK51" s="16"/>
      <c r="EWL51" s="16"/>
      <c r="EWM51" s="16"/>
      <c r="EWN51" s="16"/>
      <c r="EWO51" s="16"/>
      <c r="EWP51" s="16"/>
      <c r="EWQ51" s="16"/>
      <c r="EWR51" s="16"/>
      <c r="EWS51" s="16"/>
      <c r="EWT51" s="16"/>
      <c r="EWU51" s="16"/>
      <c r="EWV51" s="16"/>
      <c r="EWW51" s="16"/>
      <c r="EWX51" s="16"/>
      <c r="EWY51" s="16"/>
      <c r="EWZ51" s="16"/>
      <c r="EXA51" s="16"/>
      <c r="EXB51" s="16"/>
      <c r="EXC51" s="16"/>
      <c r="EXD51" s="16"/>
      <c r="EXE51" s="16"/>
      <c r="EXF51" s="16"/>
      <c r="EXG51" s="16"/>
      <c r="EXH51" s="16"/>
      <c r="EXI51" s="16"/>
      <c r="EXJ51" s="16"/>
      <c r="EXK51" s="16"/>
      <c r="EXL51" s="16"/>
      <c r="EXM51" s="16"/>
      <c r="EXN51" s="16"/>
      <c r="EXO51" s="16"/>
      <c r="EXP51" s="16"/>
      <c r="EXQ51" s="16"/>
      <c r="EXR51" s="16"/>
      <c r="EXS51" s="16"/>
      <c r="EXT51" s="16"/>
      <c r="EXU51" s="16"/>
      <c r="EXV51" s="16"/>
      <c r="EXW51" s="16"/>
      <c r="EXX51" s="16"/>
      <c r="EXY51" s="16"/>
      <c r="EXZ51" s="16"/>
      <c r="EYA51" s="16"/>
      <c r="EYB51" s="16"/>
      <c r="EYC51" s="16"/>
      <c r="EYD51" s="16"/>
      <c r="EYE51" s="16"/>
      <c r="EYF51" s="16"/>
      <c r="EYG51" s="16"/>
      <c r="EYH51" s="16"/>
      <c r="EYI51" s="16"/>
      <c r="EYJ51" s="16"/>
      <c r="EYK51" s="16"/>
      <c r="EYL51" s="16"/>
      <c r="EYM51" s="16"/>
      <c r="EYN51" s="16"/>
      <c r="EYO51" s="16"/>
      <c r="EYP51" s="16"/>
      <c r="EYQ51" s="16"/>
      <c r="EYR51" s="16"/>
      <c r="EYS51" s="16"/>
      <c r="EYT51" s="16"/>
      <c r="EYU51" s="16"/>
      <c r="EYV51" s="16"/>
      <c r="EYW51" s="16"/>
      <c r="EYX51" s="16"/>
      <c r="EYY51" s="16"/>
      <c r="EYZ51" s="16"/>
      <c r="EZA51" s="16"/>
      <c r="EZB51" s="16"/>
      <c r="EZC51" s="16"/>
      <c r="EZD51" s="16"/>
      <c r="EZE51" s="16"/>
      <c r="EZF51" s="16"/>
      <c r="EZG51" s="16"/>
      <c r="EZH51" s="16"/>
      <c r="EZI51" s="16"/>
      <c r="EZJ51" s="16"/>
      <c r="EZK51" s="16"/>
      <c r="EZL51" s="16"/>
      <c r="EZM51" s="16"/>
      <c r="EZN51" s="16"/>
      <c r="EZO51" s="16"/>
      <c r="EZP51" s="16"/>
      <c r="EZQ51" s="16"/>
      <c r="EZR51" s="16"/>
      <c r="EZS51" s="16"/>
      <c r="EZT51" s="16"/>
      <c r="EZU51" s="16"/>
      <c r="EZV51" s="16"/>
      <c r="EZW51" s="16"/>
      <c r="EZX51" s="16"/>
      <c r="EZY51" s="16"/>
      <c r="EZZ51" s="16"/>
      <c r="FAA51" s="16"/>
      <c r="FAB51" s="16"/>
      <c r="FAC51" s="16"/>
      <c r="FAD51" s="16"/>
      <c r="FAE51" s="16"/>
      <c r="FAF51" s="16"/>
      <c r="FAG51" s="16"/>
      <c r="FAH51" s="16"/>
      <c r="FAI51" s="16"/>
      <c r="FAJ51" s="16"/>
      <c r="FAK51" s="16"/>
      <c r="FAL51" s="16"/>
      <c r="FAM51" s="16"/>
      <c r="FAN51" s="16"/>
      <c r="FAO51" s="16"/>
      <c r="FAP51" s="16"/>
      <c r="FAQ51" s="16"/>
      <c r="FAR51" s="16"/>
      <c r="FAS51" s="16"/>
      <c r="FAT51" s="16"/>
      <c r="FAU51" s="16"/>
      <c r="FAV51" s="16"/>
      <c r="FAW51" s="16"/>
      <c r="FAX51" s="16"/>
      <c r="FAY51" s="16"/>
      <c r="FAZ51" s="16"/>
      <c r="FBA51" s="16"/>
      <c r="FBB51" s="16"/>
      <c r="FBC51" s="16"/>
      <c r="FBD51" s="16"/>
      <c r="FBE51" s="16"/>
      <c r="FBF51" s="16"/>
      <c r="FBG51" s="16"/>
      <c r="FBH51" s="16"/>
      <c r="FBI51" s="16"/>
      <c r="FBJ51" s="16"/>
      <c r="FBK51" s="16"/>
      <c r="FBL51" s="16"/>
      <c r="FBM51" s="16"/>
      <c r="FBN51" s="16"/>
      <c r="FBO51" s="16"/>
      <c r="FBP51" s="16"/>
      <c r="FBQ51" s="16"/>
      <c r="FBR51" s="16"/>
      <c r="FBS51" s="16"/>
      <c r="FBT51" s="16"/>
      <c r="FBU51" s="16"/>
      <c r="FBV51" s="16"/>
      <c r="FBW51" s="16"/>
      <c r="FBX51" s="16"/>
      <c r="FBY51" s="16"/>
      <c r="FBZ51" s="16"/>
      <c r="FCA51" s="16"/>
      <c r="FCB51" s="16"/>
      <c r="FCC51" s="16"/>
      <c r="FCD51" s="16"/>
      <c r="FCE51" s="16"/>
      <c r="FCF51" s="16"/>
      <c r="FCG51" s="16"/>
      <c r="FCH51" s="16"/>
      <c r="FCI51" s="16"/>
      <c r="FCJ51" s="16"/>
      <c r="FCK51" s="16"/>
      <c r="FCL51" s="16"/>
      <c r="FCM51" s="16"/>
      <c r="FCN51" s="16"/>
      <c r="FCO51" s="16"/>
      <c r="FCP51" s="16"/>
      <c r="FCQ51" s="16"/>
      <c r="FCR51" s="16"/>
      <c r="FCS51" s="16"/>
      <c r="FCT51" s="16"/>
      <c r="FCU51" s="16"/>
      <c r="FCV51" s="16"/>
      <c r="FCW51" s="16"/>
      <c r="FCX51" s="16"/>
      <c r="FCY51" s="16"/>
      <c r="FCZ51" s="16"/>
      <c r="FDA51" s="16"/>
      <c r="FDB51" s="16"/>
      <c r="FDC51" s="16"/>
      <c r="FDD51" s="16"/>
      <c r="FDE51" s="16"/>
      <c r="FDF51" s="16"/>
      <c r="FDG51" s="16"/>
      <c r="FDH51" s="16"/>
      <c r="FDI51" s="16"/>
      <c r="FDJ51" s="16"/>
      <c r="FDK51" s="16"/>
      <c r="FDL51" s="16"/>
      <c r="FDM51" s="16"/>
      <c r="FDN51" s="16"/>
      <c r="FDO51" s="16"/>
      <c r="FDP51" s="16"/>
      <c r="FDQ51" s="16"/>
      <c r="FDR51" s="16"/>
      <c r="FDS51" s="16"/>
      <c r="FDT51" s="16"/>
      <c r="FDU51" s="16"/>
      <c r="FDV51" s="16"/>
      <c r="FDW51" s="16"/>
      <c r="FDX51" s="16"/>
      <c r="FDY51" s="16"/>
      <c r="FDZ51" s="16"/>
      <c r="FEA51" s="16"/>
      <c r="FEB51" s="16"/>
      <c r="FEC51" s="16"/>
      <c r="FED51" s="16"/>
      <c r="FEE51" s="16"/>
      <c r="FEF51" s="16"/>
      <c r="FEG51" s="16"/>
      <c r="FEH51" s="16"/>
      <c r="FEI51" s="16"/>
      <c r="FEJ51" s="16"/>
      <c r="FEK51" s="16"/>
      <c r="FEL51" s="16"/>
      <c r="FEM51" s="16"/>
      <c r="FEN51" s="16"/>
      <c r="FEO51" s="16"/>
      <c r="FEP51" s="16"/>
      <c r="FEQ51" s="16"/>
      <c r="FER51" s="16"/>
      <c r="FES51" s="16"/>
      <c r="FET51" s="16"/>
      <c r="FEU51" s="16"/>
      <c r="FEV51" s="16"/>
      <c r="FEW51" s="16"/>
      <c r="FEX51" s="16"/>
      <c r="FEY51" s="16"/>
      <c r="FEZ51" s="16"/>
      <c r="FFA51" s="16"/>
      <c r="FFB51" s="16"/>
      <c r="FFC51" s="16"/>
      <c r="FFD51" s="16"/>
      <c r="FFE51" s="16"/>
      <c r="FFF51" s="16"/>
      <c r="FFG51" s="16"/>
      <c r="FFH51" s="16"/>
      <c r="FFI51" s="16"/>
      <c r="FFJ51" s="16"/>
      <c r="FFK51" s="16"/>
      <c r="FFL51" s="16"/>
      <c r="FFM51" s="16"/>
      <c r="FFN51" s="16"/>
      <c r="FFO51" s="16"/>
      <c r="FFP51" s="16"/>
      <c r="FFQ51" s="16"/>
      <c r="FFR51" s="16"/>
      <c r="FFS51" s="16"/>
      <c r="FFT51" s="16"/>
      <c r="FFU51" s="16"/>
      <c r="FFV51" s="16"/>
      <c r="FFW51" s="16"/>
      <c r="FFX51" s="16"/>
      <c r="FFY51" s="16"/>
      <c r="FFZ51" s="16"/>
      <c r="FGA51" s="16"/>
      <c r="FGB51" s="16"/>
      <c r="FGC51" s="16"/>
      <c r="FGD51" s="16"/>
      <c r="FGE51" s="16"/>
      <c r="FGF51" s="16"/>
      <c r="FGG51" s="16"/>
      <c r="FGH51" s="16"/>
      <c r="FGI51" s="16"/>
      <c r="FGJ51" s="16"/>
      <c r="FGK51" s="16"/>
      <c r="FGL51" s="16"/>
      <c r="FGM51" s="16"/>
      <c r="FGN51" s="16"/>
      <c r="FGO51" s="16"/>
      <c r="FGP51" s="16"/>
      <c r="FGQ51" s="16"/>
      <c r="FGR51" s="16"/>
      <c r="FGS51" s="16"/>
      <c r="FGT51" s="16"/>
      <c r="FGU51" s="16"/>
      <c r="FGV51" s="16"/>
      <c r="FGW51" s="16"/>
      <c r="FGX51" s="16"/>
      <c r="FGY51" s="16"/>
      <c r="FGZ51" s="16"/>
      <c r="FHA51" s="16"/>
      <c r="FHB51" s="16"/>
      <c r="FHC51" s="16"/>
      <c r="FHD51" s="16"/>
      <c r="FHE51" s="16"/>
      <c r="FHF51" s="16"/>
      <c r="FHG51" s="16"/>
      <c r="FHH51" s="16"/>
      <c r="FHI51" s="16"/>
      <c r="FHJ51" s="16"/>
      <c r="FHK51" s="16"/>
      <c r="FHL51" s="16"/>
      <c r="FHM51" s="16"/>
      <c r="FHN51" s="16"/>
      <c r="FHO51" s="16"/>
      <c r="FHP51" s="16"/>
      <c r="FHQ51" s="16"/>
      <c r="FHR51" s="16"/>
      <c r="FHS51" s="16"/>
      <c r="FHT51" s="16"/>
      <c r="FHU51" s="16"/>
      <c r="FHV51" s="16"/>
      <c r="FHW51" s="16"/>
      <c r="FHX51" s="16"/>
      <c r="FHY51" s="16"/>
      <c r="FHZ51" s="16"/>
      <c r="FIA51" s="16"/>
      <c r="FIB51" s="16"/>
      <c r="FIC51" s="16"/>
      <c r="FID51" s="16"/>
      <c r="FIE51" s="16"/>
      <c r="FIF51" s="16"/>
      <c r="FIG51" s="16"/>
      <c r="FIH51" s="16"/>
      <c r="FII51" s="16"/>
      <c r="FIJ51" s="16"/>
      <c r="FIK51" s="16"/>
      <c r="FIL51" s="16"/>
      <c r="FIM51" s="16"/>
      <c r="FIN51" s="16"/>
      <c r="FIO51" s="16"/>
      <c r="FIP51" s="16"/>
      <c r="FIQ51" s="16"/>
      <c r="FIR51" s="16"/>
      <c r="FIS51" s="16"/>
      <c r="FIT51" s="16"/>
      <c r="FIU51" s="16"/>
      <c r="FIV51" s="16"/>
      <c r="FIW51" s="16"/>
      <c r="FIX51" s="16"/>
      <c r="FIY51" s="16"/>
      <c r="FIZ51" s="16"/>
      <c r="FJA51" s="16"/>
      <c r="FJB51" s="16"/>
      <c r="FJC51" s="16"/>
      <c r="FJD51" s="16"/>
      <c r="FJE51" s="16"/>
      <c r="FJF51" s="16"/>
      <c r="FJG51" s="16"/>
      <c r="FJH51" s="16"/>
      <c r="FJI51" s="16"/>
      <c r="FJJ51" s="16"/>
      <c r="FJK51" s="16"/>
      <c r="FJL51" s="16"/>
      <c r="FJM51" s="16"/>
      <c r="FJN51" s="16"/>
      <c r="FJO51" s="16"/>
      <c r="FJP51" s="16"/>
      <c r="FJQ51" s="16"/>
      <c r="FJR51" s="16"/>
      <c r="FJS51" s="16"/>
      <c r="FJT51" s="16"/>
      <c r="FJU51" s="16"/>
      <c r="FJV51" s="16"/>
      <c r="FJW51" s="16"/>
      <c r="FJX51" s="16"/>
      <c r="FJY51" s="16"/>
      <c r="FJZ51" s="16"/>
      <c r="FKA51" s="16"/>
      <c r="FKB51" s="16"/>
      <c r="FKC51" s="16"/>
      <c r="FKD51" s="16"/>
      <c r="FKE51" s="16"/>
      <c r="FKF51" s="16"/>
      <c r="FKG51" s="16"/>
      <c r="FKH51" s="16"/>
      <c r="FKI51" s="16"/>
      <c r="FKJ51" s="16"/>
      <c r="FKK51" s="16"/>
      <c r="FKL51" s="16"/>
      <c r="FKM51" s="16"/>
      <c r="FKN51" s="16"/>
      <c r="FKO51" s="16"/>
      <c r="FKP51" s="16"/>
      <c r="FKQ51" s="16"/>
      <c r="FKR51" s="16"/>
      <c r="FKS51" s="16"/>
      <c r="FKT51" s="16"/>
      <c r="FKU51" s="16"/>
      <c r="FKV51" s="16"/>
      <c r="FKW51" s="16"/>
      <c r="FKX51" s="16"/>
      <c r="FKY51" s="16"/>
      <c r="FKZ51" s="16"/>
      <c r="FLA51" s="16"/>
      <c r="FLB51" s="16"/>
      <c r="FLC51" s="16"/>
      <c r="FLD51" s="16"/>
      <c r="FLE51" s="16"/>
      <c r="FLF51" s="16"/>
      <c r="FLG51" s="16"/>
      <c r="FLH51" s="16"/>
      <c r="FLI51" s="16"/>
      <c r="FLJ51" s="16"/>
      <c r="FLK51" s="16"/>
      <c r="FLL51" s="16"/>
      <c r="FLM51" s="16"/>
      <c r="FLN51" s="16"/>
      <c r="FLO51" s="16"/>
      <c r="FLP51" s="16"/>
      <c r="FLQ51" s="16"/>
      <c r="FLR51" s="16"/>
      <c r="FLS51" s="16"/>
      <c r="FLT51" s="16"/>
      <c r="FLU51" s="16"/>
      <c r="FLV51" s="16"/>
      <c r="FLW51" s="16"/>
      <c r="FLX51" s="16"/>
      <c r="FLY51" s="16"/>
      <c r="FLZ51" s="16"/>
      <c r="FMA51" s="16"/>
      <c r="FMB51" s="16"/>
      <c r="FMC51" s="16"/>
      <c r="FMD51" s="16"/>
      <c r="FME51" s="16"/>
      <c r="FMF51" s="16"/>
      <c r="FMG51" s="16"/>
      <c r="FMH51" s="16"/>
      <c r="FMI51" s="16"/>
      <c r="FMJ51" s="16"/>
      <c r="FMK51" s="16"/>
      <c r="FML51" s="16"/>
      <c r="FMM51" s="16"/>
      <c r="FMN51" s="16"/>
      <c r="FMO51" s="16"/>
      <c r="FMP51" s="16"/>
      <c r="FMQ51" s="16"/>
      <c r="FMR51" s="16"/>
      <c r="FMS51" s="16"/>
      <c r="FMT51" s="16"/>
      <c r="FMU51" s="16"/>
      <c r="FMV51" s="16"/>
      <c r="FMW51" s="16"/>
      <c r="FMX51" s="16"/>
      <c r="FMY51" s="16"/>
      <c r="FMZ51" s="16"/>
      <c r="FNA51" s="16"/>
      <c r="FNB51" s="16"/>
      <c r="FNC51" s="16"/>
      <c r="FND51" s="16"/>
      <c r="FNE51" s="16"/>
      <c r="FNF51" s="16"/>
      <c r="FNG51" s="16"/>
      <c r="FNH51" s="16"/>
      <c r="FNI51" s="16"/>
      <c r="FNJ51" s="16"/>
      <c r="FNK51" s="16"/>
      <c r="FNL51" s="16"/>
      <c r="FNM51" s="16"/>
      <c r="FNN51" s="16"/>
      <c r="FNO51" s="16"/>
      <c r="FNP51" s="16"/>
      <c r="FNQ51" s="16"/>
      <c r="FNR51" s="16"/>
      <c r="FNS51" s="16"/>
      <c r="FNT51" s="16"/>
      <c r="FNU51" s="16"/>
      <c r="FNV51" s="16"/>
      <c r="FNW51" s="16"/>
      <c r="FNX51" s="16"/>
      <c r="FNY51" s="16"/>
      <c r="FNZ51" s="16"/>
      <c r="FOA51" s="16"/>
      <c r="FOB51" s="16"/>
      <c r="FOC51" s="16"/>
      <c r="FOD51" s="16"/>
      <c r="FOE51" s="16"/>
      <c r="FOF51" s="16"/>
      <c r="FOG51" s="16"/>
      <c r="FOH51" s="16"/>
      <c r="FOI51" s="16"/>
      <c r="FOJ51" s="16"/>
      <c r="FOK51" s="16"/>
      <c r="FOL51" s="16"/>
      <c r="FOM51" s="16"/>
      <c r="FON51" s="16"/>
      <c r="FOO51" s="16"/>
      <c r="FOP51" s="16"/>
      <c r="FOQ51" s="16"/>
      <c r="FOR51" s="16"/>
      <c r="FOS51" s="16"/>
      <c r="FOT51" s="16"/>
      <c r="FOU51" s="16"/>
      <c r="FOV51" s="16"/>
      <c r="FOW51" s="16"/>
      <c r="FOX51" s="16"/>
      <c r="FOY51" s="16"/>
      <c r="FOZ51" s="16"/>
      <c r="FPA51" s="16"/>
      <c r="FPB51" s="16"/>
      <c r="FPC51" s="16"/>
      <c r="FPD51" s="16"/>
      <c r="FPE51" s="16"/>
      <c r="FPF51" s="16"/>
      <c r="FPG51" s="16"/>
      <c r="FPH51" s="16"/>
      <c r="FPI51" s="16"/>
      <c r="FPJ51" s="16"/>
      <c r="FPK51" s="16"/>
      <c r="FPL51" s="16"/>
      <c r="FPM51" s="16"/>
      <c r="FPN51" s="16"/>
      <c r="FPO51" s="16"/>
      <c r="FPP51" s="16"/>
      <c r="FPQ51" s="16"/>
      <c r="FPR51" s="16"/>
      <c r="FPS51" s="16"/>
      <c r="FPT51" s="16"/>
      <c r="FPU51" s="16"/>
      <c r="FPV51" s="16"/>
      <c r="FPW51" s="16"/>
      <c r="FPX51" s="16"/>
      <c r="FPY51" s="16"/>
      <c r="FPZ51" s="16"/>
      <c r="FQA51" s="16"/>
      <c r="FQB51" s="16"/>
      <c r="FQC51" s="16"/>
      <c r="FQD51" s="16"/>
      <c r="FQE51" s="16"/>
      <c r="FQF51" s="16"/>
      <c r="FQG51" s="16"/>
      <c r="FQH51" s="16"/>
      <c r="FQI51" s="16"/>
      <c r="FQJ51" s="16"/>
      <c r="FQK51" s="16"/>
      <c r="FQL51" s="16"/>
      <c r="FQM51" s="16"/>
      <c r="FQN51" s="16"/>
      <c r="FQO51" s="16"/>
      <c r="FQP51" s="16"/>
      <c r="FQQ51" s="16"/>
      <c r="FQR51" s="16"/>
      <c r="FQS51" s="16"/>
      <c r="FQT51" s="16"/>
      <c r="FQU51" s="16"/>
      <c r="FQV51" s="16"/>
      <c r="FQW51" s="16"/>
      <c r="FQX51" s="16"/>
      <c r="FQY51" s="16"/>
      <c r="FQZ51" s="16"/>
      <c r="FRA51" s="16"/>
      <c r="FRB51" s="16"/>
      <c r="FRC51" s="16"/>
      <c r="FRD51" s="16"/>
      <c r="FRE51" s="16"/>
      <c r="FRF51" s="16"/>
      <c r="FRG51" s="16"/>
      <c r="FRH51" s="16"/>
      <c r="FRI51" s="16"/>
      <c r="FRJ51" s="16"/>
      <c r="FRK51" s="16"/>
      <c r="FRL51" s="16"/>
      <c r="FRM51" s="16"/>
      <c r="FRN51" s="16"/>
      <c r="FRO51" s="16"/>
      <c r="FRP51" s="16"/>
      <c r="FRQ51" s="16"/>
      <c r="FRR51" s="16"/>
      <c r="FRS51" s="16"/>
      <c r="FRT51" s="16"/>
      <c r="FRU51" s="16"/>
      <c r="FRV51" s="16"/>
      <c r="FRW51" s="16"/>
      <c r="FRX51" s="16"/>
      <c r="FRY51" s="16"/>
      <c r="FRZ51" s="16"/>
      <c r="FSA51" s="16"/>
      <c r="FSB51" s="16"/>
      <c r="FSC51" s="16"/>
      <c r="FSD51" s="16"/>
      <c r="FSE51" s="16"/>
      <c r="FSF51" s="16"/>
      <c r="FSG51" s="16"/>
      <c r="FSH51" s="16"/>
      <c r="FSI51" s="16"/>
      <c r="FSJ51" s="16"/>
      <c r="FSK51" s="16"/>
      <c r="FSL51" s="16"/>
      <c r="FSM51" s="16"/>
      <c r="FSN51" s="16"/>
      <c r="FSO51" s="16"/>
      <c r="FSP51" s="16"/>
      <c r="FSQ51" s="16"/>
      <c r="FSR51" s="16"/>
      <c r="FSS51" s="16"/>
      <c r="FST51" s="16"/>
      <c r="FSU51" s="16"/>
      <c r="FSV51" s="16"/>
      <c r="FSW51" s="16"/>
      <c r="FSX51" s="16"/>
      <c r="FSY51" s="16"/>
      <c r="FSZ51" s="16"/>
      <c r="FTA51" s="16"/>
      <c r="FTB51" s="16"/>
      <c r="FTC51" s="16"/>
      <c r="FTD51" s="16"/>
      <c r="FTE51" s="16"/>
      <c r="FTF51" s="16"/>
      <c r="FTG51" s="16"/>
      <c r="FTH51" s="16"/>
      <c r="FTI51" s="16"/>
      <c r="FTJ51" s="16"/>
      <c r="FTK51" s="16"/>
      <c r="FTL51" s="16"/>
      <c r="FTM51" s="16"/>
      <c r="FTN51" s="16"/>
      <c r="FTO51" s="16"/>
      <c r="FTP51" s="16"/>
      <c r="FTQ51" s="16"/>
      <c r="FTR51" s="16"/>
      <c r="FTS51" s="16"/>
      <c r="FTT51" s="16"/>
      <c r="FTU51" s="16"/>
      <c r="FTV51" s="16"/>
      <c r="FTW51" s="16"/>
      <c r="FTX51" s="16"/>
      <c r="FTY51" s="16"/>
      <c r="FTZ51" s="16"/>
      <c r="FUA51" s="16"/>
      <c r="FUB51" s="16"/>
      <c r="FUC51" s="16"/>
      <c r="FUD51" s="16"/>
      <c r="FUE51" s="16"/>
      <c r="FUF51" s="16"/>
      <c r="FUG51" s="16"/>
      <c r="FUH51" s="16"/>
      <c r="FUI51" s="16"/>
      <c r="FUJ51" s="16"/>
      <c r="FUK51" s="16"/>
      <c r="FUL51" s="16"/>
      <c r="FUM51" s="16"/>
      <c r="FUN51" s="16"/>
      <c r="FUO51" s="16"/>
      <c r="FUP51" s="16"/>
      <c r="FUQ51" s="16"/>
      <c r="FUR51" s="16"/>
      <c r="FUS51" s="16"/>
      <c r="FUT51" s="16"/>
      <c r="FUU51" s="16"/>
      <c r="FUV51" s="16"/>
      <c r="FUW51" s="16"/>
      <c r="FUX51" s="16"/>
      <c r="FUY51" s="16"/>
      <c r="FUZ51" s="16"/>
      <c r="FVA51" s="16"/>
      <c r="FVB51" s="16"/>
      <c r="FVC51" s="16"/>
      <c r="FVD51" s="16"/>
      <c r="FVE51" s="16"/>
      <c r="FVF51" s="16"/>
      <c r="FVG51" s="16"/>
      <c r="FVH51" s="16"/>
      <c r="FVI51" s="16"/>
      <c r="FVJ51" s="16"/>
      <c r="FVK51" s="16"/>
      <c r="FVL51" s="16"/>
      <c r="FVM51" s="16"/>
      <c r="FVN51" s="16"/>
      <c r="FVO51" s="16"/>
      <c r="FVP51" s="16"/>
      <c r="FVQ51" s="16"/>
      <c r="FVR51" s="16"/>
      <c r="FVS51" s="16"/>
      <c r="FVT51" s="16"/>
      <c r="FVU51" s="16"/>
      <c r="FVV51" s="16"/>
      <c r="FVW51" s="16"/>
      <c r="FVX51" s="16"/>
      <c r="FVY51" s="16"/>
      <c r="FVZ51" s="16"/>
      <c r="FWA51" s="16"/>
      <c r="FWB51" s="16"/>
      <c r="FWC51" s="16"/>
      <c r="FWD51" s="16"/>
      <c r="FWE51" s="16"/>
      <c r="FWF51" s="16"/>
      <c r="FWG51" s="16"/>
      <c r="FWH51" s="16"/>
      <c r="FWI51" s="16"/>
      <c r="FWJ51" s="16"/>
      <c r="FWK51" s="16"/>
      <c r="FWL51" s="16"/>
      <c r="FWM51" s="16"/>
      <c r="FWN51" s="16"/>
      <c r="FWO51" s="16"/>
      <c r="FWP51" s="16"/>
      <c r="FWQ51" s="16"/>
      <c r="FWR51" s="16"/>
      <c r="FWS51" s="16"/>
      <c r="FWT51" s="16"/>
      <c r="FWU51" s="16"/>
      <c r="FWV51" s="16"/>
      <c r="FWW51" s="16"/>
      <c r="FWX51" s="16"/>
      <c r="FWY51" s="16"/>
      <c r="FWZ51" s="16"/>
      <c r="FXA51" s="16"/>
      <c r="FXB51" s="16"/>
      <c r="FXC51" s="16"/>
      <c r="FXD51" s="16"/>
      <c r="FXE51" s="16"/>
      <c r="FXF51" s="16"/>
      <c r="FXG51" s="16"/>
      <c r="FXH51" s="16"/>
      <c r="FXI51" s="16"/>
      <c r="FXJ51" s="16"/>
      <c r="FXK51" s="16"/>
      <c r="FXL51" s="16"/>
      <c r="FXM51" s="16"/>
      <c r="FXN51" s="16"/>
      <c r="FXO51" s="16"/>
      <c r="FXP51" s="16"/>
      <c r="FXQ51" s="16"/>
      <c r="FXR51" s="16"/>
      <c r="FXS51" s="16"/>
      <c r="FXT51" s="16"/>
      <c r="FXU51" s="16"/>
      <c r="FXV51" s="16"/>
      <c r="FXW51" s="16"/>
      <c r="FXX51" s="16"/>
      <c r="FXY51" s="16"/>
      <c r="FXZ51" s="16"/>
      <c r="FYA51" s="16"/>
      <c r="FYB51" s="16"/>
      <c r="FYC51" s="16"/>
      <c r="FYD51" s="16"/>
      <c r="FYE51" s="16"/>
      <c r="FYF51" s="16"/>
      <c r="FYG51" s="16"/>
      <c r="FYH51" s="16"/>
      <c r="FYI51" s="16"/>
      <c r="FYJ51" s="16"/>
      <c r="FYK51" s="16"/>
      <c r="FYL51" s="16"/>
      <c r="FYM51" s="16"/>
      <c r="FYN51" s="16"/>
      <c r="FYO51" s="16"/>
      <c r="FYP51" s="16"/>
      <c r="FYQ51" s="16"/>
      <c r="FYR51" s="16"/>
      <c r="FYS51" s="16"/>
      <c r="FYT51" s="16"/>
      <c r="FYU51" s="16"/>
      <c r="FYV51" s="16"/>
      <c r="FYW51" s="16"/>
      <c r="FYX51" s="16"/>
      <c r="FYY51" s="16"/>
      <c r="FYZ51" s="16"/>
      <c r="FZA51" s="16"/>
      <c r="FZB51" s="16"/>
      <c r="FZC51" s="16"/>
      <c r="FZD51" s="16"/>
      <c r="FZE51" s="16"/>
      <c r="FZF51" s="16"/>
      <c r="FZG51" s="16"/>
      <c r="FZH51" s="16"/>
      <c r="FZI51" s="16"/>
      <c r="FZJ51" s="16"/>
      <c r="FZK51" s="16"/>
      <c r="FZL51" s="16"/>
      <c r="FZM51" s="16"/>
      <c r="FZN51" s="16"/>
      <c r="FZO51" s="16"/>
      <c r="FZP51" s="16"/>
      <c r="FZQ51" s="16"/>
      <c r="FZR51" s="16"/>
      <c r="FZS51" s="16"/>
      <c r="FZT51" s="16"/>
      <c r="FZU51" s="16"/>
      <c r="FZV51" s="16"/>
      <c r="FZW51" s="16"/>
      <c r="FZX51" s="16"/>
      <c r="FZY51" s="16"/>
      <c r="FZZ51" s="16"/>
      <c r="GAA51" s="16"/>
      <c r="GAB51" s="16"/>
      <c r="GAC51" s="16"/>
      <c r="GAD51" s="16"/>
      <c r="GAE51" s="16"/>
      <c r="GAF51" s="16"/>
      <c r="GAG51" s="16"/>
      <c r="GAH51" s="16"/>
      <c r="GAI51" s="16"/>
      <c r="GAJ51" s="16"/>
      <c r="GAK51" s="16"/>
      <c r="GAL51" s="16"/>
      <c r="GAM51" s="16"/>
      <c r="GAN51" s="16"/>
      <c r="GAO51" s="16"/>
      <c r="GAP51" s="16"/>
      <c r="GAQ51" s="16"/>
      <c r="GAR51" s="16"/>
      <c r="GAS51" s="16"/>
      <c r="GAT51" s="16"/>
      <c r="GAU51" s="16"/>
      <c r="GAV51" s="16"/>
      <c r="GAW51" s="16"/>
      <c r="GAX51" s="16"/>
      <c r="GAY51" s="16"/>
      <c r="GAZ51" s="16"/>
      <c r="GBA51" s="16"/>
      <c r="GBB51" s="16"/>
      <c r="GBC51" s="16"/>
      <c r="GBD51" s="16"/>
      <c r="GBE51" s="16"/>
      <c r="GBF51" s="16"/>
      <c r="GBG51" s="16"/>
      <c r="GBH51" s="16"/>
      <c r="GBI51" s="16"/>
      <c r="GBJ51" s="16"/>
      <c r="GBK51" s="16"/>
      <c r="GBL51" s="16"/>
      <c r="GBM51" s="16"/>
      <c r="GBN51" s="16"/>
      <c r="GBO51" s="16"/>
      <c r="GBP51" s="16"/>
      <c r="GBQ51" s="16"/>
      <c r="GBR51" s="16"/>
      <c r="GBS51" s="16"/>
      <c r="GBT51" s="16"/>
      <c r="GBU51" s="16"/>
      <c r="GBV51" s="16"/>
      <c r="GBW51" s="16"/>
      <c r="GBX51" s="16"/>
      <c r="GBY51" s="16"/>
      <c r="GBZ51" s="16"/>
      <c r="GCA51" s="16"/>
      <c r="GCB51" s="16"/>
      <c r="GCC51" s="16"/>
      <c r="GCD51" s="16"/>
      <c r="GCE51" s="16"/>
      <c r="GCF51" s="16"/>
      <c r="GCG51" s="16"/>
      <c r="GCH51" s="16"/>
      <c r="GCI51" s="16"/>
      <c r="GCJ51" s="16"/>
      <c r="GCK51" s="16"/>
      <c r="GCL51" s="16"/>
      <c r="GCM51" s="16"/>
      <c r="GCN51" s="16"/>
      <c r="GCO51" s="16"/>
      <c r="GCP51" s="16"/>
      <c r="GCQ51" s="16"/>
      <c r="GCR51" s="16"/>
      <c r="GCS51" s="16"/>
      <c r="GCT51" s="16"/>
      <c r="GCU51" s="16"/>
      <c r="GCV51" s="16"/>
      <c r="GCW51" s="16"/>
      <c r="GCX51" s="16"/>
      <c r="GCY51" s="16"/>
      <c r="GCZ51" s="16"/>
      <c r="GDA51" s="16"/>
      <c r="GDB51" s="16"/>
      <c r="GDC51" s="16"/>
      <c r="GDD51" s="16"/>
      <c r="GDE51" s="16"/>
      <c r="GDF51" s="16"/>
      <c r="GDG51" s="16"/>
      <c r="GDH51" s="16"/>
      <c r="GDI51" s="16"/>
      <c r="GDJ51" s="16"/>
      <c r="GDK51" s="16"/>
      <c r="GDL51" s="16"/>
      <c r="GDM51" s="16"/>
      <c r="GDN51" s="16"/>
      <c r="GDO51" s="16"/>
      <c r="GDP51" s="16"/>
      <c r="GDQ51" s="16"/>
      <c r="GDR51" s="16"/>
      <c r="GDS51" s="16"/>
      <c r="GDT51" s="16"/>
      <c r="GDU51" s="16"/>
      <c r="GDV51" s="16"/>
      <c r="GDW51" s="16"/>
      <c r="GDX51" s="16"/>
      <c r="GDY51" s="16"/>
      <c r="GDZ51" s="16"/>
      <c r="GEA51" s="16"/>
      <c r="GEB51" s="16"/>
      <c r="GEC51" s="16"/>
      <c r="GED51" s="16"/>
      <c r="GEE51" s="16"/>
      <c r="GEF51" s="16"/>
      <c r="GEG51" s="16"/>
      <c r="GEH51" s="16"/>
      <c r="GEI51" s="16"/>
      <c r="GEJ51" s="16"/>
      <c r="GEK51" s="16"/>
      <c r="GEL51" s="16"/>
      <c r="GEM51" s="16"/>
      <c r="GEN51" s="16"/>
      <c r="GEO51" s="16"/>
      <c r="GEP51" s="16"/>
      <c r="GEQ51" s="16"/>
      <c r="GER51" s="16"/>
      <c r="GES51" s="16"/>
      <c r="GET51" s="16"/>
      <c r="GEU51" s="16"/>
      <c r="GEV51" s="16"/>
      <c r="GEW51" s="16"/>
      <c r="GEX51" s="16"/>
      <c r="GEY51" s="16"/>
      <c r="GEZ51" s="16"/>
      <c r="GFA51" s="16"/>
      <c r="GFB51" s="16"/>
      <c r="GFC51" s="16"/>
      <c r="GFD51" s="16"/>
      <c r="GFE51" s="16"/>
      <c r="GFF51" s="16"/>
      <c r="GFG51" s="16"/>
      <c r="GFH51" s="16"/>
      <c r="GFI51" s="16"/>
      <c r="GFJ51" s="16"/>
      <c r="GFK51" s="16"/>
      <c r="GFL51" s="16"/>
      <c r="GFM51" s="16"/>
      <c r="GFN51" s="16"/>
      <c r="GFO51" s="16"/>
      <c r="GFP51" s="16"/>
      <c r="GFQ51" s="16"/>
      <c r="GFR51" s="16"/>
      <c r="GFS51" s="16"/>
      <c r="GFT51" s="16"/>
      <c r="GFU51" s="16"/>
      <c r="GFV51" s="16"/>
      <c r="GFW51" s="16"/>
      <c r="GFX51" s="16"/>
      <c r="GFY51" s="16"/>
      <c r="GFZ51" s="16"/>
      <c r="GGA51" s="16"/>
      <c r="GGB51" s="16"/>
      <c r="GGC51" s="16"/>
      <c r="GGD51" s="16"/>
      <c r="GGE51" s="16"/>
      <c r="GGF51" s="16"/>
      <c r="GGG51" s="16"/>
      <c r="GGH51" s="16"/>
      <c r="GGI51" s="16"/>
      <c r="GGJ51" s="16"/>
      <c r="GGK51" s="16"/>
      <c r="GGL51" s="16"/>
      <c r="GGM51" s="16"/>
      <c r="GGN51" s="16"/>
      <c r="GGO51" s="16"/>
      <c r="GGP51" s="16"/>
      <c r="GGQ51" s="16"/>
      <c r="GGR51" s="16"/>
      <c r="GGS51" s="16"/>
      <c r="GGT51" s="16"/>
      <c r="GGU51" s="16"/>
      <c r="GGV51" s="16"/>
      <c r="GGW51" s="16"/>
      <c r="GGX51" s="16"/>
      <c r="GGY51" s="16"/>
      <c r="GGZ51" s="16"/>
      <c r="GHA51" s="16"/>
      <c r="GHB51" s="16"/>
      <c r="GHC51" s="16"/>
      <c r="GHD51" s="16"/>
      <c r="GHE51" s="16"/>
      <c r="GHF51" s="16"/>
      <c r="GHG51" s="16"/>
      <c r="GHH51" s="16"/>
      <c r="GHI51" s="16"/>
      <c r="GHJ51" s="16"/>
      <c r="GHK51" s="16"/>
      <c r="GHL51" s="16"/>
      <c r="GHM51" s="16"/>
      <c r="GHN51" s="16"/>
      <c r="GHO51" s="16"/>
      <c r="GHP51" s="16"/>
      <c r="GHQ51" s="16"/>
      <c r="GHR51" s="16"/>
      <c r="GHS51" s="16"/>
      <c r="GHT51" s="16"/>
      <c r="GHU51" s="16"/>
      <c r="GHV51" s="16"/>
      <c r="GHW51" s="16"/>
      <c r="GHX51" s="16"/>
      <c r="GHY51" s="16"/>
      <c r="GHZ51" s="16"/>
      <c r="GIA51" s="16"/>
      <c r="GIB51" s="16"/>
      <c r="GIC51" s="16"/>
      <c r="GID51" s="16"/>
      <c r="GIE51" s="16"/>
      <c r="GIF51" s="16"/>
      <c r="GIG51" s="16"/>
      <c r="GIH51" s="16"/>
      <c r="GII51" s="16"/>
      <c r="GIJ51" s="16"/>
      <c r="GIK51" s="16"/>
      <c r="GIL51" s="16"/>
      <c r="GIM51" s="16"/>
      <c r="GIN51" s="16"/>
      <c r="GIO51" s="16"/>
      <c r="GIP51" s="16"/>
      <c r="GIQ51" s="16"/>
      <c r="GIR51" s="16"/>
      <c r="GIS51" s="16"/>
      <c r="GIT51" s="16"/>
      <c r="GIU51" s="16"/>
      <c r="GIV51" s="16"/>
      <c r="GIW51" s="16"/>
      <c r="GIX51" s="16"/>
      <c r="GIY51" s="16"/>
      <c r="GIZ51" s="16"/>
      <c r="GJA51" s="16"/>
      <c r="GJB51" s="16"/>
      <c r="GJC51" s="16"/>
      <c r="GJD51" s="16"/>
      <c r="GJE51" s="16"/>
      <c r="GJF51" s="16"/>
      <c r="GJG51" s="16"/>
      <c r="GJH51" s="16"/>
      <c r="GJI51" s="16"/>
      <c r="GJJ51" s="16"/>
      <c r="GJK51" s="16"/>
      <c r="GJL51" s="16"/>
      <c r="GJM51" s="16"/>
      <c r="GJN51" s="16"/>
      <c r="GJO51" s="16"/>
      <c r="GJP51" s="16"/>
      <c r="GJQ51" s="16"/>
      <c r="GJR51" s="16"/>
      <c r="GJS51" s="16"/>
      <c r="GJT51" s="16"/>
      <c r="GJU51" s="16"/>
      <c r="GJV51" s="16"/>
      <c r="GJW51" s="16"/>
      <c r="GJX51" s="16"/>
      <c r="GJY51" s="16"/>
      <c r="GJZ51" s="16"/>
      <c r="GKA51" s="16"/>
      <c r="GKB51" s="16"/>
      <c r="GKC51" s="16"/>
      <c r="GKD51" s="16"/>
      <c r="GKE51" s="16"/>
      <c r="GKF51" s="16"/>
      <c r="GKG51" s="16"/>
      <c r="GKH51" s="16"/>
      <c r="GKI51" s="16"/>
      <c r="GKJ51" s="16"/>
      <c r="GKK51" s="16"/>
      <c r="GKL51" s="16"/>
      <c r="GKM51" s="16"/>
      <c r="GKN51" s="16"/>
      <c r="GKO51" s="16"/>
      <c r="GKP51" s="16"/>
      <c r="GKQ51" s="16"/>
      <c r="GKR51" s="16"/>
      <c r="GKS51" s="16"/>
      <c r="GKT51" s="16"/>
      <c r="GKU51" s="16"/>
      <c r="GKV51" s="16"/>
      <c r="GKW51" s="16"/>
      <c r="GKX51" s="16"/>
      <c r="GKY51" s="16"/>
      <c r="GKZ51" s="16"/>
      <c r="GLA51" s="16"/>
      <c r="GLB51" s="16"/>
      <c r="GLC51" s="16"/>
      <c r="GLD51" s="16"/>
      <c r="GLE51" s="16"/>
      <c r="GLF51" s="16"/>
      <c r="GLG51" s="16"/>
      <c r="GLH51" s="16"/>
      <c r="GLI51" s="16"/>
      <c r="GLJ51" s="16"/>
      <c r="GLK51" s="16"/>
      <c r="GLL51" s="16"/>
      <c r="GLM51" s="16"/>
      <c r="GLN51" s="16"/>
      <c r="GLO51" s="16"/>
      <c r="GLP51" s="16"/>
      <c r="GLQ51" s="16"/>
      <c r="GLR51" s="16"/>
      <c r="GLS51" s="16"/>
      <c r="GLT51" s="16"/>
      <c r="GLU51" s="16"/>
      <c r="GLV51" s="16"/>
      <c r="GLW51" s="16"/>
      <c r="GLX51" s="16"/>
      <c r="GLY51" s="16"/>
      <c r="GLZ51" s="16"/>
      <c r="GMA51" s="16"/>
      <c r="GMB51" s="16"/>
      <c r="GMC51" s="16"/>
      <c r="GMD51" s="16"/>
      <c r="GME51" s="16"/>
      <c r="GMF51" s="16"/>
      <c r="GMG51" s="16"/>
      <c r="GMH51" s="16"/>
      <c r="GMI51" s="16"/>
      <c r="GMJ51" s="16"/>
      <c r="GMK51" s="16"/>
      <c r="GML51" s="16"/>
      <c r="GMM51" s="16"/>
      <c r="GMN51" s="16"/>
      <c r="GMO51" s="16"/>
      <c r="GMP51" s="16"/>
      <c r="GMQ51" s="16"/>
      <c r="GMR51" s="16"/>
      <c r="GMS51" s="16"/>
      <c r="GMT51" s="16"/>
      <c r="GMU51" s="16"/>
      <c r="GMV51" s="16"/>
      <c r="GMW51" s="16"/>
      <c r="GMX51" s="16"/>
      <c r="GMY51" s="16"/>
      <c r="GMZ51" s="16"/>
      <c r="GNA51" s="16"/>
      <c r="GNB51" s="16"/>
      <c r="GNC51" s="16"/>
      <c r="GND51" s="16"/>
      <c r="GNE51" s="16"/>
      <c r="GNF51" s="16"/>
      <c r="GNG51" s="16"/>
      <c r="GNH51" s="16"/>
      <c r="GNI51" s="16"/>
      <c r="GNJ51" s="16"/>
      <c r="GNK51" s="16"/>
      <c r="GNL51" s="16"/>
      <c r="GNM51" s="16"/>
      <c r="GNN51" s="16"/>
      <c r="GNO51" s="16"/>
      <c r="GNP51" s="16"/>
      <c r="GNQ51" s="16"/>
      <c r="GNR51" s="16"/>
      <c r="GNS51" s="16"/>
      <c r="GNT51" s="16"/>
      <c r="GNU51" s="16"/>
      <c r="GNV51" s="16"/>
      <c r="GNW51" s="16"/>
      <c r="GNX51" s="16"/>
      <c r="GNY51" s="16"/>
      <c r="GNZ51" s="16"/>
      <c r="GOA51" s="16"/>
      <c r="GOB51" s="16"/>
      <c r="GOC51" s="16"/>
      <c r="GOD51" s="16"/>
      <c r="GOE51" s="16"/>
      <c r="GOF51" s="16"/>
      <c r="GOG51" s="16"/>
      <c r="GOH51" s="16"/>
      <c r="GOI51" s="16"/>
      <c r="GOJ51" s="16"/>
      <c r="GOK51" s="16"/>
      <c r="GOL51" s="16"/>
      <c r="GOM51" s="16"/>
      <c r="GON51" s="16"/>
      <c r="GOO51" s="16"/>
      <c r="GOP51" s="16"/>
      <c r="GOQ51" s="16"/>
      <c r="GOR51" s="16"/>
      <c r="GOS51" s="16"/>
      <c r="GOT51" s="16"/>
      <c r="GOU51" s="16"/>
      <c r="GOV51" s="16"/>
      <c r="GOW51" s="16"/>
      <c r="GOX51" s="16"/>
      <c r="GOY51" s="16"/>
      <c r="GOZ51" s="16"/>
      <c r="GPA51" s="16"/>
      <c r="GPB51" s="16"/>
      <c r="GPC51" s="16"/>
      <c r="GPD51" s="16"/>
      <c r="GPE51" s="16"/>
      <c r="GPF51" s="16"/>
      <c r="GPG51" s="16"/>
      <c r="GPH51" s="16"/>
      <c r="GPI51" s="16"/>
      <c r="GPJ51" s="16"/>
      <c r="GPK51" s="16"/>
      <c r="GPL51" s="16"/>
      <c r="GPM51" s="16"/>
      <c r="GPN51" s="16"/>
      <c r="GPO51" s="16"/>
      <c r="GPP51" s="16"/>
      <c r="GPQ51" s="16"/>
      <c r="GPR51" s="16"/>
      <c r="GPS51" s="16"/>
      <c r="GPT51" s="16"/>
      <c r="GPU51" s="16"/>
      <c r="GPV51" s="16"/>
      <c r="GPW51" s="16"/>
      <c r="GPX51" s="16"/>
      <c r="GPY51" s="16"/>
      <c r="GPZ51" s="16"/>
      <c r="GQA51" s="16"/>
      <c r="GQB51" s="16"/>
      <c r="GQC51" s="16"/>
      <c r="GQD51" s="16"/>
      <c r="GQE51" s="16"/>
      <c r="GQF51" s="16"/>
      <c r="GQG51" s="16"/>
      <c r="GQH51" s="16"/>
      <c r="GQI51" s="16"/>
      <c r="GQJ51" s="16"/>
      <c r="GQK51" s="16"/>
      <c r="GQL51" s="16"/>
      <c r="GQM51" s="16"/>
      <c r="GQN51" s="16"/>
      <c r="GQO51" s="16"/>
      <c r="GQP51" s="16"/>
      <c r="GQQ51" s="16"/>
      <c r="GQR51" s="16"/>
      <c r="GQS51" s="16"/>
      <c r="GQT51" s="16"/>
      <c r="GQU51" s="16"/>
      <c r="GQV51" s="16"/>
      <c r="GQW51" s="16"/>
      <c r="GQX51" s="16"/>
      <c r="GQY51" s="16"/>
      <c r="GQZ51" s="16"/>
      <c r="GRA51" s="16"/>
      <c r="GRB51" s="16"/>
      <c r="GRC51" s="16"/>
      <c r="GRD51" s="16"/>
      <c r="GRE51" s="16"/>
      <c r="GRF51" s="16"/>
      <c r="GRG51" s="16"/>
      <c r="GRH51" s="16"/>
      <c r="GRI51" s="16"/>
      <c r="GRJ51" s="16"/>
      <c r="GRK51" s="16"/>
      <c r="GRL51" s="16"/>
      <c r="GRM51" s="16"/>
      <c r="GRN51" s="16"/>
      <c r="GRO51" s="16"/>
      <c r="GRP51" s="16"/>
      <c r="GRQ51" s="16"/>
      <c r="GRR51" s="16"/>
      <c r="GRS51" s="16"/>
      <c r="GRT51" s="16"/>
      <c r="GRU51" s="16"/>
      <c r="GRV51" s="16"/>
      <c r="GRW51" s="16"/>
      <c r="GRX51" s="16"/>
      <c r="GRY51" s="16"/>
      <c r="GRZ51" s="16"/>
      <c r="GSA51" s="16"/>
      <c r="GSB51" s="16"/>
      <c r="GSC51" s="16"/>
      <c r="GSD51" s="16"/>
      <c r="GSE51" s="16"/>
      <c r="GSF51" s="16"/>
      <c r="GSG51" s="16"/>
      <c r="GSH51" s="16"/>
      <c r="GSI51" s="16"/>
      <c r="GSJ51" s="16"/>
      <c r="GSK51" s="16"/>
      <c r="GSL51" s="16"/>
      <c r="GSM51" s="16"/>
      <c r="GSN51" s="16"/>
      <c r="GSO51" s="16"/>
      <c r="GSP51" s="16"/>
      <c r="GSQ51" s="16"/>
      <c r="GSR51" s="16"/>
      <c r="GSS51" s="16"/>
      <c r="GST51" s="16"/>
      <c r="GSU51" s="16"/>
      <c r="GSV51" s="16"/>
      <c r="GSW51" s="16"/>
      <c r="GSX51" s="16"/>
      <c r="GSY51" s="16"/>
      <c r="GSZ51" s="16"/>
      <c r="GTA51" s="16"/>
      <c r="GTB51" s="16"/>
      <c r="GTC51" s="16"/>
      <c r="GTD51" s="16"/>
      <c r="GTE51" s="16"/>
      <c r="GTF51" s="16"/>
      <c r="GTG51" s="16"/>
      <c r="GTH51" s="16"/>
      <c r="GTI51" s="16"/>
      <c r="GTJ51" s="16"/>
      <c r="GTK51" s="16"/>
      <c r="GTL51" s="16"/>
      <c r="GTM51" s="16"/>
      <c r="GTN51" s="16"/>
      <c r="GTO51" s="16"/>
      <c r="GTP51" s="16"/>
      <c r="GTQ51" s="16"/>
      <c r="GTR51" s="16"/>
      <c r="GTS51" s="16"/>
      <c r="GTT51" s="16"/>
      <c r="GTU51" s="16"/>
      <c r="GTV51" s="16"/>
      <c r="GTW51" s="16"/>
      <c r="GTX51" s="16"/>
      <c r="GTY51" s="16"/>
      <c r="GTZ51" s="16"/>
      <c r="GUA51" s="16"/>
      <c r="GUB51" s="16"/>
      <c r="GUC51" s="16"/>
      <c r="GUD51" s="16"/>
      <c r="GUE51" s="16"/>
      <c r="GUF51" s="16"/>
      <c r="GUG51" s="16"/>
      <c r="GUH51" s="16"/>
      <c r="GUI51" s="16"/>
      <c r="GUJ51" s="16"/>
      <c r="GUK51" s="16"/>
      <c r="GUL51" s="16"/>
      <c r="GUM51" s="16"/>
      <c r="GUN51" s="16"/>
      <c r="GUO51" s="16"/>
      <c r="GUP51" s="16"/>
      <c r="GUQ51" s="16"/>
      <c r="GUR51" s="16"/>
      <c r="GUS51" s="16"/>
      <c r="GUT51" s="16"/>
      <c r="GUU51" s="16"/>
      <c r="GUV51" s="16"/>
      <c r="GUW51" s="16"/>
      <c r="GUX51" s="16"/>
      <c r="GUY51" s="16"/>
      <c r="GUZ51" s="16"/>
      <c r="GVA51" s="16"/>
      <c r="GVB51" s="16"/>
      <c r="GVC51" s="16"/>
      <c r="GVD51" s="16"/>
      <c r="GVE51" s="16"/>
      <c r="GVF51" s="16"/>
      <c r="GVG51" s="16"/>
      <c r="GVH51" s="16"/>
      <c r="GVI51" s="16"/>
      <c r="GVJ51" s="16"/>
      <c r="GVK51" s="16"/>
      <c r="GVL51" s="16"/>
      <c r="GVM51" s="16"/>
      <c r="GVN51" s="16"/>
      <c r="GVO51" s="16"/>
      <c r="GVP51" s="16"/>
      <c r="GVQ51" s="16"/>
      <c r="GVR51" s="16"/>
      <c r="GVS51" s="16"/>
      <c r="GVT51" s="16"/>
      <c r="GVU51" s="16"/>
      <c r="GVV51" s="16"/>
      <c r="GVW51" s="16"/>
      <c r="GVX51" s="16"/>
      <c r="GVY51" s="16"/>
      <c r="GVZ51" s="16"/>
      <c r="GWA51" s="16"/>
      <c r="GWB51" s="16"/>
      <c r="GWC51" s="16"/>
      <c r="GWD51" s="16"/>
      <c r="GWE51" s="16"/>
      <c r="GWF51" s="16"/>
      <c r="GWG51" s="16"/>
      <c r="GWH51" s="16"/>
      <c r="GWI51" s="16"/>
      <c r="GWJ51" s="16"/>
      <c r="GWK51" s="16"/>
      <c r="GWL51" s="16"/>
      <c r="GWM51" s="16"/>
      <c r="GWN51" s="16"/>
      <c r="GWO51" s="16"/>
      <c r="GWP51" s="16"/>
      <c r="GWQ51" s="16"/>
      <c r="GWR51" s="16"/>
      <c r="GWS51" s="16"/>
      <c r="GWT51" s="16"/>
      <c r="GWU51" s="16"/>
      <c r="GWV51" s="16"/>
      <c r="GWW51" s="16"/>
      <c r="GWX51" s="16"/>
      <c r="GWY51" s="16"/>
      <c r="GWZ51" s="16"/>
      <c r="GXA51" s="16"/>
      <c r="GXB51" s="16"/>
      <c r="GXC51" s="16"/>
      <c r="GXD51" s="16"/>
      <c r="GXE51" s="16"/>
      <c r="GXF51" s="16"/>
      <c r="GXG51" s="16"/>
      <c r="GXH51" s="16"/>
      <c r="GXI51" s="16"/>
      <c r="GXJ51" s="16"/>
      <c r="GXK51" s="16"/>
      <c r="GXL51" s="16"/>
      <c r="GXM51" s="16"/>
      <c r="GXN51" s="16"/>
      <c r="GXO51" s="16"/>
      <c r="GXP51" s="16"/>
      <c r="GXQ51" s="16"/>
      <c r="GXR51" s="16"/>
      <c r="GXS51" s="16"/>
      <c r="GXT51" s="16"/>
      <c r="GXU51" s="16"/>
      <c r="GXV51" s="16"/>
      <c r="GXW51" s="16"/>
      <c r="GXX51" s="16"/>
      <c r="GXY51" s="16"/>
      <c r="GXZ51" s="16"/>
      <c r="GYA51" s="16"/>
      <c r="GYB51" s="16"/>
      <c r="GYC51" s="16"/>
      <c r="GYD51" s="16"/>
      <c r="GYE51" s="16"/>
      <c r="GYF51" s="16"/>
      <c r="GYG51" s="16"/>
      <c r="GYH51" s="16"/>
      <c r="GYI51" s="16"/>
      <c r="GYJ51" s="16"/>
      <c r="GYK51" s="16"/>
      <c r="GYL51" s="16"/>
      <c r="GYM51" s="16"/>
      <c r="GYN51" s="16"/>
      <c r="GYO51" s="16"/>
      <c r="GYP51" s="16"/>
      <c r="GYQ51" s="16"/>
      <c r="GYR51" s="16"/>
      <c r="GYS51" s="16"/>
      <c r="GYT51" s="16"/>
      <c r="GYU51" s="16"/>
      <c r="GYV51" s="16"/>
      <c r="GYW51" s="16"/>
      <c r="GYX51" s="16"/>
      <c r="GYY51" s="16"/>
      <c r="GYZ51" s="16"/>
      <c r="GZA51" s="16"/>
      <c r="GZB51" s="16"/>
      <c r="GZC51" s="16"/>
      <c r="GZD51" s="16"/>
      <c r="GZE51" s="16"/>
      <c r="GZF51" s="16"/>
      <c r="GZG51" s="16"/>
      <c r="GZH51" s="16"/>
      <c r="GZI51" s="16"/>
      <c r="GZJ51" s="16"/>
      <c r="GZK51" s="16"/>
      <c r="GZL51" s="16"/>
      <c r="GZM51" s="16"/>
      <c r="GZN51" s="16"/>
      <c r="GZO51" s="16"/>
      <c r="GZP51" s="16"/>
      <c r="GZQ51" s="16"/>
      <c r="GZR51" s="16"/>
      <c r="GZS51" s="16"/>
      <c r="GZT51" s="16"/>
      <c r="GZU51" s="16"/>
      <c r="GZV51" s="16"/>
      <c r="GZW51" s="16"/>
      <c r="GZX51" s="16"/>
      <c r="GZY51" s="16"/>
      <c r="GZZ51" s="16"/>
      <c r="HAA51" s="16"/>
      <c r="HAB51" s="16"/>
      <c r="HAC51" s="16"/>
      <c r="HAD51" s="16"/>
      <c r="HAE51" s="16"/>
      <c r="HAF51" s="16"/>
      <c r="HAG51" s="16"/>
      <c r="HAH51" s="16"/>
      <c r="HAI51" s="16"/>
      <c r="HAJ51" s="16"/>
      <c r="HAK51" s="16"/>
      <c r="HAL51" s="16"/>
      <c r="HAM51" s="16"/>
      <c r="HAN51" s="16"/>
      <c r="HAO51" s="16"/>
      <c r="HAP51" s="16"/>
      <c r="HAQ51" s="16"/>
      <c r="HAR51" s="16"/>
      <c r="HAS51" s="16"/>
      <c r="HAT51" s="16"/>
      <c r="HAU51" s="16"/>
      <c r="HAV51" s="16"/>
      <c r="HAW51" s="16"/>
      <c r="HAX51" s="16"/>
      <c r="HAY51" s="16"/>
      <c r="HAZ51" s="16"/>
      <c r="HBA51" s="16"/>
      <c r="HBB51" s="16"/>
      <c r="HBC51" s="16"/>
      <c r="HBD51" s="16"/>
      <c r="HBE51" s="16"/>
      <c r="HBF51" s="16"/>
      <c r="HBG51" s="16"/>
      <c r="HBH51" s="16"/>
      <c r="HBI51" s="16"/>
      <c r="HBJ51" s="16"/>
      <c r="HBK51" s="16"/>
      <c r="HBL51" s="16"/>
      <c r="HBM51" s="16"/>
      <c r="HBN51" s="16"/>
      <c r="HBO51" s="16"/>
      <c r="HBP51" s="16"/>
      <c r="HBQ51" s="16"/>
      <c r="HBR51" s="16"/>
      <c r="HBS51" s="16"/>
      <c r="HBT51" s="16"/>
      <c r="HBU51" s="16"/>
      <c r="HBV51" s="16"/>
      <c r="HBW51" s="16"/>
      <c r="HBX51" s="16"/>
      <c r="HBY51" s="16"/>
      <c r="HBZ51" s="16"/>
      <c r="HCA51" s="16"/>
      <c r="HCB51" s="16"/>
      <c r="HCC51" s="16"/>
      <c r="HCD51" s="16"/>
      <c r="HCE51" s="16"/>
      <c r="HCF51" s="16"/>
      <c r="HCG51" s="16"/>
      <c r="HCH51" s="16"/>
      <c r="HCI51" s="16"/>
      <c r="HCJ51" s="16"/>
      <c r="HCK51" s="16"/>
      <c r="HCL51" s="16"/>
      <c r="HCM51" s="16"/>
      <c r="HCN51" s="16"/>
      <c r="HCO51" s="16"/>
      <c r="HCP51" s="16"/>
      <c r="HCQ51" s="16"/>
      <c r="HCR51" s="16"/>
      <c r="HCS51" s="16"/>
      <c r="HCT51" s="16"/>
      <c r="HCU51" s="16"/>
      <c r="HCV51" s="16"/>
      <c r="HCW51" s="16"/>
      <c r="HCX51" s="16"/>
      <c r="HCY51" s="16"/>
      <c r="HCZ51" s="16"/>
      <c r="HDA51" s="16"/>
      <c r="HDB51" s="16"/>
      <c r="HDC51" s="16"/>
      <c r="HDD51" s="16"/>
      <c r="HDE51" s="16"/>
      <c r="HDF51" s="16"/>
      <c r="HDG51" s="16"/>
      <c r="HDH51" s="16"/>
      <c r="HDI51" s="16"/>
      <c r="HDJ51" s="16"/>
      <c r="HDK51" s="16"/>
      <c r="HDL51" s="16"/>
      <c r="HDM51" s="16"/>
      <c r="HDN51" s="16"/>
      <c r="HDO51" s="16"/>
      <c r="HDP51" s="16"/>
      <c r="HDQ51" s="16"/>
      <c r="HDR51" s="16"/>
      <c r="HDS51" s="16"/>
      <c r="HDT51" s="16"/>
      <c r="HDU51" s="16"/>
      <c r="HDV51" s="16"/>
      <c r="HDW51" s="16"/>
      <c r="HDX51" s="16"/>
      <c r="HDY51" s="16"/>
      <c r="HDZ51" s="16"/>
      <c r="HEA51" s="16"/>
      <c r="HEB51" s="16"/>
      <c r="HEC51" s="16"/>
      <c r="HED51" s="16"/>
      <c r="HEE51" s="16"/>
      <c r="HEF51" s="16"/>
      <c r="HEG51" s="16"/>
      <c r="HEH51" s="16"/>
      <c r="HEI51" s="16"/>
      <c r="HEJ51" s="16"/>
      <c r="HEK51" s="16"/>
      <c r="HEL51" s="16"/>
      <c r="HEM51" s="16"/>
      <c r="HEN51" s="16"/>
      <c r="HEO51" s="16"/>
      <c r="HEP51" s="16"/>
      <c r="HEQ51" s="16"/>
      <c r="HER51" s="16"/>
      <c r="HES51" s="16"/>
      <c r="HET51" s="16"/>
      <c r="HEU51" s="16"/>
      <c r="HEV51" s="16"/>
      <c r="HEW51" s="16"/>
      <c r="HEX51" s="16"/>
      <c r="HEY51" s="16"/>
      <c r="HEZ51" s="16"/>
      <c r="HFA51" s="16"/>
      <c r="HFB51" s="16"/>
      <c r="HFC51" s="16"/>
      <c r="HFD51" s="16"/>
      <c r="HFE51" s="16"/>
      <c r="HFF51" s="16"/>
      <c r="HFG51" s="16"/>
      <c r="HFH51" s="16"/>
      <c r="HFI51" s="16"/>
      <c r="HFJ51" s="16"/>
      <c r="HFK51" s="16"/>
      <c r="HFL51" s="16"/>
      <c r="HFM51" s="16"/>
      <c r="HFN51" s="16"/>
      <c r="HFO51" s="16"/>
      <c r="HFP51" s="16"/>
      <c r="HFQ51" s="16"/>
      <c r="HFR51" s="16"/>
      <c r="HFS51" s="16"/>
      <c r="HFT51" s="16"/>
      <c r="HFU51" s="16"/>
      <c r="HFV51" s="16"/>
      <c r="HFW51" s="16"/>
      <c r="HFX51" s="16"/>
      <c r="HFY51" s="16"/>
      <c r="HFZ51" s="16"/>
      <c r="HGA51" s="16"/>
      <c r="HGB51" s="16"/>
      <c r="HGC51" s="16"/>
      <c r="HGD51" s="16"/>
      <c r="HGE51" s="16"/>
      <c r="HGF51" s="16"/>
      <c r="HGG51" s="16"/>
      <c r="HGH51" s="16"/>
      <c r="HGI51" s="16"/>
      <c r="HGJ51" s="16"/>
      <c r="HGK51" s="16"/>
      <c r="HGL51" s="16"/>
      <c r="HGM51" s="16"/>
      <c r="HGN51" s="16"/>
      <c r="HGO51" s="16"/>
      <c r="HGP51" s="16"/>
      <c r="HGQ51" s="16"/>
      <c r="HGR51" s="16"/>
      <c r="HGS51" s="16"/>
      <c r="HGT51" s="16"/>
      <c r="HGU51" s="16"/>
      <c r="HGV51" s="16"/>
      <c r="HGW51" s="16"/>
      <c r="HGX51" s="16"/>
      <c r="HGY51" s="16"/>
      <c r="HGZ51" s="16"/>
      <c r="HHA51" s="16"/>
      <c r="HHB51" s="16"/>
      <c r="HHC51" s="16"/>
      <c r="HHD51" s="16"/>
      <c r="HHE51" s="16"/>
      <c r="HHF51" s="16"/>
      <c r="HHG51" s="16"/>
      <c r="HHH51" s="16"/>
      <c r="HHI51" s="16"/>
      <c r="HHJ51" s="16"/>
      <c r="HHK51" s="16"/>
      <c r="HHL51" s="16"/>
      <c r="HHM51" s="16"/>
      <c r="HHN51" s="16"/>
      <c r="HHO51" s="16"/>
      <c r="HHP51" s="16"/>
      <c r="HHQ51" s="16"/>
      <c r="HHR51" s="16"/>
      <c r="HHS51" s="16"/>
      <c r="HHT51" s="16"/>
      <c r="HHU51" s="16"/>
      <c r="HHV51" s="16"/>
      <c r="HHW51" s="16"/>
      <c r="HHX51" s="16"/>
      <c r="HHY51" s="16"/>
      <c r="HHZ51" s="16"/>
      <c r="HIA51" s="16"/>
      <c r="HIB51" s="16"/>
      <c r="HIC51" s="16"/>
      <c r="HID51" s="16"/>
      <c r="HIE51" s="16"/>
      <c r="HIF51" s="16"/>
      <c r="HIG51" s="16"/>
      <c r="HIH51" s="16"/>
      <c r="HII51" s="16"/>
      <c r="HIJ51" s="16"/>
      <c r="HIK51" s="16"/>
      <c r="HIL51" s="16"/>
      <c r="HIM51" s="16"/>
      <c r="HIN51" s="16"/>
      <c r="HIO51" s="16"/>
      <c r="HIP51" s="16"/>
      <c r="HIQ51" s="16"/>
      <c r="HIR51" s="16"/>
      <c r="HIS51" s="16"/>
      <c r="HIT51" s="16"/>
      <c r="HIU51" s="16"/>
      <c r="HIV51" s="16"/>
      <c r="HIW51" s="16"/>
      <c r="HIX51" s="16"/>
      <c r="HIY51" s="16"/>
      <c r="HIZ51" s="16"/>
      <c r="HJA51" s="16"/>
      <c r="HJB51" s="16"/>
      <c r="HJC51" s="16"/>
      <c r="HJD51" s="16"/>
      <c r="HJE51" s="16"/>
      <c r="HJF51" s="16"/>
      <c r="HJG51" s="16"/>
      <c r="HJH51" s="16"/>
      <c r="HJI51" s="16"/>
      <c r="HJJ51" s="16"/>
      <c r="HJK51" s="16"/>
      <c r="HJL51" s="16"/>
      <c r="HJM51" s="16"/>
      <c r="HJN51" s="16"/>
      <c r="HJO51" s="16"/>
      <c r="HJP51" s="16"/>
      <c r="HJQ51" s="16"/>
      <c r="HJR51" s="16"/>
      <c r="HJS51" s="16"/>
      <c r="HJT51" s="16"/>
      <c r="HJU51" s="16"/>
      <c r="HJV51" s="16"/>
      <c r="HJW51" s="16"/>
      <c r="HJX51" s="16"/>
      <c r="HJY51" s="16"/>
      <c r="HJZ51" s="16"/>
      <c r="HKA51" s="16"/>
      <c r="HKB51" s="16"/>
      <c r="HKC51" s="16"/>
      <c r="HKD51" s="16"/>
      <c r="HKE51" s="16"/>
      <c r="HKF51" s="16"/>
      <c r="HKG51" s="16"/>
      <c r="HKH51" s="16"/>
      <c r="HKI51" s="16"/>
      <c r="HKJ51" s="16"/>
      <c r="HKK51" s="16"/>
      <c r="HKL51" s="16"/>
      <c r="HKM51" s="16"/>
      <c r="HKN51" s="16"/>
      <c r="HKO51" s="16"/>
      <c r="HKP51" s="16"/>
      <c r="HKQ51" s="16"/>
      <c r="HKR51" s="16"/>
      <c r="HKS51" s="16"/>
      <c r="HKT51" s="16"/>
      <c r="HKU51" s="16"/>
      <c r="HKV51" s="16"/>
      <c r="HKW51" s="16"/>
      <c r="HKX51" s="16"/>
      <c r="HKY51" s="16"/>
      <c r="HKZ51" s="16"/>
      <c r="HLA51" s="16"/>
      <c r="HLB51" s="16"/>
      <c r="HLC51" s="16"/>
      <c r="HLD51" s="16"/>
      <c r="HLE51" s="16"/>
      <c r="HLF51" s="16"/>
      <c r="HLG51" s="16"/>
      <c r="HLH51" s="16"/>
      <c r="HLI51" s="16"/>
      <c r="HLJ51" s="16"/>
      <c r="HLK51" s="16"/>
      <c r="HLL51" s="16"/>
      <c r="HLM51" s="16"/>
      <c r="HLN51" s="16"/>
      <c r="HLO51" s="16"/>
      <c r="HLP51" s="16"/>
      <c r="HLQ51" s="16"/>
      <c r="HLR51" s="16"/>
      <c r="HLS51" s="16"/>
      <c r="HLT51" s="16"/>
      <c r="HLU51" s="16"/>
      <c r="HLV51" s="16"/>
      <c r="HLW51" s="16"/>
      <c r="HLX51" s="16"/>
      <c r="HLY51" s="16"/>
      <c r="HLZ51" s="16"/>
      <c r="HMA51" s="16"/>
      <c r="HMB51" s="16"/>
      <c r="HMC51" s="16"/>
      <c r="HMD51" s="16"/>
      <c r="HME51" s="16"/>
      <c r="HMF51" s="16"/>
      <c r="HMG51" s="16"/>
      <c r="HMH51" s="16"/>
      <c r="HMI51" s="16"/>
      <c r="HMJ51" s="16"/>
      <c r="HMK51" s="16"/>
      <c r="HML51" s="16"/>
      <c r="HMM51" s="16"/>
      <c r="HMN51" s="16"/>
      <c r="HMO51" s="16"/>
      <c r="HMP51" s="16"/>
      <c r="HMQ51" s="16"/>
      <c r="HMR51" s="16"/>
      <c r="HMS51" s="16"/>
      <c r="HMT51" s="16"/>
      <c r="HMU51" s="16"/>
      <c r="HMV51" s="16"/>
      <c r="HMW51" s="16"/>
      <c r="HMX51" s="16"/>
      <c r="HMY51" s="16"/>
      <c r="HMZ51" s="16"/>
      <c r="HNA51" s="16"/>
      <c r="HNB51" s="16"/>
      <c r="HNC51" s="16"/>
      <c r="HND51" s="16"/>
      <c r="HNE51" s="16"/>
      <c r="HNF51" s="16"/>
      <c r="HNG51" s="16"/>
      <c r="HNH51" s="16"/>
      <c r="HNI51" s="16"/>
      <c r="HNJ51" s="16"/>
      <c r="HNK51" s="16"/>
      <c r="HNL51" s="16"/>
      <c r="HNM51" s="16"/>
      <c r="HNN51" s="16"/>
      <c r="HNO51" s="16"/>
      <c r="HNP51" s="16"/>
      <c r="HNQ51" s="16"/>
      <c r="HNR51" s="16"/>
      <c r="HNS51" s="16"/>
      <c r="HNT51" s="16"/>
      <c r="HNU51" s="16"/>
      <c r="HNV51" s="16"/>
      <c r="HNW51" s="16"/>
      <c r="HNX51" s="16"/>
      <c r="HNY51" s="16"/>
      <c r="HNZ51" s="16"/>
      <c r="HOA51" s="16"/>
      <c r="HOB51" s="16"/>
      <c r="HOC51" s="16"/>
      <c r="HOD51" s="16"/>
      <c r="HOE51" s="16"/>
      <c r="HOF51" s="16"/>
      <c r="HOG51" s="16"/>
      <c r="HOH51" s="16"/>
      <c r="HOI51" s="16"/>
      <c r="HOJ51" s="16"/>
      <c r="HOK51" s="16"/>
      <c r="HOL51" s="16"/>
      <c r="HOM51" s="16"/>
      <c r="HON51" s="16"/>
      <c r="HOO51" s="16"/>
      <c r="HOP51" s="16"/>
      <c r="HOQ51" s="16"/>
      <c r="HOR51" s="16"/>
      <c r="HOS51" s="16"/>
      <c r="HOT51" s="16"/>
      <c r="HOU51" s="16"/>
      <c r="HOV51" s="16"/>
      <c r="HOW51" s="16"/>
      <c r="HOX51" s="16"/>
      <c r="HOY51" s="16"/>
      <c r="HOZ51" s="16"/>
      <c r="HPA51" s="16"/>
      <c r="HPB51" s="16"/>
      <c r="HPC51" s="16"/>
      <c r="HPD51" s="16"/>
      <c r="HPE51" s="16"/>
      <c r="HPF51" s="16"/>
      <c r="HPG51" s="16"/>
      <c r="HPH51" s="16"/>
      <c r="HPI51" s="16"/>
      <c r="HPJ51" s="16"/>
      <c r="HPK51" s="16"/>
      <c r="HPL51" s="16"/>
      <c r="HPM51" s="16"/>
      <c r="HPN51" s="16"/>
      <c r="HPO51" s="16"/>
      <c r="HPP51" s="16"/>
      <c r="HPQ51" s="16"/>
      <c r="HPR51" s="16"/>
      <c r="HPS51" s="16"/>
      <c r="HPT51" s="16"/>
      <c r="HPU51" s="16"/>
      <c r="HPV51" s="16"/>
      <c r="HPW51" s="16"/>
      <c r="HPX51" s="16"/>
      <c r="HPY51" s="16"/>
      <c r="HPZ51" s="16"/>
      <c r="HQA51" s="16"/>
      <c r="HQB51" s="16"/>
      <c r="HQC51" s="16"/>
      <c r="HQD51" s="16"/>
      <c r="HQE51" s="16"/>
      <c r="HQF51" s="16"/>
      <c r="HQG51" s="16"/>
      <c r="HQH51" s="16"/>
      <c r="HQI51" s="16"/>
      <c r="HQJ51" s="16"/>
      <c r="HQK51" s="16"/>
      <c r="HQL51" s="16"/>
      <c r="HQM51" s="16"/>
      <c r="HQN51" s="16"/>
      <c r="HQO51" s="16"/>
      <c r="HQP51" s="16"/>
      <c r="HQQ51" s="16"/>
      <c r="HQR51" s="16"/>
      <c r="HQS51" s="16"/>
      <c r="HQT51" s="16"/>
      <c r="HQU51" s="16"/>
      <c r="HQV51" s="16"/>
      <c r="HQW51" s="16"/>
      <c r="HQX51" s="16"/>
      <c r="HQY51" s="16"/>
      <c r="HQZ51" s="16"/>
      <c r="HRA51" s="16"/>
      <c r="HRB51" s="16"/>
      <c r="HRC51" s="16"/>
      <c r="HRD51" s="16"/>
      <c r="HRE51" s="16"/>
      <c r="HRF51" s="16"/>
      <c r="HRG51" s="16"/>
      <c r="HRH51" s="16"/>
      <c r="HRI51" s="16"/>
      <c r="HRJ51" s="16"/>
      <c r="HRK51" s="16"/>
      <c r="HRL51" s="16"/>
      <c r="HRM51" s="16"/>
      <c r="HRN51" s="16"/>
      <c r="HRO51" s="16"/>
      <c r="HRP51" s="16"/>
      <c r="HRQ51" s="16"/>
      <c r="HRR51" s="16"/>
      <c r="HRS51" s="16"/>
      <c r="HRT51" s="16"/>
      <c r="HRU51" s="16"/>
      <c r="HRV51" s="16"/>
      <c r="HRW51" s="16"/>
      <c r="HRX51" s="16"/>
      <c r="HRY51" s="16"/>
      <c r="HRZ51" s="16"/>
      <c r="HSA51" s="16"/>
      <c r="HSB51" s="16"/>
      <c r="HSC51" s="16"/>
      <c r="HSD51" s="16"/>
      <c r="HSE51" s="16"/>
      <c r="HSF51" s="16"/>
      <c r="HSG51" s="16"/>
      <c r="HSH51" s="16"/>
      <c r="HSI51" s="16"/>
      <c r="HSJ51" s="16"/>
      <c r="HSK51" s="16"/>
      <c r="HSL51" s="16"/>
      <c r="HSM51" s="16"/>
      <c r="HSN51" s="16"/>
      <c r="HSO51" s="16"/>
      <c r="HSP51" s="16"/>
      <c r="HSQ51" s="16"/>
      <c r="HSR51" s="16"/>
      <c r="HSS51" s="16"/>
      <c r="HST51" s="16"/>
      <c r="HSU51" s="16"/>
      <c r="HSV51" s="16"/>
      <c r="HSW51" s="16"/>
      <c r="HSX51" s="16"/>
      <c r="HSY51" s="16"/>
      <c r="HSZ51" s="16"/>
      <c r="HTA51" s="16"/>
      <c r="HTB51" s="16"/>
      <c r="HTC51" s="16"/>
      <c r="HTD51" s="16"/>
      <c r="HTE51" s="16"/>
      <c r="HTF51" s="16"/>
      <c r="HTG51" s="16"/>
      <c r="HTH51" s="16"/>
      <c r="HTI51" s="16"/>
      <c r="HTJ51" s="16"/>
      <c r="HTK51" s="16"/>
      <c r="HTL51" s="16"/>
      <c r="HTM51" s="16"/>
      <c r="HTN51" s="16"/>
      <c r="HTO51" s="16"/>
      <c r="HTP51" s="16"/>
      <c r="HTQ51" s="16"/>
      <c r="HTR51" s="16"/>
      <c r="HTS51" s="16"/>
      <c r="HTT51" s="16"/>
      <c r="HTU51" s="16"/>
      <c r="HTV51" s="16"/>
      <c r="HTW51" s="16"/>
      <c r="HTX51" s="16"/>
      <c r="HTY51" s="16"/>
      <c r="HTZ51" s="16"/>
      <c r="HUA51" s="16"/>
      <c r="HUB51" s="16"/>
      <c r="HUC51" s="16"/>
      <c r="HUD51" s="16"/>
      <c r="HUE51" s="16"/>
      <c r="HUF51" s="16"/>
      <c r="HUG51" s="16"/>
      <c r="HUH51" s="16"/>
      <c r="HUI51" s="16"/>
      <c r="HUJ51" s="16"/>
      <c r="HUK51" s="16"/>
      <c r="HUL51" s="16"/>
      <c r="HUM51" s="16"/>
      <c r="HUN51" s="16"/>
      <c r="HUO51" s="16"/>
      <c r="HUP51" s="16"/>
      <c r="HUQ51" s="16"/>
      <c r="HUR51" s="16"/>
      <c r="HUS51" s="16"/>
      <c r="HUT51" s="16"/>
      <c r="HUU51" s="16"/>
      <c r="HUV51" s="16"/>
      <c r="HUW51" s="16"/>
      <c r="HUX51" s="16"/>
      <c r="HUY51" s="16"/>
      <c r="HUZ51" s="16"/>
      <c r="HVA51" s="16"/>
      <c r="HVB51" s="16"/>
      <c r="HVC51" s="16"/>
      <c r="HVD51" s="16"/>
      <c r="HVE51" s="16"/>
      <c r="HVF51" s="16"/>
      <c r="HVG51" s="16"/>
      <c r="HVH51" s="16"/>
      <c r="HVI51" s="16"/>
      <c r="HVJ51" s="16"/>
      <c r="HVK51" s="16"/>
      <c r="HVL51" s="16"/>
      <c r="HVM51" s="16"/>
      <c r="HVN51" s="16"/>
      <c r="HVO51" s="16"/>
      <c r="HVP51" s="16"/>
      <c r="HVQ51" s="16"/>
      <c r="HVR51" s="16"/>
      <c r="HVS51" s="16"/>
      <c r="HVT51" s="16"/>
      <c r="HVU51" s="16"/>
      <c r="HVV51" s="16"/>
      <c r="HVW51" s="16"/>
      <c r="HVX51" s="16"/>
      <c r="HVY51" s="16"/>
      <c r="HVZ51" s="16"/>
      <c r="HWA51" s="16"/>
      <c r="HWB51" s="16"/>
      <c r="HWC51" s="16"/>
      <c r="HWD51" s="16"/>
      <c r="HWE51" s="16"/>
      <c r="HWF51" s="16"/>
      <c r="HWG51" s="16"/>
      <c r="HWH51" s="16"/>
      <c r="HWI51" s="16"/>
      <c r="HWJ51" s="16"/>
      <c r="HWK51" s="16"/>
      <c r="HWL51" s="16"/>
      <c r="HWM51" s="16"/>
      <c r="HWN51" s="16"/>
      <c r="HWO51" s="16"/>
      <c r="HWP51" s="16"/>
      <c r="HWQ51" s="16"/>
      <c r="HWR51" s="16"/>
      <c r="HWS51" s="16"/>
      <c r="HWT51" s="16"/>
      <c r="HWU51" s="16"/>
      <c r="HWV51" s="16"/>
      <c r="HWW51" s="16"/>
      <c r="HWX51" s="16"/>
      <c r="HWY51" s="16"/>
      <c r="HWZ51" s="16"/>
      <c r="HXA51" s="16"/>
      <c r="HXB51" s="16"/>
      <c r="HXC51" s="16"/>
      <c r="HXD51" s="16"/>
      <c r="HXE51" s="16"/>
      <c r="HXF51" s="16"/>
      <c r="HXG51" s="16"/>
      <c r="HXH51" s="16"/>
      <c r="HXI51" s="16"/>
      <c r="HXJ51" s="16"/>
      <c r="HXK51" s="16"/>
      <c r="HXL51" s="16"/>
      <c r="HXM51" s="16"/>
      <c r="HXN51" s="16"/>
      <c r="HXO51" s="16"/>
      <c r="HXP51" s="16"/>
      <c r="HXQ51" s="16"/>
      <c r="HXR51" s="16"/>
      <c r="HXS51" s="16"/>
      <c r="HXT51" s="16"/>
      <c r="HXU51" s="16"/>
      <c r="HXV51" s="16"/>
      <c r="HXW51" s="16"/>
      <c r="HXX51" s="16"/>
      <c r="HXY51" s="16"/>
      <c r="HXZ51" s="16"/>
      <c r="HYA51" s="16"/>
      <c r="HYB51" s="16"/>
      <c r="HYC51" s="16"/>
      <c r="HYD51" s="16"/>
      <c r="HYE51" s="16"/>
      <c r="HYF51" s="16"/>
      <c r="HYG51" s="16"/>
      <c r="HYH51" s="16"/>
      <c r="HYI51" s="16"/>
      <c r="HYJ51" s="16"/>
      <c r="HYK51" s="16"/>
      <c r="HYL51" s="16"/>
      <c r="HYM51" s="16"/>
      <c r="HYN51" s="16"/>
      <c r="HYO51" s="16"/>
      <c r="HYP51" s="16"/>
      <c r="HYQ51" s="16"/>
      <c r="HYR51" s="16"/>
      <c r="HYS51" s="16"/>
      <c r="HYT51" s="16"/>
      <c r="HYU51" s="16"/>
      <c r="HYV51" s="16"/>
      <c r="HYW51" s="16"/>
      <c r="HYX51" s="16"/>
      <c r="HYY51" s="16"/>
      <c r="HYZ51" s="16"/>
      <c r="HZA51" s="16"/>
      <c r="HZB51" s="16"/>
      <c r="HZC51" s="16"/>
      <c r="HZD51" s="16"/>
      <c r="HZE51" s="16"/>
      <c r="HZF51" s="16"/>
      <c r="HZG51" s="16"/>
      <c r="HZH51" s="16"/>
      <c r="HZI51" s="16"/>
      <c r="HZJ51" s="16"/>
      <c r="HZK51" s="16"/>
      <c r="HZL51" s="16"/>
      <c r="HZM51" s="16"/>
      <c r="HZN51" s="16"/>
      <c r="HZO51" s="16"/>
      <c r="HZP51" s="16"/>
      <c r="HZQ51" s="16"/>
      <c r="HZR51" s="16"/>
      <c r="HZS51" s="16"/>
      <c r="HZT51" s="16"/>
      <c r="HZU51" s="16"/>
      <c r="HZV51" s="16"/>
      <c r="HZW51" s="16"/>
      <c r="HZX51" s="16"/>
      <c r="HZY51" s="16"/>
      <c r="HZZ51" s="16"/>
      <c r="IAA51" s="16"/>
      <c r="IAB51" s="16"/>
      <c r="IAC51" s="16"/>
      <c r="IAD51" s="16"/>
      <c r="IAE51" s="16"/>
      <c r="IAF51" s="16"/>
      <c r="IAG51" s="16"/>
      <c r="IAH51" s="16"/>
      <c r="IAI51" s="16"/>
      <c r="IAJ51" s="16"/>
      <c r="IAK51" s="16"/>
      <c r="IAL51" s="16"/>
      <c r="IAM51" s="16"/>
      <c r="IAN51" s="16"/>
      <c r="IAO51" s="16"/>
      <c r="IAP51" s="16"/>
      <c r="IAQ51" s="16"/>
      <c r="IAR51" s="16"/>
      <c r="IAS51" s="16"/>
      <c r="IAT51" s="16"/>
      <c r="IAU51" s="16"/>
      <c r="IAV51" s="16"/>
      <c r="IAW51" s="16"/>
      <c r="IAX51" s="16"/>
      <c r="IAY51" s="16"/>
      <c r="IAZ51" s="16"/>
      <c r="IBA51" s="16"/>
      <c r="IBB51" s="16"/>
      <c r="IBC51" s="16"/>
      <c r="IBD51" s="16"/>
      <c r="IBE51" s="16"/>
      <c r="IBF51" s="16"/>
      <c r="IBG51" s="16"/>
      <c r="IBH51" s="16"/>
      <c r="IBI51" s="16"/>
      <c r="IBJ51" s="16"/>
      <c r="IBK51" s="16"/>
      <c r="IBL51" s="16"/>
      <c r="IBM51" s="16"/>
      <c r="IBN51" s="16"/>
      <c r="IBO51" s="16"/>
      <c r="IBP51" s="16"/>
      <c r="IBQ51" s="16"/>
      <c r="IBR51" s="16"/>
      <c r="IBS51" s="16"/>
      <c r="IBT51" s="16"/>
      <c r="IBU51" s="16"/>
      <c r="IBV51" s="16"/>
      <c r="IBW51" s="16"/>
      <c r="IBX51" s="16"/>
      <c r="IBY51" s="16"/>
      <c r="IBZ51" s="16"/>
      <c r="ICA51" s="16"/>
      <c r="ICB51" s="16"/>
      <c r="ICC51" s="16"/>
      <c r="ICD51" s="16"/>
      <c r="ICE51" s="16"/>
      <c r="ICF51" s="16"/>
      <c r="ICG51" s="16"/>
      <c r="ICH51" s="16"/>
      <c r="ICI51" s="16"/>
      <c r="ICJ51" s="16"/>
      <c r="ICK51" s="16"/>
      <c r="ICL51" s="16"/>
      <c r="ICM51" s="16"/>
      <c r="ICN51" s="16"/>
      <c r="ICO51" s="16"/>
      <c r="ICP51" s="16"/>
      <c r="ICQ51" s="16"/>
      <c r="ICR51" s="16"/>
      <c r="ICS51" s="16"/>
      <c r="ICT51" s="16"/>
      <c r="ICU51" s="16"/>
      <c r="ICV51" s="16"/>
      <c r="ICW51" s="16"/>
      <c r="ICX51" s="16"/>
      <c r="ICY51" s="16"/>
      <c r="ICZ51" s="16"/>
      <c r="IDA51" s="16"/>
      <c r="IDB51" s="16"/>
      <c r="IDC51" s="16"/>
      <c r="IDD51" s="16"/>
      <c r="IDE51" s="16"/>
      <c r="IDF51" s="16"/>
      <c r="IDG51" s="16"/>
      <c r="IDH51" s="16"/>
      <c r="IDI51" s="16"/>
      <c r="IDJ51" s="16"/>
      <c r="IDK51" s="16"/>
      <c r="IDL51" s="16"/>
      <c r="IDM51" s="16"/>
      <c r="IDN51" s="16"/>
      <c r="IDO51" s="16"/>
      <c r="IDP51" s="16"/>
      <c r="IDQ51" s="16"/>
      <c r="IDR51" s="16"/>
      <c r="IDS51" s="16"/>
      <c r="IDT51" s="16"/>
      <c r="IDU51" s="16"/>
      <c r="IDV51" s="16"/>
      <c r="IDW51" s="16"/>
      <c r="IDX51" s="16"/>
      <c r="IDY51" s="16"/>
      <c r="IDZ51" s="16"/>
      <c r="IEA51" s="16"/>
      <c r="IEB51" s="16"/>
      <c r="IEC51" s="16"/>
      <c r="IED51" s="16"/>
      <c r="IEE51" s="16"/>
      <c r="IEF51" s="16"/>
      <c r="IEG51" s="16"/>
      <c r="IEH51" s="16"/>
      <c r="IEI51" s="16"/>
      <c r="IEJ51" s="16"/>
      <c r="IEK51" s="16"/>
      <c r="IEL51" s="16"/>
      <c r="IEM51" s="16"/>
      <c r="IEN51" s="16"/>
      <c r="IEO51" s="16"/>
      <c r="IEP51" s="16"/>
      <c r="IEQ51" s="16"/>
      <c r="IER51" s="16"/>
      <c r="IES51" s="16"/>
      <c r="IET51" s="16"/>
      <c r="IEU51" s="16"/>
      <c r="IEV51" s="16"/>
      <c r="IEW51" s="16"/>
      <c r="IEX51" s="16"/>
      <c r="IEY51" s="16"/>
      <c r="IEZ51" s="16"/>
      <c r="IFA51" s="16"/>
      <c r="IFB51" s="16"/>
      <c r="IFC51" s="16"/>
      <c r="IFD51" s="16"/>
      <c r="IFE51" s="16"/>
      <c r="IFF51" s="16"/>
      <c r="IFG51" s="16"/>
      <c r="IFH51" s="16"/>
      <c r="IFI51" s="16"/>
      <c r="IFJ51" s="16"/>
      <c r="IFK51" s="16"/>
      <c r="IFL51" s="16"/>
      <c r="IFM51" s="16"/>
      <c r="IFN51" s="16"/>
      <c r="IFO51" s="16"/>
      <c r="IFP51" s="16"/>
      <c r="IFQ51" s="16"/>
      <c r="IFR51" s="16"/>
      <c r="IFS51" s="16"/>
      <c r="IFT51" s="16"/>
      <c r="IFU51" s="16"/>
      <c r="IFV51" s="16"/>
      <c r="IFW51" s="16"/>
      <c r="IFX51" s="16"/>
      <c r="IFY51" s="16"/>
      <c r="IFZ51" s="16"/>
      <c r="IGA51" s="16"/>
      <c r="IGB51" s="16"/>
      <c r="IGC51" s="16"/>
      <c r="IGD51" s="16"/>
      <c r="IGE51" s="16"/>
      <c r="IGF51" s="16"/>
      <c r="IGG51" s="16"/>
      <c r="IGH51" s="16"/>
      <c r="IGI51" s="16"/>
      <c r="IGJ51" s="16"/>
      <c r="IGK51" s="16"/>
      <c r="IGL51" s="16"/>
      <c r="IGM51" s="16"/>
      <c r="IGN51" s="16"/>
      <c r="IGO51" s="16"/>
      <c r="IGP51" s="16"/>
      <c r="IGQ51" s="16"/>
      <c r="IGR51" s="16"/>
      <c r="IGS51" s="16"/>
      <c r="IGT51" s="16"/>
      <c r="IGU51" s="16"/>
      <c r="IGV51" s="16"/>
      <c r="IGW51" s="16"/>
      <c r="IGX51" s="16"/>
      <c r="IGY51" s="16"/>
      <c r="IGZ51" s="16"/>
      <c r="IHA51" s="16"/>
      <c r="IHB51" s="16"/>
      <c r="IHC51" s="16"/>
      <c r="IHD51" s="16"/>
      <c r="IHE51" s="16"/>
      <c r="IHF51" s="16"/>
      <c r="IHG51" s="16"/>
      <c r="IHH51" s="16"/>
      <c r="IHI51" s="16"/>
      <c r="IHJ51" s="16"/>
      <c r="IHK51" s="16"/>
      <c r="IHL51" s="16"/>
      <c r="IHM51" s="16"/>
      <c r="IHN51" s="16"/>
      <c r="IHO51" s="16"/>
      <c r="IHP51" s="16"/>
      <c r="IHQ51" s="16"/>
      <c r="IHR51" s="16"/>
      <c r="IHS51" s="16"/>
      <c r="IHT51" s="16"/>
      <c r="IHU51" s="16"/>
      <c r="IHV51" s="16"/>
      <c r="IHW51" s="16"/>
      <c r="IHX51" s="16"/>
      <c r="IHY51" s="16"/>
      <c r="IHZ51" s="16"/>
      <c r="IIA51" s="16"/>
      <c r="IIB51" s="16"/>
      <c r="IIC51" s="16"/>
      <c r="IID51" s="16"/>
      <c r="IIE51" s="16"/>
      <c r="IIF51" s="16"/>
      <c r="IIG51" s="16"/>
      <c r="IIH51" s="16"/>
      <c r="III51" s="16"/>
      <c r="IIJ51" s="16"/>
      <c r="IIK51" s="16"/>
      <c r="IIL51" s="16"/>
      <c r="IIM51" s="16"/>
      <c r="IIN51" s="16"/>
      <c r="IIO51" s="16"/>
      <c r="IIP51" s="16"/>
      <c r="IIQ51" s="16"/>
      <c r="IIR51" s="16"/>
      <c r="IIS51" s="16"/>
      <c r="IIT51" s="16"/>
      <c r="IIU51" s="16"/>
      <c r="IIV51" s="16"/>
      <c r="IIW51" s="16"/>
      <c r="IIX51" s="16"/>
      <c r="IIY51" s="16"/>
      <c r="IIZ51" s="16"/>
      <c r="IJA51" s="16"/>
      <c r="IJB51" s="16"/>
      <c r="IJC51" s="16"/>
      <c r="IJD51" s="16"/>
      <c r="IJE51" s="16"/>
      <c r="IJF51" s="16"/>
      <c r="IJG51" s="16"/>
      <c r="IJH51" s="16"/>
      <c r="IJI51" s="16"/>
      <c r="IJJ51" s="16"/>
      <c r="IJK51" s="16"/>
      <c r="IJL51" s="16"/>
      <c r="IJM51" s="16"/>
      <c r="IJN51" s="16"/>
      <c r="IJO51" s="16"/>
      <c r="IJP51" s="16"/>
      <c r="IJQ51" s="16"/>
      <c r="IJR51" s="16"/>
      <c r="IJS51" s="16"/>
      <c r="IJT51" s="16"/>
      <c r="IJU51" s="16"/>
      <c r="IJV51" s="16"/>
      <c r="IJW51" s="16"/>
      <c r="IJX51" s="16"/>
      <c r="IJY51" s="16"/>
      <c r="IJZ51" s="16"/>
      <c r="IKA51" s="16"/>
      <c r="IKB51" s="16"/>
      <c r="IKC51" s="16"/>
      <c r="IKD51" s="16"/>
      <c r="IKE51" s="16"/>
      <c r="IKF51" s="16"/>
      <c r="IKG51" s="16"/>
      <c r="IKH51" s="16"/>
      <c r="IKI51" s="16"/>
      <c r="IKJ51" s="16"/>
      <c r="IKK51" s="16"/>
      <c r="IKL51" s="16"/>
      <c r="IKM51" s="16"/>
      <c r="IKN51" s="16"/>
      <c r="IKO51" s="16"/>
      <c r="IKP51" s="16"/>
      <c r="IKQ51" s="16"/>
      <c r="IKR51" s="16"/>
      <c r="IKS51" s="16"/>
      <c r="IKT51" s="16"/>
      <c r="IKU51" s="16"/>
      <c r="IKV51" s="16"/>
      <c r="IKW51" s="16"/>
      <c r="IKX51" s="16"/>
      <c r="IKY51" s="16"/>
      <c r="IKZ51" s="16"/>
      <c r="ILA51" s="16"/>
      <c r="ILB51" s="16"/>
      <c r="ILC51" s="16"/>
      <c r="ILD51" s="16"/>
      <c r="ILE51" s="16"/>
      <c r="ILF51" s="16"/>
      <c r="ILG51" s="16"/>
      <c r="ILH51" s="16"/>
      <c r="ILI51" s="16"/>
      <c r="ILJ51" s="16"/>
      <c r="ILK51" s="16"/>
      <c r="ILL51" s="16"/>
      <c r="ILM51" s="16"/>
      <c r="ILN51" s="16"/>
      <c r="ILO51" s="16"/>
      <c r="ILP51" s="16"/>
      <c r="ILQ51" s="16"/>
      <c r="ILR51" s="16"/>
      <c r="ILS51" s="16"/>
      <c r="ILT51" s="16"/>
      <c r="ILU51" s="16"/>
      <c r="ILV51" s="16"/>
      <c r="ILW51" s="16"/>
      <c r="ILX51" s="16"/>
      <c r="ILY51" s="16"/>
      <c r="ILZ51" s="16"/>
      <c r="IMA51" s="16"/>
      <c r="IMB51" s="16"/>
      <c r="IMC51" s="16"/>
      <c r="IMD51" s="16"/>
      <c r="IME51" s="16"/>
      <c r="IMF51" s="16"/>
      <c r="IMG51" s="16"/>
      <c r="IMH51" s="16"/>
      <c r="IMI51" s="16"/>
      <c r="IMJ51" s="16"/>
      <c r="IMK51" s="16"/>
      <c r="IML51" s="16"/>
      <c r="IMM51" s="16"/>
      <c r="IMN51" s="16"/>
      <c r="IMO51" s="16"/>
      <c r="IMP51" s="16"/>
      <c r="IMQ51" s="16"/>
      <c r="IMR51" s="16"/>
      <c r="IMS51" s="16"/>
      <c r="IMT51" s="16"/>
      <c r="IMU51" s="16"/>
      <c r="IMV51" s="16"/>
      <c r="IMW51" s="16"/>
      <c r="IMX51" s="16"/>
      <c r="IMY51" s="16"/>
      <c r="IMZ51" s="16"/>
      <c r="INA51" s="16"/>
      <c r="INB51" s="16"/>
      <c r="INC51" s="16"/>
      <c r="IND51" s="16"/>
      <c r="INE51" s="16"/>
      <c r="INF51" s="16"/>
      <c r="ING51" s="16"/>
      <c r="INH51" s="16"/>
      <c r="INI51" s="16"/>
      <c r="INJ51" s="16"/>
      <c r="INK51" s="16"/>
      <c r="INL51" s="16"/>
      <c r="INM51" s="16"/>
      <c r="INN51" s="16"/>
      <c r="INO51" s="16"/>
      <c r="INP51" s="16"/>
      <c r="INQ51" s="16"/>
      <c r="INR51" s="16"/>
      <c r="INS51" s="16"/>
      <c r="INT51" s="16"/>
      <c r="INU51" s="16"/>
      <c r="INV51" s="16"/>
      <c r="INW51" s="16"/>
      <c r="INX51" s="16"/>
      <c r="INY51" s="16"/>
      <c r="INZ51" s="16"/>
      <c r="IOA51" s="16"/>
      <c r="IOB51" s="16"/>
      <c r="IOC51" s="16"/>
      <c r="IOD51" s="16"/>
      <c r="IOE51" s="16"/>
      <c r="IOF51" s="16"/>
      <c r="IOG51" s="16"/>
      <c r="IOH51" s="16"/>
      <c r="IOI51" s="16"/>
      <c r="IOJ51" s="16"/>
      <c r="IOK51" s="16"/>
      <c r="IOL51" s="16"/>
      <c r="IOM51" s="16"/>
      <c r="ION51" s="16"/>
      <c r="IOO51" s="16"/>
      <c r="IOP51" s="16"/>
      <c r="IOQ51" s="16"/>
      <c r="IOR51" s="16"/>
      <c r="IOS51" s="16"/>
      <c r="IOT51" s="16"/>
      <c r="IOU51" s="16"/>
      <c r="IOV51" s="16"/>
      <c r="IOW51" s="16"/>
      <c r="IOX51" s="16"/>
      <c r="IOY51" s="16"/>
      <c r="IOZ51" s="16"/>
      <c r="IPA51" s="16"/>
      <c r="IPB51" s="16"/>
      <c r="IPC51" s="16"/>
      <c r="IPD51" s="16"/>
      <c r="IPE51" s="16"/>
      <c r="IPF51" s="16"/>
      <c r="IPG51" s="16"/>
      <c r="IPH51" s="16"/>
      <c r="IPI51" s="16"/>
      <c r="IPJ51" s="16"/>
      <c r="IPK51" s="16"/>
      <c r="IPL51" s="16"/>
      <c r="IPM51" s="16"/>
      <c r="IPN51" s="16"/>
      <c r="IPO51" s="16"/>
      <c r="IPP51" s="16"/>
      <c r="IPQ51" s="16"/>
      <c r="IPR51" s="16"/>
      <c r="IPS51" s="16"/>
      <c r="IPT51" s="16"/>
      <c r="IPU51" s="16"/>
      <c r="IPV51" s="16"/>
      <c r="IPW51" s="16"/>
      <c r="IPX51" s="16"/>
      <c r="IPY51" s="16"/>
      <c r="IPZ51" s="16"/>
      <c r="IQA51" s="16"/>
      <c r="IQB51" s="16"/>
      <c r="IQC51" s="16"/>
      <c r="IQD51" s="16"/>
      <c r="IQE51" s="16"/>
      <c r="IQF51" s="16"/>
      <c r="IQG51" s="16"/>
      <c r="IQH51" s="16"/>
      <c r="IQI51" s="16"/>
      <c r="IQJ51" s="16"/>
      <c r="IQK51" s="16"/>
      <c r="IQL51" s="16"/>
      <c r="IQM51" s="16"/>
      <c r="IQN51" s="16"/>
      <c r="IQO51" s="16"/>
      <c r="IQP51" s="16"/>
      <c r="IQQ51" s="16"/>
      <c r="IQR51" s="16"/>
      <c r="IQS51" s="16"/>
      <c r="IQT51" s="16"/>
      <c r="IQU51" s="16"/>
      <c r="IQV51" s="16"/>
      <c r="IQW51" s="16"/>
      <c r="IQX51" s="16"/>
      <c r="IQY51" s="16"/>
      <c r="IQZ51" s="16"/>
      <c r="IRA51" s="16"/>
      <c r="IRB51" s="16"/>
      <c r="IRC51" s="16"/>
      <c r="IRD51" s="16"/>
      <c r="IRE51" s="16"/>
      <c r="IRF51" s="16"/>
      <c r="IRG51" s="16"/>
      <c r="IRH51" s="16"/>
      <c r="IRI51" s="16"/>
      <c r="IRJ51" s="16"/>
      <c r="IRK51" s="16"/>
      <c r="IRL51" s="16"/>
      <c r="IRM51" s="16"/>
      <c r="IRN51" s="16"/>
      <c r="IRO51" s="16"/>
      <c r="IRP51" s="16"/>
      <c r="IRQ51" s="16"/>
      <c r="IRR51" s="16"/>
      <c r="IRS51" s="16"/>
      <c r="IRT51" s="16"/>
      <c r="IRU51" s="16"/>
      <c r="IRV51" s="16"/>
      <c r="IRW51" s="16"/>
      <c r="IRX51" s="16"/>
      <c r="IRY51" s="16"/>
      <c r="IRZ51" s="16"/>
      <c r="ISA51" s="16"/>
      <c r="ISB51" s="16"/>
      <c r="ISC51" s="16"/>
      <c r="ISD51" s="16"/>
      <c r="ISE51" s="16"/>
      <c r="ISF51" s="16"/>
      <c r="ISG51" s="16"/>
      <c r="ISH51" s="16"/>
      <c r="ISI51" s="16"/>
      <c r="ISJ51" s="16"/>
      <c r="ISK51" s="16"/>
      <c r="ISL51" s="16"/>
      <c r="ISM51" s="16"/>
      <c r="ISN51" s="16"/>
      <c r="ISO51" s="16"/>
      <c r="ISP51" s="16"/>
      <c r="ISQ51" s="16"/>
      <c r="ISR51" s="16"/>
      <c r="ISS51" s="16"/>
      <c r="IST51" s="16"/>
      <c r="ISU51" s="16"/>
      <c r="ISV51" s="16"/>
      <c r="ISW51" s="16"/>
      <c r="ISX51" s="16"/>
      <c r="ISY51" s="16"/>
      <c r="ISZ51" s="16"/>
      <c r="ITA51" s="16"/>
      <c r="ITB51" s="16"/>
      <c r="ITC51" s="16"/>
      <c r="ITD51" s="16"/>
      <c r="ITE51" s="16"/>
      <c r="ITF51" s="16"/>
      <c r="ITG51" s="16"/>
      <c r="ITH51" s="16"/>
      <c r="ITI51" s="16"/>
      <c r="ITJ51" s="16"/>
      <c r="ITK51" s="16"/>
      <c r="ITL51" s="16"/>
      <c r="ITM51" s="16"/>
      <c r="ITN51" s="16"/>
      <c r="ITO51" s="16"/>
      <c r="ITP51" s="16"/>
      <c r="ITQ51" s="16"/>
      <c r="ITR51" s="16"/>
      <c r="ITS51" s="16"/>
      <c r="ITT51" s="16"/>
      <c r="ITU51" s="16"/>
      <c r="ITV51" s="16"/>
      <c r="ITW51" s="16"/>
      <c r="ITX51" s="16"/>
      <c r="ITY51" s="16"/>
      <c r="ITZ51" s="16"/>
      <c r="IUA51" s="16"/>
      <c r="IUB51" s="16"/>
      <c r="IUC51" s="16"/>
      <c r="IUD51" s="16"/>
      <c r="IUE51" s="16"/>
      <c r="IUF51" s="16"/>
      <c r="IUG51" s="16"/>
      <c r="IUH51" s="16"/>
      <c r="IUI51" s="16"/>
      <c r="IUJ51" s="16"/>
      <c r="IUK51" s="16"/>
      <c r="IUL51" s="16"/>
      <c r="IUM51" s="16"/>
      <c r="IUN51" s="16"/>
      <c r="IUO51" s="16"/>
      <c r="IUP51" s="16"/>
      <c r="IUQ51" s="16"/>
      <c r="IUR51" s="16"/>
      <c r="IUS51" s="16"/>
      <c r="IUT51" s="16"/>
      <c r="IUU51" s="16"/>
      <c r="IUV51" s="16"/>
      <c r="IUW51" s="16"/>
      <c r="IUX51" s="16"/>
      <c r="IUY51" s="16"/>
      <c r="IUZ51" s="16"/>
      <c r="IVA51" s="16"/>
      <c r="IVB51" s="16"/>
      <c r="IVC51" s="16"/>
      <c r="IVD51" s="16"/>
      <c r="IVE51" s="16"/>
      <c r="IVF51" s="16"/>
      <c r="IVG51" s="16"/>
      <c r="IVH51" s="16"/>
      <c r="IVI51" s="16"/>
      <c r="IVJ51" s="16"/>
      <c r="IVK51" s="16"/>
      <c r="IVL51" s="16"/>
      <c r="IVM51" s="16"/>
      <c r="IVN51" s="16"/>
      <c r="IVO51" s="16"/>
      <c r="IVP51" s="16"/>
      <c r="IVQ51" s="16"/>
      <c r="IVR51" s="16"/>
      <c r="IVS51" s="16"/>
      <c r="IVT51" s="16"/>
      <c r="IVU51" s="16"/>
      <c r="IVV51" s="16"/>
      <c r="IVW51" s="16"/>
      <c r="IVX51" s="16"/>
      <c r="IVY51" s="16"/>
      <c r="IVZ51" s="16"/>
      <c r="IWA51" s="16"/>
      <c r="IWB51" s="16"/>
      <c r="IWC51" s="16"/>
      <c r="IWD51" s="16"/>
      <c r="IWE51" s="16"/>
      <c r="IWF51" s="16"/>
      <c r="IWG51" s="16"/>
      <c r="IWH51" s="16"/>
      <c r="IWI51" s="16"/>
      <c r="IWJ51" s="16"/>
      <c r="IWK51" s="16"/>
      <c r="IWL51" s="16"/>
      <c r="IWM51" s="16"/>
      <c r="IWN51" s="16"/>
      <c r="IWO51" s="16"/>
      <c r="IWP51" s="16"/>
      <c r="IWQ51" s="16"/>
      <c r="IWR51" s="16"/>
      <c r="IWS51" s="16"/>
      <c r="IWT51" s="16"/>
      <c r="IWU51" s="16"/>
      <c r="IWV51" s="16"/>
      <c r="IWW51" s="16"/>
      <c r="IWX51" s="16"/>
      <c r="IWY51" s="16"/>
      <c r="IWZ51" s="16"/>
      <c r="IXA51" s="16"/>
      <c r="IXB51" s="16"/>
      <c r="IXC51" s="16"/>
      <c r="IXD51" s="16"/>
      <c r="IXE51" s="16"/>
      <c r="IXF51" s="16"/>
      <c r="IXG51" s="16"/>
      <c r="IXH51" s="16"/>
      <c r="IXI51" s="16"/>
      <c r="IXJ51" s="16"/>
      <c r="IXK51" s="16"/>
      <c r="IXL51" s="16"/>
      <c r="IXM51" s="16"/>
      <c r="IXN51" s="16"/>
      <c r="IXO51" s="16"/>
      <c r="IXP51" s="16"/>
      <c r="IXQ51" s="16"/>
      <c r="IXR51" s="16"/>
      <c r="IXS51" s="16"/>
      <c r="IXT51" s="16"/>
      <c r="IXU51" s="16"/>
      <c r="IXV51" s="16"/>
      <c r="IXW51" s="16"/>
      <c r="IXX51" s="16"/>
      <c r="IXY51" s="16"/>
      <c r="IXZ51" s="16"/>
      <c r="IYA51" s="16"/>
      <c r="IYB51" s="16"/>
      <c r="IYC51" s="16"/>
      <c r="IYD51" s="16"/>
      <c r="IYE51" s="16"/>
      <c r="IYF51" s="16"/>
      <c r="IYG51" s="16"/>
      <c r="IYH51" s="16"/>
      <c r="IYI51" s="16"/>
      <c r="IYJ51" s="16"/>
      <c r="IYK51" s="16"/>
      <c r="IYL51" s="16"/>
      <c r="IYM51" s="16"/>
      <c r="IYN51" s="16"/>
      <c r="IYO51" s="16"/>
      <c r="IYP51" s="16"/>
      <c r="IYQ51" s="16"/>
      <c r="IYR51" s="16"/>
      <c r="IYS51" s="16"/>
      <c r="IYT51" s="16"/>
      <c r="IYU51" s="16"/>
      <c r="IYV51" s="16"/>
      <c r="IYW51" s="16"/>
      <c r="IYX51" s="16"/>
      <c r="IYY51" s="16"/>
      <c r="IYZ51" s="16"/>
      <c r="IZA51" s="16"/>
      <c r="IZB51" s="16"/>
      <c r="IZC51" s="16"/>
      <c r="IZD51" s="16"/>
      <c r="IZE51" s="16"/>
      <c r="IZF51" s="16"/>
      <c r="IZG51" s="16"/>
      <c r="IZH51" s="16"/>
      <c r="IZI51" s="16"/>
      <c r="IZJ51" s="16"/>
      <c r="IZK51" s="16"/>
      <c r="IZL51" s="16"/>
      <c r="IZM51" s="16"/>
      <c r="IZN51" s="16"/>
      <c r="IZO51" s="16"/>
      <c r="IZP51" s="16"/>
      <c r="IZQ51" s="16"/>
      <c r="IZR51" s="16"/>
      <c r="IZS51" s="16"/>
      <c r="IZT51" s="16"/>
      <c r="IZU51" s="16"/>
      <c r="IZV51" s="16"/>
      <c r="IZW51" s="16"/>
      <c r="IZX51" s="16"/>
      <c r="IZY51" s="16"/>
      <c r="IZZ51" s="16"/>
      <c r="JAA51" s="16"/>
      <c r="JAB51" s="16"/>
      <c r="JAC51" s="16"/>
      <c r="JAD51" s="16"/>
      <c r="JAE51" s="16"/>
      <c r="JAF51" s="16"/>
      <c r="JAG51" s="16"/>
      <c r="JAH51" s="16"/>
      <c r="JAI51" s="16"/>
      <c r="JAJ51" s="16"/>
      <c r="JAK51" s="16"/>
      <c r="JAL51" s="16"/>
      <c r="JAM51" s="16"/>
      <c r="JAN51" s="16"/>
      <c r="JAO51" s="16"/>
      <c r="JAP51" s="16"/>
      <c r="JAQ51" s="16"/>
      <c r="JAR51" s="16"/>
      <c r="JAS51" s="16"/>
      <c r="JAT51" s="16"/>
      <c r="JAU51" s="16"/>
      <c r="JAV51" s="16"/>
      <c r="JAW51" s="16"/>
      <c r="JAX51" s="16"/>
      <c r="JAY51" s="16"/>
      <c r="JAZ51" s="16"/>
      <c r="JBA51" s="16"/>
      <c r="JBB51" s="16"/>
      <c r="JBC51" s="16"/>
      <c r="JBD51" s="16"/>
      <c r="JBE51" s="16"/>
      <c r="JBF51" s="16"/>
      <c r="JBG51" s="16"/>
      <c r="JBH51" s="16"/>
      <c r="JBI51" s="16"/>
      <c r="JBJ51" s="16"/>
      <c r="JBK51" s="16"/>
      <c r="JBL51" s="16"/>
      <c r="JBM51" s="16"/>
      <c r="JBN51" s="16"/>
      <c r="JBO51" s="16"/>
      <c r="JBP51" s="16"/>
      <c r="JBQ51" s="16"/>
      <c r="JBR51" s="16"/>
      <c r="JBS51" s="16"/>
      <c r="JBT51" s="16"/>
      <c r="JBU51" s="16"/>
      <c r="JBV51" s="16"/>
      <c r="JBW51" s="16"/>
      <c r="JBX51" s="16"/>
      <c r="JBY51" s="16"/>
      <c r="JBZ51" s="16"/>
      <c r="JCA51" s="16"/>
      <c r="JCB51" s="16"/>
      <c r="JCC51" s="16"/>
      <c r="JCD51" s="16"/>
      <c r="JCE51" s="16"/>
      <c r="JCF51" s="16"/>
      <c r="JCG51" s="16"/>
      <c r="JCH51" s="16"/>
      <c r="JCI51" s="16"/>
      <c r="JCJ51" s="16"/>
      <c r="JCK51" s="16"/>
      <c r="JCL51" s="16"/>
      <c r="JCM51" s="16"/>
      <c r="JCN51" s="16"/>
      <c r="JCO51" s="16"/>
      <c r="JCP51" s="16"/>
      <c r="JCQ51" s="16"/>
      <c r="JCR51" s="16"/>
      <c r="JCS51" s="16"/>
      <c r="JCT51" s="16"/>
      <c r="JCU51" s="16"/>
      <c r="JCV51" s="16"/>
      <c r="JCW51" s="16"/>
      <c r="JCX51" s="16"/>
      <c r="JCY51" s="16"/>
      <c r="JCZ51" s="16"/>
      <c r="JDA51" s="16"/>
      <c r="JDB51" s="16"/>
      <c r="JDC51" s="16"/>
      <c r="JDD51" s="16"/>
      <c r="JDE51" s="16"/>
      <c r="JDF51" s="16"/>
      <c r="JDG51" s="16"/>
      <c r="JDH51" s="16"/>
      <c r="JDI51" s="16"/>
      <c r="JDJ51" s="16"/>
      <c r="JDK51" s="16"/>
      <c r="JDL51" s="16"/>
      <c r="JDM51" s="16"/>
      <c r="JDN51" s="16"/>
      <c r="JDO51" s="16"/>
      <c r="JDP51" s="16"/>
      <c r="JDQ51" s="16"/>
      <c r="JDR51" s="16"/>
      <c r="JDS51" s="16"/>
      <c r="JDT51" s="16"/>
      <c r="JDU51" s="16"/>
      <c r="JDV51" s="16"/>
      <c r="JDW51" s="16"/>
      <c r="JDX51" s="16"/>
      <c r="JDY51" s="16"/>
      <c r="JDZ51" s="16"/>
      <c r="JEA51" s="16"/>
      <c r="JEB51" s="16"/>
      <c r="JEC51" s="16"/>
      <c r="JED51" s="16"/>
      <c r="JEE51" s="16"/>
      <c r="JEF51" s="16"/>
      <c r="JEG51" s="16"/>
      <c r="JEH51" s="16"/>
      <c r="JEI51" s="16"/>
      <c r="JEJ51" s="16"/>
      <c r="JEK51" s="16"/>
      <c r="JEL51" s="16"/>
      <c r="JEM51" s="16"/>
      <c r="JEN51" s="16"/>
      <c r="JEO51" s="16"/>
      <c r="JEP51" s="16"/>
      <c r="JEQ51" s="16"/>
      <c r="JER51" s="16"/>
      <c r="JES51" s="16"/>
      <c r="JET51" s="16"/>
      <c r="JEU51" s="16"/>
      <c r="JEV51" s="16"/>
      <c r="JEW51" s="16"/>
      <c r="JEX51" s="16"/>
      <c r="JEY51" s="16"/>
      <c r="JEZ51" s="16"/>
      <c r="JFA51" s="16"/>
      <c r="JFB51" s="16"/>
      <c r="JFC51" s="16"/>
      <c r="JFD51" s="16"/>
      <c r="JFE51" s="16"/>
      <c r="JFF51" s="16"/>
      <c r="JFG51" s="16"/>
      <c r="JFH51" s="16"/>
      <c r="JFI51" s="16"/>
      <c r="JFJ51" s="16"/>
      <c r="JFK51" s="16"/>
      <c r="JFL51" s="16"/>
      <c r="JFM51" s="16"/>
      <c r="JFN51" s="16"/>
      <c r="JFO51" s="16"/>
      <c r="JFP51" s="16"/>
      <c r="JFQ51" s="16"/>
      <c r="JFR51" s="16"/>
      <c r="JFS51" s="16"/>
      <c r="JFT51" s="16"/>
      <c r="JFU51" s="16"/>
      <c r="JFV51" s="16"/>
      <c r="JFW51" s="16"/>
      <c r="JFX51" s="16"/>
      <c r="JFY51" s="16"/>
      <c r="JFZ51" s="16"/>
      <c r="JGA51" s="16"/>
      <c r="JGB51" s="16"/>
      <c r="JGC51" s="16"/>
      <c r="JGD51" s="16"/>
      <c r="JGE51" s="16"/>
      <c r="JGF51" s="16"/>
      <c r="JGG51" s="16"/>
      <c r="JGH51" s="16"/>
      <c r="JGI51" s="16"/>
      <c r="JGJ51" s="16"/>
      <c r="JGK51" s="16"/>
      <c r="JGL51" s="16"/>
      <c r="JGM51" s="16"/>
      <c r="JGN51" s="16"/>
      <c r="JGO51" s="16"/>
      <c r="JGP51" s="16"/>
      <c r="JGQ51" s="16"/>
      <c r="JGR51" s="16"/>
      <c r="JGS51" s="16"/>
      <c r="JGT51" s="16"/>
      <c r="JGU51" s="16"/>
      <c r="JGV51" s="16"/>
      <c r="JGW51" s="16"/>
      <c r="JGX51" s="16"/>
      <c r="JGY51" s="16"/>
      <c r="JGZ51" s="16"/>
      <c r="JHA51" s="16"/>
      <c r="JHB51" s="16"/>
      <c r="JHC51" s="16"/>
      <c r="JHD51" s="16"/>
      <c r="JHE51" s="16"/>
      <c r="JHF51" s="16"/>
      <c r="JHG51" s="16"/>
      <c r="JHH51" s="16"/>
      <c r="JHI51" s="16"/>
      <c r="JHJ51" s="16"/>
      <c r="JHK51" s="16"/>
      <c r="JHL51" s="16"/>
      <c r="JHM51" s="16"/>
      <c r="JHN51" s="16"/>
      <c r="JHO51" s="16"/>
      <c r="JHP51" s="16"/>
      <c r="JHQ51" s="16"/>
      <c r="JHR51" s="16"/>
      <c r="JHS51" s="16"/>
      <c r="JHT51" s="16"/>
      <c r="JHU51" s="16"/>
      <c r="JHV51" s="16"/>
      <c r="JHW51" s="16"/>
      <c r="JHX51" s="16"/>
      <c r="JHY51" s="16"/>
      <c r="JHZ51" s="16"/>
      <c r="JIA51" s="16"/>
      <c r="JIB51" s="16"/>
      <c r="JIC51" s="16"/>
      <c r="JID51" s="16"/>
      <c r="JIE51" s="16"/>
      <c r="JIF51" s="16"/>
      <c r="JIG51" s="16"/>
      <c r="JIH51" s="16"/>
      <c r="JII51" s="16"/>
      <c r="JIJ51" s="16"/>
      <c r="JIK51" s="16"/>
      <c r="JIL51" s="16"/>
      <c r="JIM51" s="16"/>
      <c r="JIN51" s="16"/>
      <c r="JIO51" s="16"/>
      <c r="JIP51" s="16"/>
      <c r="JIQ51" s="16"/>
      <c r="JIR51" s="16"/>
      <c r="JIS51" s="16"/>
      <c r="JIT51" s="16"/>
      <c r="JIU51" s="16"/>
      <c r="JIV51" s="16"/>
      <c r="JIW51" s="16"/>
      <c r="JIX51" s="16"/>
      <c r="JIY51" s="16"/>
      <c r="JIZ51" s="16"/>
      <c r="JJA51" s="16"/>
      <c r="JJB51" s="16"/>
      <c r="JJC51" s="16"/>
      <c r="JJD51" s="16"/>
      <c r="JJE51" s="16"/>
      <c r="JJF51" s="16"/>
      <c r="JJG51" s="16"/>
      <c r="JJH51" s="16"/>
      <c r="JJI51" s="16"/>
      <c r="JJJ51" s="16"/>
      <c r="JJK51" s="16"/>
      <c r="JJL51" s="16"/>
      <c r="JJM51" s="16"/>
      <c r="JJN51" s="16"/>
      <c r="JJO51" s="16"/>
      <c r="JJP51" s="16"/>
      <c r="JJQ51" s="16"/>
      <c r="JJR51" s="16"/>
      <c r="JJS51" s="16"/>
      <c r="JJT51" s="16"/>
      <c r="JJU51" s="16"/>
      <c r="JJV51" s="16"/>
      <c r="JJW51" s="16"/>
      <c r="JJX51" s="16"/>
      <c r="JJY51" s="16"/>
      <c r="JJZ51" s="16"/>
      <c r="JKA51" s="16"/>
      <c r="JKB51" s="16"/>
      <c r="JKC51" s="16"/>
      <c r="JKD51" s="16"/>
      <c r="JKE51" s="16"/>
      <c r="JKF51" s="16"/>
      <c r="JKG51" s="16"/>
      <c r="JKH51" s="16"/>
      <c r="JKI51" s="16"/>
      <c r="JKJ51" s="16"/>
      <c r="JKK51" s="16"/>
      <c r="JKL51" s="16"/>
      <c r="JKM51" s="16"/>
      <c r="JKN51" s="16"/>
      <c r="JKO51" s="16"/>
      <c r="JKP51" s="16"/>
      <c r="JKQ51" s="16"/>
      <c r="JKR51" s="16"/>
      <c r="JKS51" s="16"/>
      <c r="JKT51" s="16"/>
      <c r="JKU51" s="16"/>
      <c r="JKV51" s="16"/>
      <c r="JKW51" s="16"/>
      <c r="JKX51" s="16"/>
      <c r="JKY51" s="16"/>
      <c r="JKZ51" s="16"/>
      <c r="JLA51" s="16"/>
      <c r="JLB51" s="16"/>
      <c r="JLC51" s="16"/>
      <c r="JLD51" s="16"/>
      <c r="JLE51" s="16"/>
      <c r="JLF51" s="16"/>
      <c r="JLG51" s="16"/>
      <c r="JLH51" s="16"/>
      <c r="JLI51" s="16"/>
      <c r="JLJ51" s="16"/>
      <c r="JLK51" s="16"/>
      <c r="JLL51" s="16"/>
      <c r="JLM51" s="16"/>
      <c r="JLN51" s="16"/>
      <c r="JLO51" s="16"/>
      <c r="JLP51" s="16"/>
      <c r="JLQ51" s="16"/>
      <c r="JLR51" s="16"/>
      <c r="JLS51" s="16"/>
      <c r="JLT51" s="16"/>
      <c r="JLU51" s="16"/>
      <c r="JLV51" s="16"/>
      <c r="JLW51" s="16"/>
      <c r="JLX51" s="16"/>
      <c r="JLY51" s="16"/>
      <c r="JLZ51" s="16"/>
      <c r="JMA51" s="16"/>
      <c r="JMB51" s="16"/>
      <c r="JMC51" s="16"/>
      <c r="JMD51" s="16"/>
      <c r="JME51" s="16"/>
      <c r="JMF51" s="16"/>
      <c r="JMG51" s="16"/>
      <c r="JMH51" s="16"/>
      <c r="JMI51" s="16"/>
      <c r="JMJ51" s="16"/>
      <c r="JMK51" s="16"/>
      <c r="JML51" s="16"/>
      <c r="JMM51" s="16"/>
      <c r="JMN51" s="16"/>
      <c r="JMO51" s="16"/>
      <c r="JMP51" s="16"/>
      <c r="JMQ51" s="16"/>
      <c r="JMR51" s="16"/>
      <c r="JMS51" s="16"/>
      <c r="JMT51" s="16"/>
      <c r="JMU51" s="16"/>
      <c r="JMV51" s="16"/>
      <c r="JMW51" s="16"/>
      <c r="JMX51" s="16"/>
      <c r="JMY51" s="16"/>
      <c r="JMZ51" s="16"/>
      <c r="JNA51" s="16"/>
      <c r="JNB51" s="16"/>
      <c r="JNC51" s="16"/>
      <c r="JND51" s="16"/>
      <c r="JNE51" s="16"/>
      <c r="JNF51" s="16"/>
      <c r="JNG51" s="16"/>
      <c r="JNH51" s="16"/>
      <c r="JNI51" s="16"/>
      <c r="JNJ51" s="16"/>
      <c r="JNK51" s="16"/>
      <c r="JNL51" s="16"/>
      <c r="JNM51" s="16"/>
      <c r="JNN51" s="16"/>
      <c r="JNO51" s="16"/>
      <c r="JNP51" s="16"/>
      <c r="JNQ51" s="16"/>
      <c r="JNR51" s="16"/>
      <c r="JNS51" s="16"/>
      <c r="JNT51" s="16"/>
      <c r="JNU51" s="16"/>
      <c r="JNV51" s="16"/>
      <c r="JNW51" s="16"/>
      <c r="JNX51" s="16"/>
      <c r="JNY51" s="16"/>
      <c r="JNZ51" s="16"/>
      <c r="JOA51" s="16"/>
      <c r="JOB51" s="16"/>
      <c r="JOC51" s="16"/>
      <c r="JOD51" s="16"/>
      <c r="JOE51" s="16"/>
      <c r="JOF51" s="16"/>
      <c r="JOG51" s="16"/>
      <c r="JOH51" s="16"/>
      <c r="JOI51" s="16"/>
      <c r="JOJ51" s="16"/>
      <c r="JOK51" s="16"/>
      <c r="JOL51" s="16"/>
      <c r="JOM51" s="16"/>
      <c r="JON51" s="16"/>
      <c r="JOO51" s="16"/>
      <c r="JOP51" s="16"/>
      <c r="JOQ51" s="16"/>
      <c r="JOR51" s="16"/>
      <c r="JOS51" s="16"/>
      <c r="JOT51" s="16"/>
      <c r="JOU51" s="16"/>
      <c r="JOV51" s="16"/>
      <c r="JOW51" s="16"/>
      <c r="JOX51" s="16"/>
      <c r="JOY51" s="16"/>
      <c r="JOZ51" s="16"/>
      <c r="JPA51" s="16"/>
      <c r="JPB51" s="16"/>
      <c r="JPC51" s="16"/>
      <c r="JPD51" s="16"/>
      <c r="JPE51" s="16"/>
      <c r="JPF51" s="16"/>
      <c r="JPG51" s="16"/>
      <c r="JPH51" s="16"/>
      <c r="JPI51" s="16"/>
      <c r="JPJ51" s="16"/>
      <c r="JPK51" s="16"/>
      <c r="JPL51" s="16"/>
      <c r="JPM51" s="16"/>
      <c r="JPN51" s="16"/>
      <c r="JPO51" s="16"/>
      <c r="JPP51" s="16"/>
      <c r="JPQ51" s="16"/>
      <c r="JPR51" s="16"/>
      <c r="JPS51" s="16"/>
      <c r="JPT51" s="16"/>
      <c r="JPU51" s="16"/>
      <c r="JPV51" s="16"/>
      <c r="JPW51" s="16"/>
      <c r="JPX51" s="16"/>
      <c r="JPY51" s="16"/>
      <c r="JPZ51" s="16"/>
      <c r="JQA51" s="16"/>
      <c r="JQB51" s="16"/>
      <c r="JQC51" s="16"/>
      <c r="JQD51" s="16"/>
      <c r="JQE51" s="16"/>
      <c r="JQF51" s="16"/>
      <c r="JQG51" s="16"/>
      <c r="JQH51" s="16"/>
      <c r="JQI51" s="16"/>
      <c r="JQJ51" s="16"/>
      <c r="JQK51" s="16"/>
      <c r="JQL51" s="16"/>
      <c r="JQM51" s="16"/>
      <c r="JQN51" s="16"/>
      <c r="JQO51" s="16"/>
      <c r="JQP51" s="16"/>
      <c r="JQQ51" s="16"/>
      <c r="JQR51" s="16"/>
      <c r="JQS51" s="16"/>
      <c r="JQT51" s="16"/>
      <c r="JQU51" s="16"/>
      <c r="JQV51" s="16"/>
      <c r="JQW51" s="16"/>
      <c r="JQX51" s="16"/>
      <c r="JQY51" s="16"/>
      <c r="JQZ51" s="16"/>
      <c r="JRA51" s="16"/>
      <c r="JRB51" s="16"/>
      <c r="JRC51" s="16"/>
      <c r="JRD51" s="16"/>
      <c r="JRE51" s="16"/>
      <c r="JRF51" s="16"/>
      <c r="JRG51" s="16"/>
      <c r="JRH51" s="16"/>
      <c r="JRI51" s="16"/>
      <c r="JRJ51" s="16"/>
      <c r="JRK51" s="16"/>
      <c r="JRL51" s="16"/>
      <c r="JRM51" s="16"/>
      <c r="JRN51" s="16"/>
      <c r="JRO51" s="16"/>
      <c r="JRP51" s="16"/>
      <c r="JRQ51" s="16"/>
      <c r="JRR51" s="16"/>
      <c r="JRS51" s="16"/>
      <c r="JRT51" s="16"/>
      <c r="JRU51" s="16"/>
      <c r="JRV51" s="16"/>
      <c r="JRW51" s="16"/>
      <c r="JRX51" s="16"/>
      <c r="JRY51" s="16"/>
      <c r="JRZ51" s="16"/>
      <c r="JSA51" s="16"/>
      <c r="JSB51" s="16"/>
      <c r="JSC51" s="16"/>
      <c r="JSD51" s="16"/>
      <c r="JSE51" s="16"/>
      <c r="JSF51" s="16"/>
      <c r="JSG51" s="16"/>
      <c r="JSH51" s="16"/>
      <c r="JSI51" s="16"/>
      <c r="JSJ51" s="16"/>
      <c r="JSK51" s="16"/>
      <c r="JSL51" s="16"/>
      <c r="JSM51" s="16"/>
      <c r="JSN51" s="16"/>
      <c r="JSO51" s="16"/>
      <c r="JSP51" s="16"/>
      <c r="JSQ51" s="16"/>
      <c r="JSR51" s="16"/>
      <c r="JSS51" s="16"/>
      <c r="JST51" s="16"/>
      <c r="JSU51" s="16"/>
      <c r="JSV51" s="16"/>
      <c r="JSW51" s="16"/>
      <c r="JSX51" s="16"/>
      <c r="JSY51" s="16"/>
      <c r="JSZ51" s="16"/>
      <c r="JTA51" s="16"/>
      <c r="JTB51" s="16"/>
      <c r="JTC51" s="16"/>
      <c r="JTD51" s="16"/>
      <c r="JTE51" s="16"/>
      <c r="JTF51" s="16"/>
      <c r="JTG51" s="16"/>
      <c r="JTH51" s="16"/>
      <c r="JTI51" s="16"/>
      <c r="JTJ51" s="16"/>
      <c r="JTK51" s="16"/>
      <c r="JTL51" s="16"/>
      <c r="JTM51" s="16"/>
      <c r="JTN51" s="16"/>
      <c r="JTO51" s="16"/>
      <c r="JTP51" s="16"/>
      <c r="JTQ51" s="16"/>
      <c r="JTR51" s="16"/>
      <c r="JTS51" s="16"/>
      <c r="JTT51" s="16"/>
      <c r="JTU51" s="16"/>
      <c r="JTV51" s="16"/>
      <c r="JTW51" s="16"/>
      <c r="JTX51" s="16"/>
      <c r="JTY51" s="16"/>
      <c r="JTZ51" s="16"/>
      <c r="JUA51" s="16"/>
      <c r="JUB51" s="16"/>
      <c r="JUC51" s="16"/>
      <c r="JUD51" s="16"/>
      <c r="JUE51" s="16"/>
      <c r="JUF51" s="16"/>
      <c r="JUG51" s="16"/>
      <c r="JUH51" s="16"/>
      <c r="JUI51" s="16"/>
      <c r="JUJ51" s="16"/>
      <c r="JUK51" s="16"/>
      <c r="JUL51" s="16"/>
      <c r="JUM51" s="16"/>
      <c r="JUN51" s="16"/>
      <c r="JUO51" s="16"/>
      <c r="JUP51" s="16"/>
      <c r="JUQ51" s="16"/>
      <c r="JUR51" s="16"/>
      <c r="JUS51" s="16"/>
      <c r="JUT51" s="16"/>
      <c r="JUU51" s="16"/>
      <c r="JUV51" s="16"/>
      <c r="JUW51" s="16"/>
      <c r="JUX51" s="16"/>
      <c r="JUY51" s="16"/>
      <c r="JUZ51" s="16"/>
      <c r="JVA51" s="16"/>
      <c r="JVB51" s="16"/>
      <c r="JVC51" s="16"/>
      <c r="JVD51" s="16"/>
      <c r="JVE51" s="16"/>
      <c r="JVF51" s="16"/>
      <c r="JVG51" s="16"/>
      <c r="JVH51" s="16"/>
      <c r="JVI51" s="16"/>
      <c r="JVJ51" s="16"/>
      <c r="JVK51" s="16"/>
      <c r="JVL51" s="16"/>
      <c r="JVM51" s="16"/>
      <c r="JVN51" s="16"/>
      <c r="JVO51" s="16"/>
      <c r="JVP51" s="16"/>
      <c r="JVQ51" s="16"/>
      <c r="JVR51" s="16"/>
      <c r="JVS51" s="16"/>
      <c r="JVT51" s="16"/>
      <c r="JVU51" s="16"/>
      <c r="JVV51" s="16"/>
      <c r="JVW51" s="16"/>
      <c r="JVX51" s="16"/>
      <c r="JVY51" s="16"/>
      <c r="JVZ51" s="16"/>
      <c r="JWA51" s="16"/>
      <c r="JWB51" s="16"/>
      <c r="JWC51" s="16"/>
      <c r="JWD51" s="16"/>
      <c r="JWE51" s="16"/>
      <c r="JWF51" s="16"/>
      <c r="JWG51" s="16"/>
      <c r="JWH51" s="16"/>
      <c r="JWI51" s="16"/>
      <c r="JWJ51" s="16"/>
      <c r="JWK51" s="16"/>
      <c r="JWL51" s="16"/>
      <c r="JWM51" s="16"/>
      <c r="JWN51" s="16"/>
      <c r="JWO51" s="16"/>
      <c r="JWP51" s="16"/>
      <c r="JWQ51" s="16"/>
      <c r="JWR51" s="16"/>
      <c r="JWS51" s="16"/>
      <c r="JWT51" s="16"/>
      <c r="JWU51" s="16"/>
      <c r="JWV51" s="16"/>
      <c r="JWW51" s="16"/>
      <c r="JWX51" s="16"/>
      <c r="JWY51" s="16"/>
      <c r="JWZ51" s="16"/>
      <c r="JXA51" s="16"/>
      <c r="JXB51" s="16"/>
      <c r="JXC51" s="16"/>
      <c r="JXD51" s="16"/>
      <c r="JXE51" s="16"/>
      <c r="JXF51" s="16"/>
      <c r="JXG51" s="16"/>
      <c r="JXH51" s="16"/>
      <c r="JXI51" s="16"/>
      <c r="JXJ51" s="16"/>
      <c r="JXK51" s="16"/>
      <c r="JXL51" s="16"/>
      <c r="JXM51" s="16"/>
      <c r="JXN51" s="16"/>
      <c r="JXO51" s="16"/>
      <c r="JXP51" s="16"/>
      <c r="JXQ51" s="16"/>
      <c r="JXR51" s="16"/>
      <c r="JXS51" s="16"/>
      <c r="JXT51" s="16"/>
      <c r="JXU51" s="16"/>
      <c r="JXV51" s="16"/>
      <c r="JXW51" s="16"/>
      <c r="JXX51" s="16"/>
      <c r="JXY51" s="16"/>
      <c r="JXZ51" s="16"/>
      <c r="JYA51" s="16"/>
      <c r="JYB51" s="16"/>
      <c r="JYC51" s="16"/>
      <c r="JYD51" s="16"/>
      <c r="JYE51" s="16"/>
      <c r="JYF51" s="16"/>
      <c r="JYG51" s="16"/>
      <c r="JYH51" s="16"/>
      <c r="JYI51" s="16"/>
      <c r="JYJ51" s="16"/>
      <c r="JYK51" s="16"/>
      <c r="JYL51" s="16"/>
      <c r="JYM51" s="16"/>
      <c r="JYN51" s="16"/>
      <c r="JYO51" s="16"/>
      <c r="JYP51" s="16"/>
      <c r="JYQ51" s="16"/>
      <c r="JYR51" s="16"/>
      <c r="JYS51" s="16"/>
      <c r="JYT51" s="16"/>
      <c r="JYU51" s="16"/>
      <c r="JYV51" s="16"/>
      <c r="JYW51" s="16"/>
      <c r="JYX51" s="16"/>
      <c r="JYY51" s="16"/>
      <c r="JYZ51" s="16"/>
      <c r="JZA51" s="16"/>
      <c r="JZB51" s="16"/>
      <c r="JZC51" s="16"/>
      <c r="JZD51" s="16"/>
      <c r="JZE51" s="16"/>
      <c r="JZF51" s="16"/>
      <c r="JZG51" s="16"/>
      <c r="JZH51" s="16"/>
      <c r="JZI51" s="16"/>
      <c r="JZJ51" s="16"/>
      <c r="JZK51" s="16"/>
      <c r="JZL51" s="16"/>
      <c r="JZM51" s="16"/>
      <c r="JZN51" s="16"/>
      <c r="JZO51" s="16"/>
      <c r="JZP51" s="16"/>
      <c r="JZQ51" s="16"/>
      <c r="JZR51" s="16"/>
      <c r="JZS51" s="16"/>
      <c r="JZT51" s="16"/>
      <c r="JZU51" s="16"/>
      <c r="JZV51" s="16"/>
      <c r="JZW51" s="16"/>
      <c r="JZX51" s="16"/>
      <c r="JZY51" s="16"/>
      <c r="JZZ51" s="16"/>
      <c r="KAA51" s="16"/>
      <c r="KAB51" s="16"/>
      <c r="KAC51" s="16"/>
      <c r="KAD51" s="16"/>
      <c r="KAE51" s="16"/>
      <c r="KAF51" s="16"/>
      <c r="KAG51" s="16"/>
      <c r="KAH51" s="16"/>
      <c r="KAI51" s="16"/>
      <c r="KAJ51" s="16"/>
      <c r="KAK51" s="16"/>
      <c r="KAL51" s="16"/>
      <c r="KAM51" s="16"/>
      <c r="KAN51" s="16"/>
      <c r="KAO51" s="16"/>
      <c r="KAP51" s="16"/>
      <c r="KAQ51" s="16"/>
      <c r="KAR51" s="16"/>
      <c r="KAS51" s="16"/>
      <c r="KAT51" s="16"/>
      <c r="KAU51" s="16"/>
      <c r="KAV51" s="16"/>
      <c r="KAW51" s="16"/>
      <c r="KAX51" s="16"/>
      <c r="KAY51" s="16"/>
      <c r="KAZ51" s="16"/>
      <c r="KBA51" s="16"/>
      <c r="KBB51" s="16"/>
      <c r="KBC51" s="16"/>
      <c r="KBD51" s="16"/>
      <c r="KBE51" s="16"/>
      <c r="KBF51" s="16"/>
      <c r="KBG51" s="16"/>
      <c r="KBH51" s="16"/>
      <c r="KBI51" s="16"/>
      <c r="KBJ51" s="16"/>
      <c r="KBK51" s="16"/>
      <c r="KBL51" s="16"/>
      <c r="KBM51" s="16"/>
      <c r="KBN51" s="16"/>
      <c r="KBO51" s="16"/>
      <c r="KBP51" s="16"/>
      <c r="KBQ51" s="16"/>
      <c r="KBR51" s="16"/>
      <c r="KBS51" s="16"/>
      <c r="KBT51" s="16"/>
      <c r="KBU51" s="16"/>
      <c r="KBV51" s="16"/>
      <c r="KBW51" s="16"/>
      <c r="KBX51" s="16"/>
      <c r="KBY51" s="16"/>
      <c r="KBZ51" s="16"/>
      <c r="KCA51" s="16"/>
      <c r="KCB51" s="16"/>
      <c r="KCC51" s="16"/>
      <c r="KCD51" s="16"/>
      <c r="KCE51" s="16"/>
      <c r="KCF51" s="16"/>
      <c r="KCG51" s="16"/>
      <c r="KCH51" s="16"/>
      <c r="KCI51" s="16"/>
      <c r="KCJ51" s="16"/>
      <c r="KCK51" s="16"/>
      <c r="KCL51" s="16"/>
      <c r="KCM51" s="16"/>
      <c r="KCN51" s="16"/>
      <c r="KCO51" s="16"/>
      <c r="KCP51" s="16"/>
      <c r="KCQ51" s="16"/>
      <c r="KCR51" s="16"/>
      <c r="KCS51" s="16"/>
      <c r="KCT51" s="16"/>
      <c r="KCU51" s="16"/>
      <c r="KCV51" s="16"/>
      <c r="KCW51" s="16"/>
      <c r="KCX51" s="16"/>
      <c r="KCY51" s="16"/>
      <c r="KCZ51" s="16"/>
      <c r="KDA51" s="16"/>
      <c r="KDB51" s="16"/>
      <c r="KDC51" s="16"/>
      <c r="KDD51" s="16"/>
      <c r="KDE51" s="16"/>
      <c r="KDF51" s="16"/>
      <c r="KDG51" s="16"/>
      <c r="KDH51" s="16"/>
      <c r="KDI51" s="16"/>
      <c r="KDJ51" s="16"/>
      <c r="KDK51" s="16"/>
      <c r="KDL51" s="16"/>
      <c r="KDM51" s="16"/>
      <c r="KDN51" s="16"/>
      <c r="KDO51" s="16"/>
      <c r="KDP51" s="16"/>
      <c r="KDQ51" s="16"/>
      <c r="KDR51" s="16"/>
      <c r="KDS51" s="16"/>
      <c r="KDT51" s="16"/>
      <c r="KDU51" s="16"/>
      <c r="KDV51" s="16"/>
      <c r="KDW51" s="16"/>
      <c r="KDX51" s="16"/>
      <c r="KDY51" s="16"/>
      <c r="KDZ51" s="16"/>
      <c r="KEA51" s="16"/>
      <c r="KEB51" s="16"/>
      <c r="KEC51" s="16"/>
      <c r="KED51" s="16"/>
      <c r="KEE51" s="16"/>
      <c r="KEF51" s="16"/>
      <c r="KEG51" s="16"/>
      <c r="KEH51" s="16"/>
      <c r="KEI51" s="16"/>
      <c r="KEJ51" s="16"/>
      <c r="KEK51" s="16"/>
      <c r="KEL51" s="16"/>
      <c r="KEM51" s="16"/>
      <c r="KEN51" s="16"/>
      <c r="KEO51" s="16"/>
      <c r="KEP51" s="16"/>
      <c r="KEQ51" s="16"/>
      <c r="KER51" s="16"/>
      <c r="KES51" s="16"/>
      <c r="KET51" s="16"/>
      <c r="KEU51" s="16"/>
      <c r="KEV51" s="16"/>
      <c r="KEW51" s="16"/>
      <c r="KEX51" s="16"/>
      <c r="KEY51" s="16"/>
      <c r="KEZ51" s="16"/>
      <c r="KFA51" s="16"/>
      <c r="KFB51" s="16"/>
      <c r="KFC51" s="16"/>
      <c r="KFD51" s="16"/>
      <c r="KFE51" s="16"/>
      <c r="KFF51" s="16"/>
      <c r="KFG51" s="16"/>
      <c r="KFH51" s="16"/>
      <c r="KFI51" s="16"/>
      <c r="KFJ51" s="16"/>
      <c r="KFK51" s="16"/>
      <c r="KFL51" s="16"/>
      <c r="KFM51" s="16"/>
      <c r="KFN51" s="16"/>
      <c r="KFO51" s="16"/>
      <c r="KFP51" s="16"/>
      <c r="KFQ51" s="16"/>
      <c r="KFR51" s="16"/>
      <c r="KFS51" s="16"/>
      <c r="KFT51" s="16"/>
      <c r="KFU51" s="16"/>
      <c r="KFV51" s="16"/>
      <c r="KFW51" s="16"/>
      <c r="KFX51" s="16"/>
      <c r="KFY51" s="16"/>
      <c r="KFZ51" s="16"/>
      <c r="KGA51" s="16"/>
      <c r="KGB51" s="16"/>
      <c r="KGC51" s="16"/>
      <c r="KGD51" s="16"/>
      <c r="KGE51" s="16"/>
      <c r="KGF51" s="16"/>
      <c r="KGG51" s="16"/>
      <c r="KGH51" s="16"/>
      <c r="KGI51" s="16"/>
      <c r="KGJ51" s="16"/>
      <c r="KGK51" s="16"/>
      <c r="KGL51" s="16"/>
      <c r="KGM51" s="16"/>
      <c r="KGN51" s="16"/>
      <c r="KGO51" s="16"/>
      <c r="KGP51" s="16"/>
      <c r="KGQ51" s="16"/>
      <c r="KGR51" s="16"/>
      <c r="KGS51" s="16"/>
      <c r="KGT51" s="16"/>
      <c r="KGU51" s="16"/>
      <c r="KGV51" s="16"/>
      <c r="KGW51" s="16"/>
      <c r="KGX51" s="16"/>
      <c r="KGY51" s="16"/>
      <c r="KGZ51" s="16"/>
      <c r="KHA51" s="16"/>
      <c r="KHB51" s="16"/>
      <c r="KHC51" s="16"/>
      <c r="KHD51" s="16"/>
      <c r="KHE51" s="16"/>
      <c r="KHF51" s="16"/>
      <c r="KHG51" s="16"/>
      <c r="KHH51" s="16"/>
      <c r="KHI51" s="16"/>
      <c r="KHJ51" s="16"/>
      <c r="KHK51" s="16"/>
      <c r="KHL51" s="16"/>
      <c r="KHM51" s="16"/>
      <c r="KHN51" s="16"/>
      <c r="KHO51" s="16"/>
      <c r="KHP51" s="16"/>
      <c r="KHQ51" s="16"/>
      <c r="KHR51" s="16"/>
      <c r="KHS51" s="16"/>
      <c r="KHT51" s="16"/>
      <c r="KHU51" s="16"/>
      <c r="KHV51" s="16"/>
      <c r="KHW51" s="16"/>
      <c r="KHX51" s="16"/>
      <c r="KHY51" s="16"/>
      <c r="KHZ51" s="16"/>
      <c r="KIA51" s="16"/>
      <c r="KIB51" s="16"/>
      <c r="KIC51" s="16"/>
      <c r="KID51" s="16"/>
      <c r="KIE51" s="16"/>
      <c r="KIF51" s="16"/>
      <c r="KIG51" s="16"/>
      <c r="KIH51" s="16"/>
      <c r="KII51" s="16"/>
      <c r="KIJ51" s="16"/>
      <c r="KIK51" s="16"/>
      <c r="KIL51" s="16"/>
      <c r="KIM51" s="16"/>
      <c r="KIN51" s="16"/>
      <c r="KIO51" s="16"/>
      <c r="KIP51" s="16"/>
      <c r="KIQ51" s="16"/>
      <c r="KIR51" s="16"/>
      <c r="KIS51" s="16"/>
      <c r="KIT51" s="16"/>
      <c r="KIU51" s="16"/>
      <c r="KIV51" s="16"/>
      <c r="KIW51" s="16"/>
      <c r="KIX51" s="16"/>
      <c r="KIY51" s="16"/>
      <c r="KIZ51" s="16"/>
      <c r="KJA51" s="16"/>
      <c r="KJB51" s="16"/>
      <c r="KJC51" s="16"/>
      <c r="KJD51" s="16"/>
      <c r="KJE51" s="16"/>
      <c r="KJF51" s="16"/>
      <c r="KJG51" s="16"/>
      <c r="KJH51" s="16"/>
      <c r="KJI51" s="16"/>
      <c r="KJJ51" s="16"/>
      <c r="KJK51" s="16"/>
      <c r="KJL51" s="16"/>
      <c r="KJM51" s="16"/>
      <c r="KJN51" s="16"/>
      <c r="KJO51" s="16"/>
      <c r="KJP51" s="16"/>
      <c r="KJQ51" s="16"/>
      <c r="KJR51" s="16"/>
      <c r="KJS51" s="16"/>
      <c r="KJT51" s="16"/>
      <c r="KJU51" s="16"/>
      <c r="KJV51" s="16"/>
      <c r="KJW51" s="16"/>
      <c r="KJX51" s="16"/>
      <c r="KJY51" s="16"/>
      <c r="KJZ51" s="16"/>
      <c r="KKA51" s="16"/>
      <c r="KKB51" s="16"/>
      <c r="KKC51" s="16"/>
      <c r="KKD51" s="16"/>
      <c r="KKE51" s="16"/>
      <c r="KKF51" s="16"/>
      <c r="KKG51" s="16"/>
      <c r="KKH51" s="16"/>
      <c r="KKI51" s="16"/>
      <c r="KKJ51" s="16"/>
      <c r="KKK51" s="16"/>
      <c r="KKL51" s="16"/>
      <c r="KKM51" s="16"/>
      <c r="KKN51" s="16"/>
      <c r="KKO51" s="16"/>
      <c r="KKP51" s="16"/>
      <c r="KKQ51" s="16"/>
      <c r="KKR51" s="16"/>
      <c r="KKS51" s="16"/>
      <c r="KKT51" s="16"/>
      <c r="KKU51" s="16"/>
      <c r="KKV51" s="16"/>
      <c r="KKW51" s="16"/>
      <c r="KKX51" s="16"/>
      <c r="KKY51" s="16"/>
      <c r="KKZ51" s="16"/>
      <c r="KLA51" s="16"/>
      <c r="KLB51" s="16"/>
      <c r="KLC51" s="16"/>
      <c r="KLD51" s="16"/>
      <c r="KLE51" s="16"/>
      <c r="KLF51" s="16"/>
      <c r="KLG51" s="16"/>
      <c r="KLH51" s="16"/>
      <c r="KLI51" s="16"/>
      <c r="KLJ51" s="16"/>
      <c r="KLK51" s="16"/>
      <c r="KLL51" s="16"/>
      <c r="KLM51" s="16"/>
      <c r="KLN51" s="16"/>
      <c r="KLO51" s="16"/>
      <c r="KLP51" s="16"/>
      <c r="KLQ51" s="16"/>
      <c r="KLR51" s="16"/>
      <c r="KLS51" s="16"/>
      <c r="KLT51" s="16"/>
      <c r="KLU51" s="16"/>
      <c r="KLV51" s="16"/>
      <c r="KLW51" s="16"/>
      <c r="KLX51" s="16"/>
      <c r="KLY51" s="16"/>
      <c r="KLZ51" s="16"/>
      <c r="KMA51" s="16"/>
      <c r="KMB51" s="16"/>
      <c r="KMC51" s="16"/>
      <c r="KMD51" s="16"/>
      <c r="KME51" s="16"/>
      <c r="KMF51" s="16"/>
      <c r="KMG51" s="16"/>
      <c r="KMH51" s="16"/>
      <c r="KMI51" s="16"/>
      <c r="KMJ51" s="16"/>
      <c r="KMK51" s="16"/>
      <c r="KML51" s="16"/>
      <c r="KMM51" s="16"/>
      <c r="KMN51" s="16"/>
      <c r="KMO51" s="16"/>
      <c r="KMP51" s="16"/>
      <c r="KMQ51" s="16"/>
      <c r="KMR51" s="16"/>
      <c r="KMS51" s="16"/>
      <c r="KMT51" s="16"/>
      <c r="KMU51" s="16"/>
      <c r="KMV51" s="16"/>
      <c r="KMW51" s="16"/>
      <c r="KMX51" s="16"/>
      <c r="KMY51" s="16"/>
      <c r="KMZ51" s="16"/>
      <c r="KNA51" s="16"/>
      <c r="KNB51" s="16"/>
      <c r="KNC51" s="16"/>
      <c r="KND51" s="16"/>
      <c r="KNE51" s="16"/>
      <c r="KNF51" s="16"/>
      <c r="KNG51" s="16"/>
      <c r="KNH51" s="16"/>
      <c r="KNI51" s="16"/>
      <c r="KNJ51" s="16"/>
      <c r="KNK51" s="16"/>
      <c r="KNL51" s="16"/>
      <c r="KNM51" s="16"/>
      <c r="KNN51" s="16"/>
      <c r="KNO51" s="16"/>
      <c r="KNP51" s="16"/>
      <c r="KNQ51" s="16"/>
      <c r="KNR51" s="16"/>
      <c r="KNS51" s="16"/>
      <c r="KNT51" s="16"/>
      <c r="KNU51" s="16"/>
      <c r="KNV51" s="16"/>
      <c r="KNW51" s="16"/>
      <c r="KNX51" s="16"/>
      <c r="KNY51" s="16"/>
      <c r="KNZ51" s="16"/>
      <c r="KOA51" s="16"/>
      <c r="KOB51" s="16"/>
      <c r="KOC51" s="16"/>
      <c r="KOD51" s="16"/>
      <c r="KOE51" s="16"/>
      <c r="KOF51" s="16"/>
      <c r="KOG51" s="16"/>
      <c r="KOH51" s="16"/>
      <c r="KOI51" s="16"/>
      <c r="KOJ51" s="16"/>
      <c r="KOK51" s="16"/>
      <c r="KOL51" s="16"/>
      <c r="KOM51" s="16"/>
      <c r="KON51" s="16"/>
      <c r="KOO51" s="16"/>
      <c r="KOP51" s="16"/>
      <c r="KOQ51" s="16"/>
      <c r="KOR51" s="16"/>
      <c r="KOS51" s="16"/>
      <c r="KOT51" s="16"/>
      <c r="KOU51" s="16"/>
      <c r="KOV51" s="16"/>
      <c r="KOW51" s="16"/>
      <c r="KOX51" s="16"/>
      <c r="KOY51" s="16"/>
      <c r="KOZ51" s="16"/>
      <c r="KPA51" s="16"/>
      <c r="KPB51" s="16"/>
      <c r="KPC51" s="16"/>
      <c r="KPD51" s="16"/>
      <c r="KPE51" s="16"/>
      <c r="KPF51" s="16"/>
      <c r="KPG51" s="16"/>
      <c r="KPH51" s="16"/>
      <c r="KPI51" s="16"/>
      <c r="KPJ51" s="16"/>
      <c r="KPK51" s="16"/>
      <c r="KPL51" s="16"/>
      <c r="KPM51" s="16"/>
      <c r="KPN51" s="16"/>
      <c r="KPO51" s="16"/>
      <c r="KPP51" s="16"/>
      <c r="KPQ51" s="16"/>
      <c r="KPR51" s="16"/>
      <c r="KPS51" s="16"/>
      <c r="KPT51" s="16"/>
      <c r="KPU51" s="16"/>
      <c r="KPV51" s="16"/>
      <c r="KPW51" s="16"/>
      <c r="KPX51" s="16"/>
      <c r="KPY51" s="16"/>
      <c r="KPZ51" s="16"/>
      <c r="KQA51" s="16"/>
      <c r="KQB51" s="16"/>
      <c r="KQC51" s="16"/>
      <c r="KQD51" s="16"/>
      <c r="KQE51" s="16"/>
      <c r="KQF51" s="16"/>
      <c r="KQG51" s="16"/>
      <c r="KQH51" s="16"/>
      <c r="KQI51" s="16"/>
      <c r="KQJ51" s="16"/>
      <c r="KQK51" s="16"/>
      <c r="KQL51" s="16"/>
      <c r="KQM51" s="16"/>
      <c r="KQN51" s="16"/>
      <c r="KQO51" s="16"/>
      <c r="KQP51" s="16"/>
      <c r="KQQ51" s="16"/>
      <c r="KQR51" s="16"/>
      <c r="KQS51" s="16"/>
      <c r="KQT51" s="16"/>
      <c r="KQU51" s="16"/>
      <c r="KQV51" s="16"/>
      <c r="KQW51" s="16"/>
      <c r="KQX51" s="16"/>
      <c r="KQY51" s="16"/>
      <c r="KQZ51" s="16"/>
      <c r="KRA51" s="16"/>
      <c r="KRB51" s="16"/>
      <c r="KRC51" s="16"/>
      <c r="KRD51" s="16"/>
      <c r="KRE51" s="16"/>
      <c r="KRF51" s="16"/>
      <c r="KRG51" s="16"/>
      <c r="KRH51" s="16"/>
      <c r="KRI51" s="16"/>
      <c r="KRJ51" s="16"/>
      <c r="KRK51" s="16"/>
      <c r="KRL51" s="16"/>
      <c r="KRM51" s="16"/>
      <c r="KRN51" s="16"/>
      <c r="KRO51" s="16"/>
      <c r="KRP51" s="16"/>
      <c r="KRQ51" s="16"/>
      <c r="KRR51" s="16"/>
      <c r="KRS51" s="16"/>
      <c r="KRT51" s="16"/>
      <c r="KRU51" s="16"/>
      <c r="KRV51" s="16"/>
      <c r="KRW51" s="16"/>
      <c r="KRX51" s="16"/>
      <c r="KRY51" s="16"/>
      <c r="KRZ51" s="16"/>
      <c r="KSA51" s="16"/>
      <c r="KSB51" s="16"/>
      <c r="KSC51" s="16"/>
      <c r="KSD51" s="16"/>
      <c r="KSE51" s="16"/>
      <c r="KSF51" s="16"/>
      <c r="KSG51" s="16"/>
      <c r="KSH51" s="16"/>
      <c r="KSI51" s="16"/>
      <c r="KSJ51" s="16"/>
      <c r="KSK51" s="16"/>
      <c r="KSL51" s="16"/>
      <c r="KSM51" s="16"/>
      <c r="KSN51" s="16"/>
      <c r="KSO51" s="16"/>
      <c r="KSP51" s="16"/>
      <c r="KSQ51" s="16"/>
      <c r="KSR51" s="16"/>
      <c r="KSS51" s="16"/>
      <c r="KST51" s="16"/>
      <c r="KSU51" s="16"/>
      <c r="KSV51" s="16"/>
      <c r="KSW51" s="16"/>
      <c r="KSX51" s="16"/>
      <c r="KSY51" s="16"/>
      <c r="KSZ51" s="16"/>
      <c r="KTA51" s="16"/>
      <c r="KTB51" s="16"/>
      <c r="KTC51" s="16"/>
      <c r="KTD51" s="16"/>
      <c r="KTE51" s="16"/>
      <c r="KTF51" s="16"/>
      <c r="KTG51" s="16"/>
      <c r="KTH51" s="16"/>
      <c r="KTI51" s="16"/>
      <c r="KTJ51" s="16"/>
      <c r="KTK51" s="16"/>
      <c r="KTL51" s="16"/>
      <c r="KTM51" s="16"/>
      <c r="KTN51" s="16"/>
      <c r="KTO51" s="16"/>
      <c r="KTP51" s="16"/>
      <c r="KTQ51" s="16"/>
      <c r="KTR51" s="16"/>
      <c r="KTS51" s="16"/>
      <c r="KTT51" s="16"/>
      <c r="KTU51" s="16"/>
      <c r="KTV51" s="16"/>
      <c r="KTW51" s="16"/>
      <c r="KTX51" s="16"/>
      <c r="KTY51" s="16"/>
      <c r="KTZ51" s="16"/>
      <c r="KUA51" s="16"/>
      <c r="KUB51" s="16"/>
      <c r="KUC51" s="16"/>
      <c r="KUD51" s="16"/>
      <c r="KUE51" s="16"/>
      <c r="KUF51" s="16"/>
      <c r="KUG51" s="16"/>
      <c r="KUH51" s="16"/>
      <c r="KUI51" s="16"/>
      <c r="KUJ51" s="16"/>
      <c r="KUK51" s="16"/>
      <c r="KUL51" s="16"/>
      <c r="KUM51" s="16"/>
      <c r="KUN51" s="16"/>
      <c r="KUO51" s="16"/>
      <c r="KUP51" s="16"/>
      <c r="KUQ51" s="16"/>
      <c r="KUR51" s="16"/>
      <c r="KUS51" s="16"/>
      <c r="KUT51" s="16"/>
      <c r="KUU51" s="16"/>
      <c r="KUV51" s="16"/>
      <c r="KUW51" s="16"/>
      <c r="KUX51" s="16"/>
      <c r="KUY51" s="16"/>
      <c r="KUZ51" s="16"/>
      <c r="KVA51" s="16"/>
      <c r="KVB51" s="16"/>
      <c r="KVC51" s="16"/>
      <c r="KVD51" s="16"/>
      <c r="KVE51" s="16"/>
      <c r="KVF51" s="16"/>
      <c r="KVG51" s="16"/>
      <c r="KVH51" s="16"/>
      <c r="KVI51" s="16"/>
      <c r="KVJ51" s="16"/>
      <c r="KVK51" s="16"/>
      <c r="KVL51" s="16"/>
      <c r="KVM51" s="16"/>
      <c r="KVN51" s="16"/>
      <c r="KVO51" s="16"/>
      <c r="KVP51" s="16"/>
      <c r="KVQ51" s="16"/>
      <c r="KVR51" s="16"/>
      <c r="KVS51" s="16"/>
      <c r="KVT51" s="16"/>
      <c r="KVU51" s="16"/>
      <c r="KVV51" s="16"/>
      <c r="KVW51" s="16"/>
      <c r="KVX51" s="16"/>
      <c r="KVY51" s="16"/>
      <c r="KVZ51" s="16"/>
      <c r="KWA51" s="16"/>
      <c r="KWB51" s="16"/>
      <c r="KWC51" s="16"/>
      <c r="KWD51" s="16"/>
      <c r="KWE51" s="16"/>
      <c r="KWF51" s="16"/>
      <c r="KWG51" s="16"/>
      <c r="KWH51" s="16"/>
      <c r="KWI51" s="16"/>
      <c r="KWJ51" s="16"/>
      <c r="KWK51" s="16"/>
      <c r="KWL51" s="16"/>
      <c r="KWM51" s="16"/>
      <c r="KWN51" s="16"/>
      <c r="KWO51" s="16"/>
      <c r="KWP51" s="16"/>
      <c r="KWQ51" s="16"/>
      <c r="KWR51" s="16"/>
      <c r="KWS51" s="16"/>
      <c r="KWT51" s="16"/>
      <c r="KWU51" s="16"/>
      <c r="KWV51" s="16"/>
      <c r="KWW51" s="16"/>
      <c r="KWX51" s="16"/>
      <c r="KWY51" s="16"/>
      <c r="KWZ51" s="16"/>
      <c r="KXA51" s="16"/>
      <c r="KXB51" s="16"/>
      <c r="KXC51" s="16"/>
      <c r="KXD51" s="16"/>
      <c r="KXE51" s="16"/>
      <c r="KXF51" s="16"/>
      <c r="KXG51" s="16"/>
      <c r="KXH51" s="16"/>
      <c r="KXI51" s="16"/>
      <c r="KXJ51" s="16"/>
      <c r="KXK51" s="16"/>
      <c r="KXL51" s="16"/>
      <c r="KXM51" s="16"/>
      <c r="KXN51" s="16"/>
      <c r="KXO51" s="16"/>
      <c r="KXP51" s="16"/>
      <c r="KXQ51" s="16"/>
      <c r="KXR51" s="16"/>
      <c r="KXS51" s="16"/>
      <c r="KXT51" s="16"/>
      <c r="KXU51" s="16"/>
      <c r="KXV51" s="16"/>
      <c r="KXW51" s="16"/>
      <c r="KXX51" s="16"/>
      <c r="KXY51" s="16"/>
      <c r="KXZ51" s="16"/>
      <c r="KYA51" s="16"/>
      <c r="KYB51" s="16"/>
      <c r="KYC51" s="16"/>
      <c r="KYD51" s="16"/>
      <c r="KYE51" s="16"/>
      <c r="KYF51" s="16"/>
      <c r="KYG51" s="16"/>
      <c r="KYH51" s="16"/>
      <c r="KYI51" s="16"/>
      <c r="KYJ51" s="16"/>
      <c r="KYK51" s="16"/>
      <c r="KYL51" s="16"/>
      <c r="KYM51" s="16"/>
      <c r="KYN51" s="16"/>
      <c r="KYO51" s="16"/>
      <c r="KYP51" s="16"/>
      <c r="KYQ51" s="16"/>
      <c r="KYR51" s="16"/>
      <c r="KYS51" s="16"/>
      <c r="KYT51" s="16"/>
      <c r="KYU51" s="16"/>
      <c r="KYV51" s="16"/>
      <c r="KYW51" s="16"/>
      <c r="KYX51" s="16"/>
      <c r="KYY51" s="16"/>
      <c r="KYZ51" s="16"/>
      <c r="KZA51" s="16"/>
      <c r="KZB51" s="16"/>
      <c r="KZC51" s="16"/>
      <c r="KZD51" s="16"/>
      <c r="KZE51" s="16"/>
      <c r="KZF51" s="16"/>
      <c r="KZG51" s="16"/>
      <c r="KZH51" s="16"/>
      <c r="KZI51" s="16"/>
      <c r="KZJ51" s="16"/>
      <c r="KZK51" s="16"/>
      <c r="KZL51" s="16"/>
      <c r="KZM51" s="16"/>
      <c r="KZN51" s="16"/>
      <c r="KZO51" s="16"/>
      <c r="KZP51" s="16"/>
      <c r="KZQ51" s="16"/>
      <c r="KZR51" s="16"/>
      <c r="KZS51" s="16"/>
      <c r="KZT51" s="16"/>
      <c r="KZU51" s="16"/>
      <c r="KZV51" s="16"/>
      <c r="KZW51" s="16"/>
      <c r="KZX51" s="16"/>
      <c r="KZY51" s="16"/>
      <c r="KZZ51" s="16"/>
      <c r="LAA51" s="16"/>
      <c r="LAB51" s="16"/>
      <c r="LAC51" s="16"/>
      <c r="LAD51" s="16"/>
      <c r="LAE51" s="16"/>
      <c r="LAF51" s="16"/>
      <c r="LAG51" s="16"/>
      <c r="LAH51" s="16"/>
      <c r="LAI51" s="16"/>
      <c r="LAJ51" s="16"/>
      <c r="LAK51" s="16"/>
      <c r="LAL51" s="16"/>
      <c r="LAM51" s="16"/>
      <c r="LAN51" s="16"/>
      <c r="LAO51" s="16"/>
      <c r="LAP51" s="16"/>
      <c r="LAQ51" s="16"/>
      <c r="LAR51" s="16"/>
      <c r="LAS51" s="16"/>
      <c r="LAT51" s="16"/>
      <c r="LAU51" s="16"/>
      <c r="LAV51" s="16"/>
      <c r="LAW51" s="16"/>
      <c r="LAX51" s="16"/>
      <c r="LAY51" s="16"/>
      <c r="LAZ51" s="16"/>
      <c r="LBA51" s="16"/>
      <c r="LBB51" s="16"/>
      <c r="LBC51" s="16"/>
      <c r="LBD51" s="16"/>
      <c r="LBE51" s="16"/>
      <c r="LBF51" s="16"/>
      <c r="LBG51" s="16"/>
      <c r="LBH51" s="16"/>
      <c r="LBI51" s="16"/>
      <c r="LBJ51" s="16"/>
      <c r="LBK51" s="16"/>
      <c r="LBL51" s="16"/>
      <c r="LBM51" s="16"/>
      <c r="LBN51" s="16"/>
      <c r="LBO51" s="16"/>
      <c r="LBP51" s="16"/>
      <c r="LBQ51" s="16"/>
      <c r="LBR51" s="16"/>
      <c r="LBS51" s="16"/>
      <c r="LBT51" s="16"/>
      <c r="LBU51" s="16"/>
      <c r="LBV51" s="16"/>
      <c r="LBW51" s="16"/>
      <c r="LBX51" s="16"/>
      <c r="LBY51" s="16"/>
      <c r="LBZ51" s="16"/>
      <c r="LCA51" s="16"/>
      <c r="LCB51" s="16"/>
      <c r="LCC51" s="16"/>
      <c r="LCD51" s="16"/>
      <c r="LCE51" s="16"/>
      <c r="LCF51" s="16"/>
      <c r="LCG51" s="16"/>
      <c r="LCH51" s="16"/>
      <c r="LCI51" s="16"/>
      <c r="LCJ51" s="16"/>
      <c r="LCK51" s="16"/>
      <c r="LCL51" s="16"/>
      <c r="LCM51" s="16"/>
      <c r="LCN51" s="16"/>
      <c r="LCO51" s="16"/>
      <c r="LCP51" s="16"/>
      <c r="LCQ51" s="16"/>
      <c r="LCR51" s="16"/>
      <c r="LCS51" s="16"/>
      <c r="LCT51" s="16"/>
      <c r="LCU51" s="16"/>
      <c r="LCV51" s="16"/>
      <c r="LCW51" s="16"/>
      <c r="LCX51" s="16"/>
      <c r="LCY51" s="16"/>
      <c r="LCZ51" s="16"/>
      <c r="LDA51" s="16"/>
      <c r="LDB51" s="16"/>
      <c r="LDC51" s="16"/>
      <c r="LDD51" s="16"/>
      <c r="LDE51" s="16"/>
      <c r="LDF51" s="16"/>
      <c r="LDG51" s="16"/>
      <c r="LDH51" s="16"/>
      <c r="LDI51" s="16"/>
      <c r="LDJ51" s="16"/>
      <c r="LDK51" s="16"/>
      <c r="LDL51" s="16"/>
      <c r="LDM51" s="16"/>
      <c r="LDN51" s="16"/>
      <c r="LDO51" s="16"/>
      <c r="LDP51" s="16"/>
      <c r="LDQ51" s="16"/>
      <c r="LDR51" s="16"/>
      <c r="LDS51" s="16"/>
      <c r="LDT51" s="16"/>
      <c r="LDU51" s="16"/>
      <c r="LDV51" s="16"/>
      <c r="LDW51" s="16"/>
      <c r="LDX51" s="16"/>
      <c r="LDY51" s="16"/>
      <c r="LDZ51" s="16"/>
      <c r="LEA51" s="16"/>
      <c r="LEB51" s="16"/>
      <c r="LEC51" s="16"/>
      <c r="LED51" s="16"/>
      <c r="LEE51" s="16"/>
      <c r="LEF51" s="16"/>
      <c r="LEG51" s="16"/>
      <c r="LEH51" s="16"/>
      <c r="LEI51" s="16"/>
      <c r="LEJ51" s="16"/>
      <c r="LEK51" s="16"/>
      <c r="LEL51" s="16"/>
      <c r="LEM51" s="16"/>
      <c r="LEN51" s="16"/>
      <c r="LEO51" s="16"/>
      <c r="LEP51" s="16"/>
      <c r="LEQ51" s="16"/>
      <c r="LER51" s="16"/>
      <c r="LES51" s="16"/>
      <c r="LET51" s="16"/>
      <c r="LEU51" s="16"/>
      <c r="LEV51" s="16"/>
      <c r="LEW51" s="16"/>
      <c r="LEX51" s="16"/>
      <c r="LEY51" s="16"/>
      <c r="LEZ51" s="16"/>
      <c r="LFA51" s="16"/>
      <c r="LFB51" s="16"/>
      <c r="LFC51" s="16"/>
      <c r="LFD51" s="16"/>
      <c r="LFE51" s="16"/>
      <c r="LFF51" s="16"/>
      <c r="LFG51" s="16"/>
      <c r="LFH51" s="16"/>
      <c r="LFI51" s="16"/>
      <c r="LFJ51" s="16"/>
      <c r="LFK51" s="16"/>
      <c r="LFL51" s="16"/>
      <c r="LFM51" s="16"/>
      <c r="LFN51" s="16"/>
      <c r="LFO51" s="16"/>
      <c r="LFP51" s="16"/>
      <c r="LFQ51" s="16"/>
      <c r="LFR51" s="16"/>
      <c r="LFS51" s="16"/>
      <c r="LFT51" s="16"/>
      <c r="LFU51" s="16"/>
      <c r="LFV51" s="16"/>
      <c r="LFW51" s="16"/>
      <c r="LFX51" s="16"/>
      <c r="LFY51" s="16"/>
      <c r="LFZ51" s="16"/>
      <c r="LGA51" s="16"/>
      <c r="LGB51" s="16"/>
      <c r="LGC51" s="16"/>
      <c r="LGD51" s="16"/>
      <c r="LGE51" s="16"/>
      <c r="LGF51" s="16"/>
      <c r="LGG51" s="16"/>
      <c r="LGH51" s="16"/>
      <c r="LGI51" s="16"/>
      <c r="LGJ51" s="16"/>
      <c r="LGK51" s="16"/>
      <c r="LGL51" s="16"/>
      <c r="LGM51" s="16"/>
      <c r="LGN51" s="16"/>
      <c r="LGO51" s="16"/>
      <c r="LGP51" s="16"/>
      <c r="LGQ51" s="16"/>
      <c r="LGR51" s="16"/>
      <c r="LGS51" s="16"/>
      <c r="LGT51" s="16"/>
      <c r="LGU51" s="16"/>
      <c r="LGV51" s="16"/>
      <c r="LGW51" s="16"/>
      <c r="LGX51" s="16"/>
      <c r="LGY51" s="16"/>
      <c r="LGZ51" s="16"/>
      <c r="LHA51" s="16"/>
      <c r="LHB51" s="16"/>
      <c r="LHC51" s="16"/>
      <c r="LHD51" s="16"/>
      <c r="LHE51" s="16"/>
      <c r="LHF51" s="16"/>
      <c r="LHG51" s="16"/>
      <c r="LHH51" s="16"/>
      <c r="LHI51" s="16"/>
      <c r="LHJ51" s="16"/>
      <c r="LHK51" s="16"/>
      <c r="LHL51" s="16"/>
      <c r="LHM51" s="16"/>
      <c r="LHN51" s="16"/>
      <c r="LHO51" s="16"/>
      <c r="LHP51" s="16"/>
      <c r="LHQ51" s="16"/>
      <c r="LHR51" s="16"/>
      <c r="LHS51" s="16"/>
      <c r="LHT51" s="16"/>
      <c r="LHU51" s="16"/>
      <c r="LHV51" s="16"/>
      <c r="LHW51" s="16"/>
      <c r="LHX51" s="16"/>
      <c r="LHY51" s="16"/>
      <c r="LHZ51" s="16"/>
      <c r="LIA51" s="16"/>
      <c r="LIB51" s="16"/>
      <c r="LIC51" s="16"/>
      <c r="LID51" s="16"/>
      <c r="LIE51" s="16"/>
      <c r="LIF51" s="16"/>
      <c r="LIG51" s="16"/>
      <c r="LIH51" s="16"/>
      <c r="LII51" s="16"/>
      <c r="LIJ51" s="16"/>
      <c r="LIK51" s="16"/>
      <c r="LIL51" s="16"/>
      <c r="LIM51" s="16"/>
      <c r="LIN51" s="16"/>
      <c r="LIO51" s="16"/>
      <c r="LIP51" s="16"/>
      <c r="LIQ51" s="16"/>
      <c r="LIR51" s="16"/>
      <c r="LIS51" s="16"/>
      <c r="LIT51" s="16"/>
      <c r="LIU51" s="16"/>
      <c r="LIV51" s="16"/>
      <c r="LIW51" s="16"/>
      <c r="LIX51" s="16"/>
      <c r="LIY51" s="16"/>
      <c r="LIZ51" s="16"/>
      <c r="LJA51" s="16"/>
      <c r="LJB51" s="16"/>
      <c r="LJC51" s="16"/>
      <c r="LJD51" s="16"/>
      <c r="LJE51" s="16"/>
      <c r="LJF51" s="16"/>
      <c r="LJG51" s="16"/>
      <c r="LJH51" s="16"/>
      <c r="LJI51" s="16"/>
      <c r="LJJ51" s="16"/>
      <c r="LJK51" s="16"/>
      <c r="LJL51" s="16"/>
      <c r="LJM51" s="16"/>
      <c r="LJN51" s="16"/>
      <c r="LJO51" s="16"/>
      <c r="LJP51" s="16"/>
      <c r="LJQ51" s="16"/>
      <c r="LJR51" s="16"/>
      <c r="LJS51" s="16"/>
      <c r="LJT51" s="16"/>
      <c r="LJU51" s="16"/>
      <c r="LJV51" s="16"/>
      <c r="LJW51" s="16"/>
      <c r="LJX51" s="16"/>
      <c r="LJY51" s="16"/>
      <c r="LJZ51" s="16"/>
      <c r="LKA51" s="16"/>
      <c r="LKB51" s="16"/>
      <c r="LKC51" s="16"/>
      <c r="LKD51" s="16"/>
      <c r="LKE51" s="16"/>
      <c r="LKF51" s="16"/>
      <c r="LKG51" s="16"/>
      <c r="LKH51" s="16"/>
      <c r="LKI51" s="16"/>
      <c r="LKJ51" s="16"/>
      <c r="LKK51" s="16"/>
      <c r="LKL51" s="16"/>
      <c r="LKM51" s="16"/>
      <c r="LKN51" s="16"/>
      <c r="LKO51" s="16"/>
      <c r="LKP51" s="16"/>
      <c r="LKQ51" s="16"/>
      <c r="LKR51" s="16"/>
      <c r="LKS51" s="16"/>
      <c r="LKT51" s="16"/>
      <c r="LKU51" s="16"/>
      <c r="LKV51" s="16"/>
      <c r="LKW51" s="16"/>
      <c r="LKX51" s="16"/>
      <c r="LKY51" s="16"/>
      <c r="LKZ51" s="16"/>
      <c r="LLA51" s="16"/>
      <c r="LLB51" s="16"/>
      <c r="LLC51" s="16"/>
      <c r="LLD51" s="16"/>
      <c r="LLE51" s="16"/>
      <c r="LLF51" s="16"/>
      <c r="LLG51" s="16"/>
      <c r="LLH51" s="16"/>
      <c r="LLI51" s="16"/>
      <c r="LLJ51" s="16"/>
      <c r="LLK51" s="16"/>
      <c r="LLL51" s="16"/>
      <c r="LLM51" s="16"/>
      <c r="LLN51" s="16"/>
      <c r="LLO51" s="16"/>
      <c r="LLP51" s="16"/>
      <c r="LLQ51" s="16"/>
      <c r="LLR51" s="16"/>
      <c r="LLS51" s="16"/>
      <c r="LLT51" s="16"/>
      <c r="LLU51" s="16"/>
      <c r="LLV51" s="16"/>
      <c r="LLW51" s="16"/>
      <c r="LLX51" s="16"/>
      <c r="LLY51" s="16"/>
      <c r="LLZ51" s="16"/>
      <c r="LMA51" s="16"/>
      <c r="LMB51" s="16"/>
      <c r="LMC51" s="16"/>
      <c r="LMD51" s="16"/>
      <c r="LME51" s="16"/>
      <c r="LMF51" s="16"/>
      <c r="LMG51" s="16"/>
      <c r="LMH51" s="16"/>
      <c r="LMI51" s="16"/>
      <c r="LMJ51" s="16"/>
      <c r="LMK51" s="16"/>
      <c r="LML51" s="16"/>
      <c r="LMM51" s="16"/>
      <c r="LMN51" s="16"/>
      <c r="LMO51" s="16"/>
      <c r="LMP51" s="16"/>
      <c r="LMQ51" s="16"/>
      <c r="LMR51" s="16"/>
      <c r="LMS51" s="16"/>
      <c r="LMT51" s="16"/>
      <c r="LMU51" s="16"/>
      <c r="LMV51" s="16"/>
      <c r="LMW51" s="16"/>
      <c r="LMX51" s="16"/>
      <c r="LMY51" s="16"/>
      <c r="LMZ51" s="16"/>
      <c r="LNA51" s="16"/>
      <c r="LNB51" s="16"/>
      <c r="LNC51" s="16"/>
      <c r="LND51" s="16"/>
      <c r="LNE51" s="16"/>
      <c r="LNF51" s="16"/>
      <c r="LNG51" s="16"/>
      <c r="LNH51" s="16"/>
      <c r="LNI51" s="16"/>
      <c r="LNJ51" s="16"/>
      <c r="LNK51" s="16"/>
      <c r="LNL51" s="16"/>
      <c r="LNM51" s="16"/>
      <c r="LNN51" s="16"/>
      <c r="LNO51" s="16"/>
      <c r="LNP51" s="16"/>
      <c r="LNQ51" s="16"/>
      <c r="LNR51" s="16"/>
      <c r="LNS51" s="16"/>
      <c r="LNT51" s="16"/>
      <c r="LNU51" s="16"/>
      <c r="LNV51" s="16"/>
      <c r="LNW51" s="16"/>
      <c r="LNX51" s="16"/>
      <c r="LNY51" s="16"/>
      <c r="LNZ51" s="16"/>
      <c r="LOA51" s="16"/>
      <c r="LOB51" s="16"/>
      <c r="LOC51" s="16"/>
      <c r="LOD51" s="16"/>
      <c r="LOE51" s="16"/>
      <c r="LOF51" s="16"/>
      <c r="LOG51" s="16"/>
      <c r="LOH51" s="16"/>
      <c r="LOI51" s="16"/>
      <c r="LOJ51" s="16"/>
      <c r="LOK51" s="16"/>
      <c r="LOL51" s="16"/>
      <c r="LOM51" s="16"/>
      <c r="LON51" s="16"/>
      <c r="LOO51" s="16"/>
      <c r="LOP51" s="16"/>
      <c r="LOQ51" s="16"/>
      <c r="LOR51" s="16"/>
      <c r="LOS51" s="16"/>
      <c r="LOT51" s="16"/>
      <c r="LOU51" s="16"/>
      <c r="LOV51" s="16"/>
      <c r="LOW51" s="16"/>
      <c r="LOX51" s="16"/>
      <c r="LOY51" s="16"/>
      <c r="LOZ51" s="16"/>
      <c r="LPA51" s="16"/>
      <c r="LPB51" s="16"/>
      <c r="LPC51" s="16"/>
      <c r="LPD51" s="16"/>
      <c r="LPE51" s="16"/>
      <c r="LPF51" s="16"/>
      <c r="LPG51" s="16"/>
      <c r="LPH51" s="16"/>
      <c r="LPI51" s="16"/>
      <c r="LPJ51" s="16"/>
      <c r="LPK51" s="16"/>
      <c r="LPL51" s="16"/>
      <c r="LPM51" s="16"/>
      <c r="LPN51" s="16"/>
      <c r="LPO51" s="16"/>
      <c r="LPP51" s="16"/>
      <c r="LPQ51" s="16"/>
      <c r="LPR51" s="16"/>
      <c r="LPS51" s="16"/>
      <c r="LPT51" s="16"/>
      <c r="LPU51" s="16"/>
      <c r="LPV51" s="16"/>
      <c r="LPW51" s="16"/>
      <c r="LPX51" s="16"/>
      <c r="LPY51" s="16"/>
      <c r="LPZ51" s="16"/>
      <c r="LQA51" s="16"/>
      <c r="LQB51" s="16"/>
      <c r="LQC51" s="16"/>
      <c r="LQD51" s="16"/>
      <c r="LQE51" s="16"/>
      <c r="LQF51" s="16"/>
      <c r="LQG51" s="16"/>
      <c r="LQH51" s="16"/>
      <c r="LQI51" s="16"/>
      <c r="LQJ51" s="16"/>
      <c r="LQK51" s="16"/>
      <c r="LQL51" s="16"/>
      <c r="LQM51" s="16"/>
      <c r="LQN51" s="16"/>
      <c r="LQO51" s="16"/>
      <c r="LQP51" s="16"/>
      <c r="LQQ51" s="16"/>
      <c r="LQR51" s="16"/>
      <c r="LQS51" s="16"/>
      <c r="LQT51" s="16"/>
      <c r="LQU51" s="16"/>
      <c r="LQV51" s="16"/>
      <c r="LQW51" s="16"/>
      <c r="LQX51" s="16"/>
      <c r="LQY51" s="16"/>
      <c r="LQZ51" s="16"/>
      <c r="LRA51" s="16"/>
      <c r="LRB51" s="16"/>
      <c r="LRC51" s="16"/>
      <c r="LRD51" s="16"/>
      <c r="LRE51" s="16"/>
      <c r="LRF51" s="16"/>
      <c r="LRG51" s="16"/>
      <c r="LRH51" s="16"/>
      <c r="LRI51" s="16"/>
      <c r="LRJ51" s="16"/>
      <c r="LRK51" s="16"/>
      <c r="LRL51" s="16"/>
      <c r="LRM51" s="16"/>
      <c r="LRN51" s="16"/>
      <c r="LRO51" s="16"/>
      <c r="LRP51" s="16"/>
      <c r="LRQ51" s="16"/>
      <c r="LRR51" s="16"/>
      <c r="LRS51" s="16"/>
      <c r="LRT51" s="16"/>
      <c r="LRU51" s="16"/>
      <c r="LRV51" s="16"/>
      <c r="LRW51" s="16"/>
      <c r="LRX51" s="16"/>
      <c r="LRY51" s="16"/>
      <c r="LRZ51" s="16"/>
      <c r="LSA51" s="16"/>
      <c r="LSB51" s="16"/>
      <c r="LSC51" s="16"/>
      <c r="LSD51" s="16"/>
      <c r="LSE51" s="16"/>
      <c r="LSF51" s="16"/>
      <c r="LSG51" s="16"/>
      <c r="LSH51" s="16"/>
      <c r="LSI51" s="16"/>
      <c r="LSJ51" s="16"/>
      <c r="LSK51" s="16"/>
      <c r="LSL51" s="16"/>
      <c r="LSM51" s="16"/>
      <c r="LSN51" s="16"/>
      <c r="LSO51" s="16"/>
      <c r="LSP51" s="16"/>
      <c r="LSQ51" s="16"/>
      <c r="LSR51" s="16"/>
      <c r="LSS51" s="16"/>
      <c r="LST51" s="16"/>
      <c r="LSU51" s="16"/>
      <c r="LSV51" s="16"/>
      <c r="LSW51" s="16"/>
      <c r="LSX51" s="16"/>
      <c r="LSY51" s="16"/>
      <c r="LSZ51" s="16"/>
      <c r="LTA51" s="16"/>
      <c r="LTB51" s="16"/>
      <c r="LTC51" s="16"/>
      <c r="LTD51" s="16"/>
      <c r="LTE51" s="16"/>
      <c r="LTF51" s="16"/>
      <c r="LTG51" s="16"/>
      <c r="LTH51" s="16"/>
      <c r="LTI51" s="16"/>
      <c r="LTJ51" s="16"/>
      <c r="LTK51" s="16"/>
      <c r="LTL51" s="16"/>
      <c r="LTM51" s="16"/>
      <c r="LTN51" s="16"/>
      <c r="LTO51" s="16"/>
      <c r="LTP51" s="16"/>
      <c r="LTQ51" s="16"/>
      <c r="LTR51" s="16"/>
      <c r="LTS51" s="16"/>
      <c r="LTT51" s="16"/>
      <c r="LTU51" s="16"/>
      <c r="LTV51" s="16"/>
      <c r="LTW51" s="16"/>
      <c r="LTX51" s="16"/>
      <c r="LTY51" s="16"/>
      <c r="LTZ51" s="16"/>
      <c r="LUA51" s="16"/>
      <c r="LUB51" s="16"/>
      <c r="LUC51" s="16"/>
      <c r="LUD51" s="16"/>
      <c r="LUE51" s="16"/>
      <c r="LUF51" s="16"/>
      <c r="LUG51" s="16"/>
      <c r="LUH51" s="16"/>
      <c r="LUI51" s="16"/>
      <c r="LUJ51" s="16"/>
      <c r="LUK51" s="16"/>
      <c r="LUL51" s="16"/>
      <c r="LUM51" s="16"/>
      <c r="LUN51" s="16"/>
      <c r="LUO51" s="16"/>
      <c r="LUP51" s="16"/>
      <c r="LUQ51" s="16"/>
      <c r="LUR51" s="16"/>
      <c r="LUS51" s="16"/>
      <c r="LUT51" s="16"/>
      <c r="LUU51" s="16"/>
      <c r="LUV51" s="16"/>
      <c r="LUW51" s="16"/>
      <c r="LUX51" s="16"/>
      <c r="LUY51" s="16"/>
      <c r="LUZ51" s="16"/>
      <c r="LVA51" s="16"/>
      <c r="LVB51" s="16"/>
      <c r="LVC51" s="16"/>
      <c r="LVD51" s="16"/>
      <c r="LVE51" s="16"/>
      <c r="LVF51" s="16"/>
      <c r="LVG51" s="16"/>
      <c r="LVH51" s="16"/>
      <c r="LVI51" s="16"/>
      <c r="LVJ51" s="16"/>
      <c r="LVK51" s="16"/>
      <c r="LVL51" s="16"/>
      <c r="LVM51" s="16"/>
      <c r="LVN51" s="16"/>
      <c r="LVO51" s="16"/>
      <c r="LVP51" s="16"/>
      <c r="LVQ51" s="16"/>
      <c r="LVR51" s="16"/>
      <c r="LVS51" s="16"/>
      <c r="LVT51" s="16"/>
      <c r="LVU51" s="16"/>
      <c r="LVV51" s="16"/>
      <c r="LVW51" s="16"/>
      <c r="LVX51" s="16"/>
      <c r="LVY51" s="16"/>
      <c r="LVZ51" s="16"/>
      <c r="LWA51" s="16"/>
      <c r="LWB51" s="16"/>
      <c r="LWC51" s="16"/>
      <c r="LWD51" s="16"/>
      <c r="LWE51" s="16"/>
      <c r="LWF51" s="16"/>
      <c r="LWG51" s="16"/>
      <c r="LWH51" s="16"/>
      <c r="LWI51" s="16"/>
      <c r="LWJ51" s="16"/>
      <c r="LWK51" s="16"/>
      <c r="LWL51" s="16"/>
      <c r="LWM51" s="16"/>
      <c r="LWN51" s="16"/>
      <c r="LWO51" s="16"/>
      <c r="LWP51" s="16"/>
      <c r="LWQ51" s="16"/>
      <c r="LWR51" s="16"/>
      <c r="LWS51" s="16"/>
      <c r="LWT51" s="16"/>
      <c r="LWU51" s="16"/>
      <c r="LWV51" s="16"/>
      <c r="LWW51" s="16"/>
      <c r="LWX51" s="16"/>
      <c r="LWY51" s="16"/>
      <c r="LWZ51" s="16"/>
      <c r="LXA51" s="16"/>
      <c r="LXB51" s="16"/>
      <c r="LXC51" s="16"/>
      <c r="LXD51" s="16"/>
      <c r="LXE51" s="16"/>
      <c r="LXF51" s="16"/>
      <c r="LXG51" s="16"/>
      <c r="LXH51" s="16"/>
      <c r="LXI51" s="16"/>
      <c r="LXJ51" s="16"/>
      <c r="LXK51" s="16"/>
      <c r="LXL51" s="16"/>
      <c r="LXM51" s="16"/>
      <c r="LXN51" s="16"/>
      <c r="LXO51" s="16"/>
      <c r="LXP51" s="16"/>
      <c r="LXQ51" s="16"/>
      <c r="LXR51" s="16"/>
      <c r="LXS51" s="16"/>
      <c r="LXT51" s="16"/>
      <c r="LXU51" s="16"/>
      <c r="LXV51" s="16"/>
      <c r="LXW51" s="16"/>
      <c r="LXX51" s="16"/>
      <c r="LXY51" s="16"/>
      <c r="LXZ51" s="16"/>
      <c r="LYA51" s="16"/>
      <c r="LYB51" s="16"/>
      <c r="LYC51" s="16"/>
      <c r="LYD51" s="16"/>
      <c r="LYE51" s="16"/>
      <c r="LYF51" s="16"/>
      <c r="LYG51" s="16"/>
      <c r="LYH51" s="16"/>
      <c r="LYI51" s="16"/>
      <c r="LYJ51" s="16"/>
      <c r="LYK51" s="16"/>
      <c r="LYL51" s="16"/>
      <c r="LYM51" s="16"/>
      <c r="LYN51" s="16"/>
      <c r="LYO51" s="16"/>
      <c r="LYP51" s="16"/>
      <c r="LYQ51" s="16"/>
      <c r="LYR51" s="16"/>
      <c r="LYS51" s="16"/>
      <c r="LYT51" s="16"/>
      <c r="LYU51" s="16"/>
      <c r="LYV51" s="16"/>
      <c r="LYW51" s="16"/>
      <c r="LYX51" s="16"/>
      <c r="LYY51" s="16"/>
      <c r="LYZ51" s="16"/>
      <c r="LZA51" s="16"/>
      <c r="LZB51" s="16"/>
      <c r="LZC51" s="16"/>
      <c r="LZD51" s="16"/>
      <c r="LZE51" s="16"/>
      <c r="LZF51" s="16"/>
      <c r="LZG51" s="16"/>
      <c r="LZH51" s="16"/>
      <c r="LZI51" s="16"/>
      <c r="LZJ51" s="16"/>
      <c r="LZK51" s="16"/>
      <c r="LZL51" s="16"/>
      <c r="LZM51" s="16"/>
      <c r="LZN51" s="16"/>
      <c r="LZO51" s="16"/>
      <c r="LZP51" s="16"/>
      <c r="LZQ51" s="16"/>
      <c r="LZR51" s="16"/>
      <c r="LZS51" s="16"/>
      <c r="LZT51" s="16"/>
      <c r="LZU51" s="16"/>
      <c r="LZV51" s="16"/>
      <c r="LZW51" s="16"/>
      <c r="LZX51" s="16"/>
      <c r="LZY51" s="16"/>
      <c r="LZZ51" s="16"/>
      <c r="MAA51" s="16"/>
      <c r="MAB51" s="16"/>
      <c r="MAC51" s="16"/>
      <c r="MAD51" s="16"/>
      <c r="MAE51" s="16"/>
      <c r="MAF51" s="16"/>
      <c r="MAG51" s="16"/>
      <c r="MAH51" s="16"/>
      <c r="MAI51" s="16"/>
      <c r="MAJ51" s="16"/>
      <c r="MAK51" s="16"/>
      <c r="MAL51" s="16"/>
      <c r="MAM51" s="16"/>
      <c r="MAN51" s="16"/>
      <c r="MAO51" s="16"/>
      <c r="MAP51" s="16"/>
      <c r="MAQ51" s="16"/>
      <c r="MAR51" s="16"/>
      <c r="MAS51" s="16"/>
      <c r="MAT51" s="16"/>
      <c r="MAU51" s="16"/>
      <c r="MAV51" s="16"/>
      <c r="MAW51" s="16"/>
      <c r="MAX51" s="16"/>
      <c r="MAY51" s="16"/>
      <c r="MAZ51" s="16"/>
      <c r="MBA51" s="16"/>
      <c r="MBB51" s="16"/>
      <c r="MBC51" s="16"/>
      <c r="MBD51" s="16"/>
      <c r="MBE51" s="16"/>
      <c r="MBF51" s="16"/>
      <c r="MBG51" s="16"/>
      <c r="MBH51" s="16"/>
      <c r="MBI51" s="16"/>
      <c r="MBJ51" s="16"/>
      <c r="MBK51" s="16"/>
      <c r="MBL51" s="16"/>
      <c r="MBM51" s="16"/>
      <c r="MBN51" s="16"/>
      <c r="MBO51" s="16"/>
      <c r="MBP51" s="16"/>
      <c r="MBQ51" s="16"/>
      <c r="MBR51" s="16"/>
      <c r="MBS51" s="16"/>
      <c r="MBT51" s="16"/>
      <c r="MBU51" s="16"/>
      <c r="MBV51" s="16"/>
      <c r="MBW51" s="16"/>
      <c r="MBX51" s="16"/>
      <c r="MBY51" s="16"/>
      <c r="MBZ51" s="16"/>
      <c r="MCA51" s="16"/>
      <c r="MCB51" s="16"/>
      <c r="MCC51" s="16"/>
      <c r="MCD51" s="16"/>
      <c r="MCE51" s="16"/>
      <c r="MCF51" s="16"/>
      <c r="MCG51" s="16"/>
      <c r="MCH51" s="16"/>
      <c r="MCI51" s="16"/>
      <c r="MCJ51" s="16"/>
      <c r="MCK51" s="16"/>
      <c r="MCL51" s="16"/>
      <c r="MCM51" s="16"/>
      <c r="MCN51" s="16"/>
      <c r="MCO51" s="16"/>
      <c r="MCP51" s="16"/>
      <c r="MCQ51" s="16"/>
      <c r="MCR51" s="16"/>
      <c r="MCS51" s="16"/>
      <c r="MCT51" s="16"/>
      <c r="MCU51" s="16"/>
      <c r="MCV51" s="16"/>
      <c r="MCW51" s="16"/>
      <c r="MCX51" s="16"/>
      <c r="MCY51" s="16"/>
      <c r="MCZ51" s="16"/>
      <c r="MDA51" s="16"/>
      <c r="MDB51" s="16"/>
      <c r="MDC51" s="16"/>
      <c r="MDD51" s="16"/>
      <c r="MDE51" s="16"/>
      <c r="MDF51" s="16"/>
      <c r="MDG51" s="16"/>
      <c r="MDH51" s="16"/>
      <c r="MDI51" s="16"/>
      <c r="MDJ51" s="16"/>
      <c r="MDK51" s="16"/>
      <c r="MDL51" s="16"/>
      <c r="MDM51" s="16"/>
      <c r="MDN51" s="16"/>
      <c r="MDO51" s="16"/>
      <c r="MDP51" s="16"/>
      <c r="MDQ51" s="16"/>
      <c r="MDR51" s="16"/>
      <c r="MDS51" s="16"/>
      <c r="MDT51" s="16"/>
      <c r="MDU51" s="16"/>
      <c r="MDV51" s="16"/>
      <c r="MDW51" s="16"/>
      <c r="MDX51" s="16"/>
      <c r="MDY51" s="16"/>
      <c r="MDZ51" s="16"/>
      <c r="MEA51" s="16"/>
      <c r="MEB51" s="16"/>
      <c r="MEC51" s="16"/>
      <c r="MED51" s="16"/>
      <c r="MEE51" s="16"/>
      <c r="MEF51" s="16"/>
      <c r="MEG51" s="16"/>
      <c r="MEH51" s="16"/>
      <c r="MEI51" s="16"/>
      <c r="MEJ51" s="16"/>
      <c r="MEK51" s="16"/>
      <c r="MEL51" s="16"/>
      <c r="MEM51" s="16"/>
      <c r="MEN51" s="16"/>
      <c r="MEO51" s="16"/>
      <c r="MEP51" s="16"/>
      <c r="MEQ51" s="16"/>
      <c r="MER51" s="16"/>
      <c r="MES51" s="16"/>
      <c r="MET51" s="16"/>
      <c r="MEU51" s="16"/>
      <c r="MEV51" s="16"/>
      <c r="MEW51" s="16"/>
      <c r="MEX51" s="16"/>
      <c r="MEY51" s="16"/>
      <c r="MEZ51" s="16"/>
      <c r="MFA51" s="16"/>
      <c r="MFB51" s="16"/>
      <c r="MFC51" s="16"/>
      <c r="MFD51" s="16"/>
      <c r="MFE51" s="16"/>
      <c r="MFF51" s="16"/>
      <c r="MFG51" s="16"/>
      <c r="MFH51" s="16"/>
      <c r="MFI51" s="16"/>
      <c r="MFJ51" s="16"/>
      <c r="MFK51" s="16"/>
      <c r="MFL51" s="16"/>
      <c r="MFM51" s="16"/>
      <c r="MFN51" s="16"/>
      <c r="MFO51" s="16"/>
      <c r="MFP51" s="16"/>
      <c r="MFQ51" s="16"/>
      <c r="MFR51" s="16"/>
      <c r="MFS51" s="16"/>
      <c r="MFT51" s="16"/>
      <c r="MFU51" s="16"/>
      <c r="MFV51" s="16"/>
      <c r="MFW51" s="16"/>
      <c r="MFX51" s="16"/>
      <c r="MFY51" s="16"/>
      <c r="MFZ51" s="16"/>
      <c r="MGA51" s="16"/>
      <c r="MGB51" s="16"/>
      <c r="MGC51" s="16"/>
      <c r="MGD51" s="16"/>
      <c r="MGE51" s="16"/>
      <c r="MGF51" s="16"/>
      <c r="MGG51" s="16"/>
      <c r="MGH51" s="16"/>
      <c r="MGI51" s="16"/>
      <c r="MGJ51" s="16"/>
      <c r="MGK51" s="16"/>
      <c r="MGL51" s="16"/>
      <c r="MGM51" s="16"/>
      <c r="MGN51" s="16"/>
      <c r="MGO51" s="16"/>
      <c r="MGP51" s="16"/>
      <c r="MGQ51" s="16"/>
      <c r="MGR51" s="16"/>
      <c r="MGS51" s="16"/>
      <c r="MGT51" s="16"/>
      <c r="MGU51" s="16"/>
      <c r="MGV51" s="16"/>
      <c r="MGW51" s="16"/>
      <c r="MGX51" s="16"/>
      <c r="MGY51" s="16"/>
      <c r="MGZ51" s="16"/>
      <c r="MHA51" s="16"/>
      <c r="MHB51" s="16"/>
      <c r="MHC51" s="16"/>
      <c r="MHD51" s="16"/>
      <c r="MHE51" s="16"/>
      <c r="MHF51" s="16"/>
      <c r="MHG51" s="16"/>
      <c r="MHH51" s="16"/>
      <c r="MHI51" s="16"/>
      <c r="MHJ51" s="16"/>
      <c r="MHK51" s="16"/>
      <c r="MHL51" s="16"/>
      <c r="MHM51" s="16"/>
      <c r="MHN51" s="16"/>
      <c r="MHO51" s="16"/>
      <c r="MHP51" s="16"/>
      <c r="MHQ51" s="16"/>
      <c r="MHR51" s="16"/>
      <c r="MHS51" s="16"/>
      <c r="MHT51" s="16"/>
      <c r="MHU51" s="16"/>
      <c r="MHV51" s="16"/>
      <c r="MHW51" s="16"/>
      <c r="MHX51" s="16"/>
      <c r="MHY51" s="16"/>
      <c r="MHZ51" s="16"/>
      <c r="MIA51" s="16"/>
      <c r="MIB51" s="16"/>
      <c r="MIC51" s="16"/>
      <c r="MID51" s="16"/>
      <c r="MIE51" s="16"/>
      <c r="MIF51" s="16"/>
      <c r="MIG51" s="16"/>
      <c r="MIH51" s="16"/>
      <c r="MII51" s="16"/>
      <c r="MIJ51" s="16"/>
      <c r="MIK51" s="16"/>
      <c r="MIL51" s="16"/>
      <c r="MIM51" s="16"/>
      <c r="MIN51" s="16"/>
      <c r="MIO51" s="16"/>
      <c r="MIP51" s="16"/>
      <c r="MIQ51" s="16"/>
      <c r="MIR51" s="16"/>
      <c r="MIS51" s="16"/>
      <c r="MIT51" s="16"/>
      <c r="MIU51" s="16"/>
      <c r="MIV51" s="16"/>
      <c r="MIW51" s="16"/>
      <c r="MIX51" s="16"/>
      <c r="MIY51" s="16"/>
      <c r="MIZ51" s="16"/>
      <c r="MJA51" s="16"/>
      <c r="MJB51" s="16"/>
      <c r="MJC51" s="16"/>
      <c r="MJD51" s="16"/>
      <c r="MJE51" s="16"/>
      <c r="MJF51" s="16"/>
      <c r="MJG51" s="16"/>
      <c r="MJH51" s="16"/>
      <c r="MJI51" s="16"/>
      <c r="MJJ51" s="16"/>
      <c r="MJK51" s="16"/>
      <c r="MJL51" s="16"/>
      <c r="MJM51" s="16"/>
      <c r="MJN51" s="16"/>
      <c r="MJO51" s="16"/>
      <c r="MJP51" s="16"/>
      <c r="MJQ51" s="16"/>
      <c r="MJR51" s="16"/>
      <c r="MJS51" s="16"/>
      <c r="MJT51" s="16"/>
      <c r="MJU51" s="16"/>
      <c r="MJV51" s="16"/>
      <c r="MJW51" s="16"/>
      <c r="MJX51" s="16"/>
      <c r="MJY51" s="16"/>
      <c r="MJZ51" s="16"/>
      <c r="MKA51" s="16"/>
      <c r="MKB51" s="16"/>
      <c r="MKC51" s="16"/>
      <c r="MKD51" s="16"/>
      <c r="MKE51" s="16"/>
      <c r="MKF51" s="16"/>
      <c r="MKG51" s="16"/>
      <c r="MKH51" s="16"/>
      <c r="MKI51" s="16"/>
      <c r="MKJ51" s="16"/>
      <c r="MKK51" s="16"/>
      <c r="MKL51" s="16"/>
      <c r="MKM51" s="16"/>
      <c r="MKN51" s="16"/>
      <c r="MKO51" s="16"/>
      <c r="MKP51" s="16"/>
      <c r="MKQ51" s="16"/>
      <c r="MKR51" s="16"/>
      <c r="MKS51" s="16"/>
      <c r="MKT51" s="16"/>
      <c r="MKU51" s="16"/>
      <c r="MKV51" s="16"/>
      <c r="MKW51" s="16"/>
      <c r="MKX51" s="16"/>
      <c r="MKY51" s="16"/>
      <c r="MKZ51" s="16"/>
      <c r="MLA51" s="16"/>
      <c r="MLB51" s="16"/>
      <c r="MLC51" s="16"/>
      <c r="MLD51" s="16"/>
      <c r="MLE51" s="16"/>
      <c r="MLF51" s="16"/>
      <c r="MLG51" s="16"/>
      <c r="MLH51" s="16"/>
      <c r="MLI51" s="16"/>
      <c r="MLJ51" s="16"/>
      <c r="MLK51" s="16"/>
      <c r="MLL51" s="16"/>
      <c r="MLM51" s="16"/>
      <c r="MLN51" s="16"/>
      <c r="MLO51" s="16"/>
      <c r="MLP51" s="16"/>
      <c r="MLQ51" s="16"/>
      <c r="MLR51" s="16"/>
      <c r="MLS51" s="16"/>
      <c r="MLT51" s="16"/>
      <c r="MLU51" s="16"/>
      <c r="MLV51" s="16"/>
      <c r="MLW51" s="16"/>
      <c r="MLX51" s="16"/>
      <c r="MLY51" s="16"/>
      <c r="MLZ51" s="16"/>
      <c r="MMA51" s="16"/>
      <c r="MMB51" s="16"/>
      <c r="MMC51" s="16"/>
      <c r="MMD51" s="16"/>
      <c r="MME51" s="16"/>
      <c r="MMF51" s="16"/>
      <c r="MMG51" s="16"/>
      <c r="MMH51" s="16"/>
      <c r="MMI51" s="16"/>
      <c r="MMJ51" s="16"/>
      <c r="MMK51" s="16"/>
      <c r="MML51" s="16"/>
      <c r="MMM51" s="16"/>
      <c r="MMN51" s="16"/>
      <c r="MMO51" s="16"/>
      <c r="MMP51" s="16"/>
      <c r="MMQ51" s="16"/>
      <c r="MMR51" s="16"/>
      <c r="MMS51" s="16"/>
      <c r="MMT51" s="16"/>
      <c r="MMU51" s="16"/>
      <c r="MMV51" s="16"/>
      <c r="MMW51" s="16"/>
      <c r="MMX51" s="16"/>
      <c r="MMY51" s="16"/>
      <c r="MMZ51" s="16"/>
      <c r="MNA51" s="16"/>
      <c r="MNB51" s="16"/>
      <c r="MNC51" s="16"/>
      <c r="MND51" s="16"/>
      <c r="MNE51" s="16"/>
      <c r="MNF51" s="16"/>
      <c r="MNG51" s="16"/>
      <c r="MNH51" s="16"/>
      <c r="MNI51" s="16"/>
      <c r="MNJ51" s="16"/>
      <c r="MNK51" s="16"/>
      <c r="MNL51" s="16"/>
      <c r="MNM51" s="16"/>
      <c r="MNN51" s="16"/>
      <c r="MNO51" s="16"/>
      <c r="MNP51" s="16"/>
      <c r="MNQ51" s="16"/>
      <c r="MNR51" s="16"/>
      <c r="MNS51" s="16"/>
      <c r="MNT51" s="16"/>
      <c r="MNU51" s="16"/>
      <c r="MNV51" s="16"/>
      <c r="MNW51" s="16"/>
      <c r="MNX51" s="16"/>
      <c r="MNY51" s="16"/>
      <c r="MNZ51" s="16"/>
      <c r="MOA51" s="16"/>
      <c r="MOB51" s="16"/>
      <c r="MOC51" s="16"/>
      <c r="MOD51" s="16"/>
      <c r="MOE51" s="16"/>
      <c r="MOF51" s="16"/>
      <c r="MOG51" s="16"/>
      <c r="MOH51" s="16"/>
      <c r="MOI51" s="16"/>
      <c r="MOJ51" s="16"/>
      <c r="MOK51" s="16"/>
      <c r="MOL51" s="16"/>
      <c r="MOM51" s="16"/>
      <c r="MON51" s="16"/>
      <c r="MOO51" s="16"/>
      <c r="MOP51" s="16"/>
      <c r="MOQ51" s="16"/>
      <c r="MOR51" s="16"/>
      <c r="MOS51" s="16"/>
      <c r="MOT51" s="16"/>
      <c r="MOU51" s="16"/>
      <c r="MOV51" s="16"/>
      <c r="MOW51" s="16"/>
      <c r="MOX51" s="16"/>
      <c r="MOY51" s="16"/>
      <c r="MOZ51" s="16"/>
      <c r="MPA51" s="16"/>
      <c r="MPB51" s="16"/>
      <c r="MPC51" s="16"/>
      <c r="MPD51" s="16"/>
      <c r="MPE51" s="16"/>
      <c r="MPF51" s="16"/>
      <c r="MPG51" s="16"/>
      <c r="MPH51" s="16"/>
      <c r="MPI51" s="16"/>
      <c r="MPJ51" s="16"/>
      <c r="MPK51" s="16"/>
      <c r="MPL51" s="16"/>
      <c r="MPM51" s="16"/>
      <c r="MPN51" s="16"/>
      <c r="MPO51" s="16"/>
      <c r="MPP51" s="16"/>
      <c r="MPQ51" s="16"/>
      <c r="MPR51" s="16"/>
      <c r="MPS51" s="16"/>
      <c r="MPT51" s="16"/>
      <c r="MPU51" s="16"/>
      <c r="MPV51" s="16"/>
      <c r="MPW51" s="16"/>
      <c r="MPX51" s="16"/>
      <c r="MPY51" s="16"/>
      <c r="MPZ51" s="16"/>
      <c r="MQA51" s="16"/>
      <c r="MQB51" s="16"/>
      <c r="MQC51" s="16"/>
      <c r="MQD51" s="16"/>
      <c r="MQE51" s="16"/>
      <c r="MQF51" s="16"/>
      <c r="MQG51" s="16"/>
      <c r="MQH51" s="16"/>
      <c r="MQI51" s="16"/>
      <c r="MQJ51" s="16"/>
      <c r="MQK51" s="16"/>
      <c r="MQL51" s="16"/>
      <c r="MQM51" s="16"/>
      <c r="MQN51" s="16"/>
      <c r="MQO51" s="16"/>
      <c r="MQP51" s="16"/>
      <c r="MQQ51" s="16"/>
      <c r="MQR51" s="16"/>
      <c r="MQS51" s="16"/>
      <c r="MQT51" s="16"/>
      <c r="MQU51" s="16"/>
      <c r="MQV51" s="16"/>
      <c r="MQW51" s="16"/>
      <c r="MQX51" s="16"/>
      <c r="MQY51" s="16"/>
      <c r="MQZ51" s="16"/>
      <c r="MRA51" s="16"/>
      <c r="MRB51" s="16"/>
      <c r="MRC51" s="16"/>
      <c r="MRD51" s="16"/>
      <c r="MRE51" s="16"/>
      <c r="MRF51" s="16"/>
      <c r="MRG51" s="16"/>
      <c r="MRH51" s="16"/>
      <c r="MRI51" s="16"/>
      <c r="MRJ51" s="16"/>
      <c r="MRK51" s="16"/>
      <c r="MRL51" s="16"/>
      <c r="MRM51" s="16"/>
      <c r="MRN51" s="16"/>
      <c r="MRO51" s="16"/>
      <c r="MRP51" s="16"/>
      <c r="MRQ51" s="16"/>
      <c r="MRR51" s="16"/>
      <c r="MRS51" s="16"/>
      <c r="MRT51" s="16"/>
      <c r="MRU51" s="16"/>
      <c r="MRV51" s="16"/>
      <c r="MRW51" s="16"/>
      <c r="MRX51" s="16"/>
      <c r="MRY51" s="16"/>
      <c r="MRZ51" s="16"/>
      <c r="MSA51" s="16"/>
      <c r="MSB51" s="16"/>
      <c r="MSC51" s="16"/>
      <c r="MSD51" s="16"/>
      <c r="MSE51" s="16"/>
      <c r="MSF51" s="16"/>
      <c r="MSG51" s="16"/>
      <c r="MSH51" s="16"/>
      <c r="MSI51" s="16"/>
      <c r="MSJ51" s="16"/>
      <c r="MSK51" s="16"/>
      <c r="MSL51" s="16"/>
      <c r="MSM51" s="16"/>
      <c r="MSN51" s="16"/>
      <c r="MSO51" s="16"/>
      <c r="MSP51" s="16"/>
      <c r="MSQ51" s="16"/>
      <c r="MSR51" s="16"/>
      <c r="MSS51" s="16"/>
      <c r="MST51" s="16"/>
      <c r="MSU51" s="16"/>
      <c r="MSV51" s="16"/>
      <c r="MSW51" s="16"/>
      <c r="MSX51" s="16"/>
      <c r="MSY51" s="16"/>
      <c r="MSZ51" s="16"/>
      <c r="MTA51" s="16"/>
      <c r="MTB51" s="16"/>
      <c r="MTC51" s="16"/>
      <c r="MTD51" s="16"/>
      <c r="MTE51" s="16"/>
      <c r="MTF51" s="16"/>
      <c r="MTG51" s="16"/>
      <c r="MTH51" s="16"/>
      <c r="MTI51" s="16"/>
      <c r="MTJ51" s="16"/>
      <c r="MTK51" s="16"/>
      <c r="MTL51" s="16"/>
      <c r="MTM51" s="16"/>
      <c r="MTN51" s="16"/>
      <c r="MTO51" s="16"/>
      <c r="MTP51" s="16"/>
      <c r="MTQ51" s="16"/>
      <c r="MTR51" s="16"/>
      <c r="MTS51" s="16"/>
      <c r="MTT51" s="16"/>
      <c r="MTU51" s="16"/>
      <c r="MTV51" s="16"/>
      <c r="MTW51" s="16"/>
      <c r="MTX51" s="16"/>
      <c r="MTY51" s="16"/>
      <c r="MTZ51" s="16"/>
      <c r="MUA51" s="16"/>
      <c r="MUB51" s="16"/>
      <c r="MUC51" s="16"/>
      <c r="MUD51" s="16"/>
      <c r="MUE51" s="16"/>
      <c r="MUF51" s="16"/>
      <c r="MUG51" s="16"/>
      <c r="MUH51" s="16"/>
      <c r="MUI51" s="16"/>
      <c r="MUJ51" s="16"/>
      <c r="MUK51" s="16"/>
      <c r="MUL51" s="16"/>
      <c r="MUM51" s="16"/>
      <c r="MUN51" s="16"/>
      <c r="MUO51" s="16"/>
      <c r="MUP51" s="16"/>
      <c r="MUQ51" s="16"/>
      <c r="MUR51" s="16"/>
      <c r="MUS51" s="16"/>
      <c r="MUT51" s="16"/>
      <c r="MUU51" s="16"/>
      <c r="MUV51" s="16"/>
      <c r="MUW51" s="16"/>
      <c r="MUX51" s="16"/>
      <c r="MUY51" s="16"/>
      <c r="MUZ51" s="16"/>
      <c r="MVA51" s="16"/>
      <c r="MVB51" s="16"/>
      <c r="MVC51" s="16"/>
      <c r="MVD51" s="16"/>
      <c r="MVE51" s="16"/>
      <c r="MVF51" s="16"/>
      <c r="MVG51" s="16"/>
      <c r="MVH51" s="16"/>
      <c r="MVI51" s="16"/>
      <c r="MVJ51" s="16"/>
      <c r="MVK51" s="16"/>
      <c r="MVL51" s="16"/>
      <c r="MVM51" s="16"/>
      <c r="MVN51" s="16"/>
      <c r="MVO51" s="16"/>
      <c r="MVP51" s="16"/>
      <c r="MVQ51" s="16"/>
      <c r="MVR51" s="16"/>
      <c r="MVS51" s="16"/>
      <c r="MVT51" s="16"/>
      <c r="MVU51" s="16"/>
      <c r="MVV51" s="16"/>
      <c r="MVW51" s="16"/>
      <c r="MVX51" s="16"/>
      <c r="MVY51" s="16"/>
      <c r="MVZ51" s="16"/>
      <c r="MWA51" s="16"/>
      <c r="MWB51" s="16"/>
      <c r="MWC51" s="16"/>
      <c r="MWD51" s="16"/>
      <c r="MWE51" s="16"/>
      <c r="MWF51" s="16"/>
      <c r="MWG51" s="16"/>
      <c r="MWH51" s="16"/>
      <c r="MWI51" s="16"/>
      <c r="MWJ51" s="16"/>
      <c r="MWK51" s="16"/>
      <c r="MWL51" s="16"/>
      <c r="MWM51" s="16"/>
      <c r="MWN51" s="16"/>
      <c r="MWO51" s="16"/>
      <c r="MWP51" s="16"/>
      <c r="MWQ51" s="16"/>
      <c r="MWR51" s="16"/>
      <c r="MWS51" s="16"/>
      <c r="MWT51" s="16"/>
      <c r="MWU51" s="16"/>
      <c r="MWV51" s="16"/>
      <c r="MWW51" s="16"/>
      <c r="MWX51" s="16"/>
      <c r="MWY51" s="16"/>
      <c r="MWZ51" s="16"/>
      <c r="MXA51" s="16"/>
      <c r="MXB51" s="16"/>
      <c r="MXC51" s="16"/>
      <c r="MXD51" s="16"/>
      <c r="MXE51" s="16"/>
      <c r="MXF51" s="16"/>
      <c r="MXG51" s="16"/>
      <c r="MXH51" s="16"/>
      <c r="MXI51" s="16"/>
      <c r="MXJ51" s="16"/>
      <c r="MXK51" s="16"/>
      <c r="MXL51" s="16"/>
      <c r="MXM51" s="16"/>
      <c r="MXN51" s="16"/>
      <c r="MXO51" s="16"/>
      <c r="MXP51" s="16"/>
      <c r="MXQ51" s="16"/>
      <c r="MXR51" s="16"/>
      <c r="MXS51" s="16"/>
      <c r="MXT51" s="16"/>
      <c r="MXU51" s="16"/>
      <c r="MXV51" s="16"/>
      <c r="MXW51" s="16"/>
      <c r="MXX51" s="16"/>
      <c r="MXY51" s="16"/>
      <c r="MXZ51" s="16"/>
      <c r="MYA51" s="16"/>
      <c r="MYB51" s="16"/>
      <c r="MYC51" s="16"/>
      <c r="MYD51" s="16"/>
      <c r="MYE51" s="16"/>
      <c r="MYF51" s="16"/>
      <c r="MYG51" s="16"/>
      <c r="MYH51" s="16"/>
      <c r="MYI51" s="16"/>
      <c r="MYJ51" s="16"/>
      <c r="MYK51" s="16"/>
      <c r="MYL51" s="16"/>
      <c r="MYM51" s="16"/>
      <c r="MYN51" s="16"/>
      <c r="MYO51" s="16"/>
      <c r="MYP51" s="16"/>
      <c r="MYQ51" s="16"/>
      <c r="MYR51" s="16"/>
      <c r="MYS51" s="16"/>
      <c r="MYT51" s="16"/>
      <c r="MYU51" s="16"/>
      <c r="MYV51" s="16"/>
      <c r="MYW51" s="16"/>
      <c r="MYX51" s="16"/>
      <c r="MYY51" s="16"/>
      <c r="MYZ51" s="16"/>
      <c r="MZA51" s="16"/>
      <c r="MZB51" s="16"/>
      <c r="MZC51" s="16"/>
      <c r="MZD51" s="16"/>
      <c r="MZE51" s="16"/>
      <c r="MZF51" s="16"/>
      <c r="MZG51" s="16"/>
      <c r="MZH51" s="16"/>
      <c r="MZI51" s="16"/>
      <c r="MZJ51" s="16"/>
      <c r="MZK51" s="16"/>
      <c r="MZL51" s="16"/>
      <c r="MZM51" s="16"/>
      <c r="MZN51" s="16"/>
      <c r="MZO51" s="16"/>
      <c r="MZP51" s="16"/>
      <c r="MZQ51" s="16"/>
      <c r="MZR51" s="16"/>
      <c r="MZS51" s="16"/>
      <c r="MZT51" s="16"/>
      <c r="MZU51" s="16"/>
      <c r="MZV51" s="16"/>
      <c r="MZW51" s="16"/>
      <c r="MZX51" s="16"/>
      <c r="MZY51" s="16"/>
      <c r="MZZ51" s="16"/>
      <c r="NAA51" s="16"/>
      <c r="NAB51" s="16"/>
      <c r="NAC51" s="16"/>
      <c r="NAD51" s="16"/>
      <c r="NAE51" s="16"/>
      <c r="NAF51" s="16"/>
      <c r="NAG51" s="16"/>
      <c r="NAH51" s="16"/>
      <c r="NAI51" s="16"/>
      <c r="NAJ51" s="16"/>
      <c r="NAK51" s="16"/>
      <c r="NAL51" s="16"/>
      <c r="NAM51" s="16"/>
      <c r="NAN51" s="16"/>
      <c r="NAO51" s="16"/>
      <c r="NAP51" s="16"/>
      <c r="NAQ51" s="16"/>
      <c r="NAR51" s="16"/>
      <c r="NAS51" s="16"/>
      <c r="NAT51" s="16"/>
      <c r="NAU51" s="16"/>
      <c r="NAV51" s="16"/>
      <c r="NAW51" s="16"/>
      <c r="NAX51" s="16"/>
      <c r="NAY51" s="16"/>
      <c r="NAZ51" s="16"/>
      <c r="NBA51" s="16"/>
      <c r="NBB51" s="16"/>
      <c r="NBC51" s="16"/>
      <c r="NBD51" s="16"/>
      <c r="NBE51" s="16"/>
      <c r="NBF51" s="16"/>
      <c r="NBG51" s="16"/>
      <c r="NBH51" s="16"/>
      <c r="NBI51" s="16"/>
      <c r="NBJ51" s="16"/>
      <c r="NBK51" s="16"/>
      <c r="NBL51" s="16"/>
      <c r="NBM51" s="16"/>
      <c r="NBN51" s="16"/>
      <c r="NBO51" s="16"/>
      <c r="NBP51" s="16"/>
      <c r="NBQ51" s="16"/>
      <c r="NBR51" s="16"/>
      <c r="NBS51" s="16"/>
      <c r="NBT51" s="16"/>
      <c r="NBU51" s="16"/>
      <c r="NBV51" s="16"/>
      <c r="NBW51" s="16"/>
      <c r="NBX51" s="16"/>
      <c r="NBY51" s="16"/>
      <c r="NBZ51" s="16"/>
      <c r="NCA51" s="16"/>
      <c r="NCB51" s="16"/>
      <c r="NCC51" s="16"/>
      <c r="NCD51" s="16"/>
      <c r="NCE51" s="16"/>
      <c r="NCF51" s="16"/>
      <c r="NCG51" s="16"/>
      <c r="NCH51" s="16"/>
      <c r="NCI51" s="16"/>
      <c r="NCJ51" s="16"/>
      <c r="NCK51" s="16"/>
      <c r="NCL51" s="16"/>
      <c r="NCM51" s="16"/>
      <c r="NCN51" s="16"/>
      <c r="NCO51" s="16"/>
      <c r="NCP51" s="16"/>
      <c r="NCQ51" s="16"/>
      <c r="NCR51" s="16"/>
      <c r="NCS51" s="16"/>
      <c r="NCT51" s="16"/>
      <c r="NCU51" s="16"/>
      <c r="NCV51" s="16"/>
      <c r="NCW51" s="16"/>
      <c r="NCX51" s="16"/>
      <c r="NCY51" s="16"/>
      <c r="NCZ51" s="16"/>
      <c r="NDA51" s="16"/>
      <c r="NDB51" s="16"/>
      <c r="NDC51" s="16"/>
      <c r="NDD51" s="16"/>
      <c r="NDE51" s="16"/>
      <c r="NDF51" s="16"/>
      <c r="NDG51" s="16"/>
      <c r="NDH51" s="16"/>
      <c r="NDI51" s="16"/>
      <c r="NDJ51" s="16"/>
      <c r="NDK51" s="16"/>
      <c r="NDL51" s="16"/>
      <c r="NDM51" s="16"/>
      <c r="NDN51" s="16"/>
      <c r="NDO51" s="16"/>
      <c r="NDP51" s="16"/>
      <c r="NDQ51" s="16"/>
      <c r="NDR51" s="16"/>
      <c r="NDS51" s="16"/>
      <c r="NDT51" s="16"/>
      <c r="NDU51" s="16"/>
      <c r="NDV51" s="16"/>
      <c r="NDW51" s="16"/>
      <c r="NDX51" s="16"/>
      <c r="NDY51" s="16"/>
      <c r="NDZ51" s="16"/>
      <c r="NEA51" s="16"/>
      <c r="NEB51" s="16"/>
      <c r="NEC51" s="16"/>
      <c r="NED51" s="16"/>
      <c r="NEE51" s="16"/>
      <c r="NEF51" s="16"/>
      <c r="NEG51" s="16"/>
      <c r="NEH51" s="16"/>
      <c r="NEI51" s="16"/>
      <c r="NEJ51" s="16"/>
      <c r="NEK51" s="16"/>
      <c r="NEL51" s="16"/>
      <c r="NEM51" s="16"/>
      <c r="NEN51" s="16"/>
      <c r="NEO51" s="16"/>
      <c r="NEP51" s="16"/>
      <c r="NEQ51" s="16"/>
      <c r="NER51" s="16"/>
      <c r="NES51" s="16"/>
      <c r="NET51" s="16"/>
      <c r="NEU51" s="16"/>
      <c r="NEV51" s="16"/>
      <c r="NEW51" s="16"/>
      <c r="NEX51" s="16"/>
      <c r="NEY51" s="16"/>
      <c r="NEZ51" s="16"/>
      <c r="NFA51" s="16"/>
      <c r="NFB51" s="16"/>
      <c r="NFC51" s="16"/>
      <c r="NFD51" s="16"/>
      <c r="NFE51" s="16"/>
      <c r="NFF51" s="16"/>
      <c r="NFG51" s="16"/>
      <c r="NFH51" s="16"/>
      <c r="NFI51" s="16"/>
      <c r="NFJ51" s="16"/>
      <c r="NFK51" s="16"/>
      <c r="NFL51" s="16"/>
      <c r="NFM51" s="16"/>
      <c r="NFN51" s="16"/>
      <c r="NFO51" s="16"/>
      <c r="NFP51" s="16"/>
      <c r="NFQ51" s="16"/>
      <c r="NFR51" s="16"/>
      <c r="NFS51" s="16"/>
      <c r="NFT51" s="16"/>
      <c r="NFU51" s="16"/>
      <c r="NFV51" s="16"/>
      <c r="NFW51" s="16"/>
      <c r="NFX51" s="16"/>
      <c r="NFY51" s="16"/>
      <c r="NFZ51" s="16"/>
      <c r="NGA51" s="16"/>
      <c r="NGB51" s="16"/>
      <c r="NGC51" s="16"/>
      <c r="NGD51" s="16"/>
      <c r="NGE51" s="16"/>
      <c r="NGF51" s="16"/>
      <c r="NGG51" s="16"/>
      <c r="NGH51" s="16"/>
      <c r="NGI51" s="16"/>
      <c r="NGJ51" s="16"/>
      <c r="NGK51" s="16"/>
      <c r="NGL51" s="16"/>
      <c r="NGM51" s="16"/>
      <c r="NGN51" s="16"/>
      <c r="NGO51" s="16"/>
      <c r="NGP51" s="16"/>
      <c r="NGQ51" s="16"/>
      <c r="NGR51" s="16"/>
      <c r="NGS51" s="16"/>
      <c r="NGT51" s="16"/>
      <c r="NGU51" s="16"/>
      <c r="NGV51" s="16"/>
      <c r="NGW51" s="16"/>
      <c r="NGX51" s="16"/>
      <c r="NGY51" s="16"/>
      <c r="NGZ51" s="16"/>
      <c r="NHA51" s="16"/>
      <c r="NHB51" s="16"/>
      <c r="NHC51" s="16"/>
      <c r="NHD51" s="16"/>
      <c r="NHE51" s="16"/>
      <c r="NHF51" s="16"/>
      <c r="NHG51" s="16"/>
      <c r="NHH51" s="16"/>
      <c r="NHI51" s="16"/>
      <c r="NHJ51" s="16"/>
      <c r="NHK51" s="16"/>
      <c r="NHL51" s="16"/>
      <c r="NHM51" s="16"/>
      <c r="NHN51" s="16"/>
      <c r="NHO51" s="16"/>
      <c r="NHP51" s="16"/>
      <c r="NHQ51" s="16"/>
      <c r="NHR51" s="16"/>
      <c r="NHS51" s="16"/>
      <c r="NHT51" s="16"/>
      <c r="NHU51" s="16"/>
      <c r="NHV51" s="16"/>
      <c r="NHW51" s="16"/>
      <c r="NHX51" s="16"/>
      <c r="NHY51" s="16"/>
      <c r="NHZ51" s="16"/>
      <c r="NIA51" s="16"/>
      <c r="NIB51" s="16"/>
      <c r="NIC51" s="16"/>
      <c r="NID51" s="16"/>
      <c r="NIE51" s="16"/>
      <c r="NIF51" s="16"/>
      <c r="NIG51" s="16"/>
      <c r="NIH51" s="16"/>
      <c r="NII51" s="16"/>
      <c r="NIJ51" s="16"/>
      <c r="NIK51" s="16"/>
      <c r="NIL51" s="16"/>
      <c r="NIM51" s="16"/>
      <c r="NIN51" s="16"/>
      <c r="NIO51" s="16"/>
      <c r="NIP51" s="16"/>
      <c r="NIQ51" s="16"/>
      <c r="NIR51" s="16"/>
      <c r="NIS51" s="16"/>
      <c r="NIT51" s="16"/>
      <c r="NIU51" s="16"/>
      <c r="NIV51" s="16"/>
      <c r="NIW51" s="16"/>
      <c r="NIX51" s="16"/>
      <c r="NIY51" s="16"/>
      <c r="NIZ51" s="16"/>
      <c r="NJA51" s="16"/>
      <c r="NJB51" s="16"/>
      <c r="NJC51" s="16"/>
      <c r="NJD51" s="16"/>
      <c r="NJE51" s="16"/>
      <c r="NJF51" s="16"/>
      <c r="NJG51" s="16"/>
      <c r="NJH51" s="16"/>
      <c r="NJI51" s="16"/>
      <c r="NJJ51" s="16"/>
      <c r="NJK51" s="16"/>
      <c r="NJL51" s="16"/>
      <c r="NJM51" s="16"/>
      <c r="NJN51" s="16"/>
      <c r="NJO51" s="16"/>
      <c r="NJP51" s="16"/>
      <c r="NJQ51" s="16"/>
      <c r="NJR51" s="16"/>
      <c r="NJS51" s="16"/>
      <c r="NJT51" s="16"/>
      <c r="NJU51" s="16"/>
      <c r="NJV51" s="16"/>
      <c r="NJW51" s="16"/>
      <c r="NJX51" s="16"/>
      <c r="NJY51" s="16"/>
      <c r="NJZ51" s="16"/>
      <c r="NKA51" s="16"/>
      <c r="NKB51" s="16"/>
      <c r="NKC51" s="16"/>
      <c r="NKD51" s="16"/>
      <c r="NKE51" s="16"/>
      <c r="NKF51" s="16"/>
      <c r="NKG51" s="16"/>
      <c r="NKH51" s="16"/>
      <c r="NKI51" s="16"/>
      <c r="NKJ51" s="16"/>
      <c r="NKK51" s="16"/>
      <c r="NKL51" s="16"/>
      <c r="NKM51" s="16"/>
      <c r="NKN51" s="16"/>
      <c r="NKO51" s="16"/>
      <c r="NKP51" s="16"/>
      <c r="NKQ51" s="16"/>
      <c r="NKR51" s="16"/>
      <c r="NKS51" s="16"/>
      <c r="NKT51" s="16"/>
      <c r="NKU51" s="16"/>
      <c r="NKV51" s="16"/>
      <c r="NKW51" s="16"/>
      <c r="NKX51" s="16"/>
      <c r="NKY51" s="16"/>
      <c r="NKZ51" s="16"/>
      <c r="NLA51" s="16"/>
      <c r="NLB51" s="16"/>
      <c r="NLC51" s="16"/>
      <c r="NLD51" s="16"/>
      <c r="NLE51" s="16"/>
      <c r="NLF51" s="16"/>
      <c r="NLG51" s="16"/>
      <c r="NLH51" s="16"/>
      <c r="NLI51" s="16"/>
      <c r="NLJ51" s="16"/>
      <c r="NLK51" s="16"/>
      <c r="NLL51" s="16"/>
      <c r="NLM51" s="16"/>
      <c r="NLN51" s="16"/>
      <c r="NLO51" s="16"/>
      <c r="NLP51" s="16"/>
      <c r="NLQ51" s="16"/>
      <c r="NLR51" s="16"/>
      <c r="NLS51" s="16"/>
      <c r="NLT51" s="16"/>
      <c r="NLU51" s="16"/>
      <c r="NLV51" s="16"/>
      <c r="NLW51" s="16"/>
      <c r="NLX51" s="16"/>
      <c r="NLY51" s="16"/>
      <c r="NLZ51" s="16"/>
      <c r="NMA51" s="16"/>
      <c r="NMB51" s="16"/>
      <c r="NMC51" s="16"/>
      <c r="NMD51" s="16"/>
      <c r="NME51" s="16"/>
      <c r="NMF51" s="16"/>
      <c r="NMG51" s="16"/>
      <c r="NMH51" s="16"/>
      <c r="NMI51" s="16"/>
      <c r="NMJ51" s="16"/>
      <c r="NMK51" s="16"/>
      <c r="NML51" s="16"/>
      <c r="NMM51" s="16"/>
      <c r="NMN51" s="16"/>
      <c r="NMO51" s="16"/>
      <c r="NMP51" s="16"/>
      <c r="NMQ51" s="16"/>
      <c r="NMR51" s="16"/>
      <c r="NMS51" s="16"/>
      <c r="NMT51" s="16"/>
      <c r="NMU51" s="16"/>
      <c r="NMV51" s="16"/>
      <c r="NMW51" s="16"/>
      <c r="NMX51" s="16"/>
      <c r="NMY51" s="16"/>
      <c r="NMZ51" s="16"/>
      <c r="NNA51" s="16"/>
      <c r="NNB51" s="16"/>
      <c r="NNC51" s="16"/>
      <c r="NND51" s="16"/>
      <c r="NNE51" s="16"/>
      <c r="NNF51" s="16"/>
      <c r="NNG51" s="16"/>
      <c r="NNH51" s="16"/>
      <c r="NNI51" s="16"/>
      <c r="NNJ51" s="16"/>
      <c r="NNK51" s="16"/>
      <c r="NNL51" s="16"/>
      <c r="NNM51" s="16"/>
      <c r="NNN51" s="16"/>
      <c r="NNO51" s="16"/>
      <c r="NNP51" s="16"/>
      <c r="NNQ51" s="16"/>
      <c r="NNR51" s="16"/>
      <c r="NNS51" s="16"/>
      <c r="NNT51" s="16"/>
      <c r="NNU51" s="16"/>
      <c r="NNV51" s="16"/>
      <c r="NNW51" s="16"/>
      <c r="NNX51" s="16"/>
      <c r="NNY51" s="16"/>
      <c r="NNZ51" s="16"/>
      <c r="NOA51" s="16"/>
      <c r="NOB51" s="16"/>
      <c r="NOC51" s="16"/>
      <c r="NOD51" s="16"/>
      <c r="NOE51" s="16"/>
      <c r="NOF51" s="16"/>
      <c r="NOG51" s="16"/>
      <c r="NOH51" s="16"/>
      <c r="NOI51" s="16"/>
      <c r="NOJ51" s="16"/>
      <c r="NOK51" s="16"/>
      <c r="NOL51" s="16"/>
      <c r="NOM51" s="16"/>
      <c r="NON51" s="16"/>
      <c r="NOO51" s="16"/>
      <c r="NOP51" s="16"/>
      <c r="NOQ51" s="16"/>
      <c r="NOR51" s="16"/>
      <c r="NOS51" s="16"/>
      <c r="NOT51" s="16"/>
      <c r="NOU51" s="16"/>
      <c r="NOV51" s="16"/>
      <c r="NOW51" s="16"/>
      <c r="NOX51" s="16"/>
      <c r="NOY51" s="16"/>
      <c r="NOZ51" s="16"/>
      <c r="NPA51" s="16"/>
      <c r="NPB51" s="16"/>
      <c r="NPC51" s="16"/>
      <c r="NPD51" s="16"/>
      <c r="NPE51" s="16"/>
      <c r="NPF51" s="16"/>
      <c r="NPG51" s="16"/>
      <c r="NPH51" s="16"/>
      <c r="NPI51" s="16"/>
      <c r="NPJ51" s="16"/>
      <c r="NPK51" s="16"/>
      <c r="NPL51" s="16"/>
      <c r="NPM51" s="16"/>
      <c r="NPN51" s="16"/>
      <c r="NPO51" s="16"/>
      <c r="NPP51" s="16"/>
      <c r="NPQ51" s="16"/>
      <c r="NPR51" s="16"/>
      <c r="NPS51" s="16"/>
      <c r="NPT51" s="16"/>
      <c r="NPU51" s="16"/>
      <c r="NPV51" s="16"/>
      <c r="NPW51" s="16"/>
      <c r="NPX51" s="16"/>
      <c r="NPY51" s="16"/>
      <c r="NPZ51" s="16"/>
      <c r="NQA51" s="16"/>
      <c r="NQB51" s="16"/>
      <c r="NQC51" s="16"/>
      <c r="NQD51" s="16"/>
      <c r="NQE51" s="16"/>
      <c r="NQF51" s="16"/>
      <c r="NQG51" s="16"/>
      <c r="NQH51" s="16"/>
      <c r="NQI51" s="16"/>
      <c r="NQJ51" s="16"/>
      <c r="NQK51" s="16"/>
      <c r="NQL51" s="16"/>
      <c r="NQM51" s="16"/>
      <c r="NQN51" s="16"/>
      <c r="NQO51" s="16"/>
      <c r="NQP51" s="16"/>
      <c r="NQQ51" s="16"/>
      <c r="NQR51" s="16"/>
      <c r="NQS51" s="16"/>
      <c r="NQT51" s="16"/>
      <c r="NQU51" s="16"/>
      <c r="NQV51" s="16"/>
      <c r="NQW51" s="16"/>
      <c r="NQX51" s="16"/>
      <c r="NQY51" s="16"/>
      <c r="NQZ51" s="16"/>
      <c r="NRA51" s="16"/>
      <c r="NRB51" s="16"/>
      <c r="NRC51" s="16"/>
      <c r="NRD51" s="16"/>
      <c r="NRE51" s="16"/>
      <c r="NRF51" s="16"/>
      <c r="NRG51" s="16"/>
      <c r="NRH51" s="16"/>
      <c r="NRI51" s="16"/>
      <c r="NRJ51" s="16"/>
      <c r="NRK51" s="16"/>
      <c r="NRL51" s="16"/>
      <c r="NRM51" s="16"/>
      <c r="NRN51" s="16"/>
      <c r="NRO51" s="16"/>
      <c r="NRP51" s="16"/>
      <c r="NRQ51" s="16"/>
      <c r="NRR51" s="16"/>
      <c r="NRS51" s="16"/>
      <c r="NRT51" s="16"/>
      <c r="NRU51" s="16"/>
      <c r="NRV51" s="16"/>
      <c r="NRW51" s="16"/>
      <c r="NRX51" s="16"/>
      <c r="NRY51" s="16"/>
      <c r="NRZ51" s="16"/>
      <c r="NSA51" s="16"/>
      <c r="NSB51" s="16"/>
      <c r="NSC51" s="16"/>
      <c r="NSD51" s="16"/>
      <c r="NSE51" s="16"/>
      <c r="NSF51" s="16"/>
      <c r="NSG51" s="16"/>
      <c r="NSH51" s="16"/>
      <c r="NSI51" s="16"/>
      <c r="NSJ51" s="16"/>
      <c r="NSK51" s="16"/>
      <c r="NSL51" s="16"/>
      <c r="NSM51" s="16"/>
      <c r="NSN51" s="16"/>
      <c r="NSO51" s="16"/>
      <c r="NSP51" s="16"/>
      <c r="NSQ51" s="16"/>
      <c r="NSR51" s="16"/>
      <c r="NSS51" s="16"/>
      <c r="NST51" s="16"/>
      <c r="NSU51" s="16"/>
      <c r="NSV51" s="16"/>
      <c r="NSW51" s="16"/>
      <c r="NSX51" s="16"/>
      <c r="NSY51" s="16"/>
      <c r="NSZ51" s="16"/>
      <c r="NTA51" s="16"/>
      <c r="NTB51" s="16"/>
      <c r="NTC51" s="16"/>
      <c r="NTD51" s="16"/>
      <c r="NTE51" s="16"/>
      <c r="NTF51" s="16"/>
      <c r="NTG51" s="16"/>
      <c r="NTH51" s="16"/>
      <c r="NTI51" s="16"/>
      <c r="NTJ51" s="16"/>
      <c r="NTK51" s="16"/>
      <c r="NTL51" s="16"/>
      <c r="NTM51" s="16"/>
      <c r="NTN51" s="16"/>
      <c r="NTO51" s="16"/>
      <c r="NTP51" s="16"/>
      <c r="NTQ51" s="16"/>
      <c r="NTR51" s="16"/>
      <c r="NTS51" s="16"/>
      <c r="NTT51" s="16"/>
      <c r="NTU51" s="16"/>
      <c r="NTV51" s="16"/>
      <c r="NTW51" s="16"/>
      <c r="NTX51" s="16"/>
      <c r="NTY51" s="16"/>
      <c r="NTZ51" s="16"/>
      <c r="NUA51" s="16"/>
      <c r="NUB51" s="16"/>
      <c r="NUC51" s="16"/>
      <c r="NUD51" s="16"/>
      <c r="NUE51" s="16"/>
      <c r="NUF51" s="16"/>
      <c r="NUG51" s="16"/>
      <c r="NUH51" s="16"/>
      <c r="NUI51" s="16"/>
      <c r="NUJ51" s="16"/>
      <c r="NUK51" s="16"/>
      <c r="NUL51" s="16"/>
      <c r="NUM51" s="16"/>
      <c r="NUN51" s="16"/>
      <c r="NUO51" s="16"/>
      <c r="NUP51" s="16"/>
      <c r="NUQ51" s="16"/>
      <c r="NUR51" s="16"/>
      <c r="NUS51" s="16"/>
      <c r="NUT51" s="16"/>
      <c r="NUU51" s="16"/>
      <c r="NUV51" s="16"/>
      <c r="NUW51" s="16"/>
      <c r="NUX51" s="16"/>
      <c r="NUY51" s="16"/>
      <c r="NUZ51" s="16"/>
      <c r="NVA51" s="16"/>
      <c r="NVB51" s="16"/>
      <c r="NVC51" s="16"/>
      <c r="NVD51" s="16"/>
      <c r="NVE51" s="16"/>
      <c r="NVF51" s="16"/>
      <c r="NVG51" s="16"/>
      <c r="NVH51" s="16"/>
      <c r="NVI51" s="16"/>
      <c r="NVJ51" s="16"/>
      <c r="NVK51" s="16"/>
      <c r="NVL51" s="16"/>
      <c r="NVM51" s="16"/>
      <c r="NVN51" s="16"/>
      <c r="NVO51" s="16"/>
      <c r="NVP51" s="16"/>
      <c r="NVQ51" s="16"/>
      <c r="NVR51" s="16"/>
      <c r="NVS51" s="16"/>
      <c r="NVT51" s="16"/>
      <c r="NVU51" s="16"/>
      <c r="NVV51" s="16"/>
      <c r="NVW51" s="16"/>
      <c r="NVX51" s="16"/>
      <c r="NVY51" s="16"/>
      <c r="NVZ51" s="16"/>
      <c r="NWA51" s="16"/>
      <c r="NWB51" s="16"/>
      <c r="NWC51" s="16"/>
      <c r="NWD51" s="16"/>
      <c r="NWE51" s="16"/>
      <c r="NWF51" s="16"/>
      <c r="NWG51" s="16"/>
      <c r="NWH51" s="16"/>
      <c r="NWI51" s="16"/>
      <c r="NWJ51" s="16"/>
      <c r="NWK51" s="16"/>
      <c r="NWL51" s="16"/>
      <c r="NWM51" s="16"/>
      <c r="NWN51" s="16"/>
      <c r="NWO51" s="16"/>
      <c r="NWP51" s="16"/>
      <c r="NWQ51" s="16"/>
      <c r="NWR51" s="16"/>
      <c r="NWS51" s="16"/>
      <c r="NWT51" s="16"/>
      <c r="NWU51" s="16"/>
      <c r="NWV51" s="16"/>
      <c r="NWW51" s="16"/>
      <c r="NWX51" s="16"/>
      <c r="NWY51" s="16"/>
      <c r="NWZ51" s="16"/>
      <c r="NXA51" s="16"/>
      <c r="NXB51" s="16"/>
      <c r="NXC51" s="16"/>
      <c r="NXD51" s="16"/>
      <c r="NXE51" s="16"/>
      <c r="NXF51" s="16"/>
      <c r="NXG51" s="16"/>
      <c r="NXH51" s="16"/>
      <c r="NXI51" s="16"/>
      <c r="NXJ51" s="16"/>
      <c r="NXK51" s="16"/>
      <c r="NXL51" s="16"/>
      <c r="NXM51" s="16"/>
      <c r="NXN51" s="16"/>
      <c r="NXO51" s="16"/>
      <c r="NXP51" s="16"/>
      <c r="NXQ51" s="16"/>
      <c r="NXR51" s="16"/>
      <c r="NXS51" s="16"/>
      <c r="NXT51" s="16"/>
      <c r="NXU51" s="16"/>
      <c r="NXV51" s="16"/>
      <c r="NXW51" s="16"/>
      <c r="NXX51" s="16"/>
      <c r="NXY51" s="16"/>
      <c r="NXZ51" s="16"/>
      <c r="NYA51" s="16"/>
      <c r="NYB51" s="16"/>
      <c r="NYC51" s="16"/>
      <c r="NYD51" s="16"/>
      <c r="NYE51" s="16"/>
      <c r="NYF51" s="16"/>
      <c r="NYG51" s="16"/>
      <c r="NYH51" s="16"/>
      <c r="NYI51" s="16"/>
      <c r="NYJ51" s="16"/>
      <c r="NYK51" s="16"/>
      <c r="NYL51" s="16"/>
      <c r="NYM51" s="16"/>
      <c r="NYN51" s="16"/>
      <c r="NYO51" s="16"/>
      <c r="NYP51" s="16"/>
      <c r="NYQ51" s="16"/>
      <c r="NYR51" s="16"/>
      <c r="NYS51" s="16"/>
      <c r="NYT51" s="16"/>
      <c r="NYU51" s="16"/>
      <c r="NYV51" s="16"/>
      <c r="NYW51" s="16"/>
      <c r="NYX51" s="16"/>
      <c r="NYY51" s="16"/>
      <c r="NYZ51" s="16"/>
      <c r="NZA51" s="16"/>
      <c r="NZB51" s="16"/>
      <c r="NZC51" s="16"/>
      <c r="NZD51" s="16"/>
      <c r="NZE51" s="16"/>
      <c r="NZF51" s="16"/>
      <c r="NZG51" s="16"/>
      <c r="NZH51" s="16"/>
      <c r="NZI51" s="16"/>
      <c r="NZJ51" s="16"/>
      <c r="NZK51" s="16"/>
      <c r="NZL51" s="16"/>
      <c r="NZM51" s="16"/>
      <c r="NZN51" s="16"/>
      <c r="NZO51" s="16"/>
      <c r="NZP51" s="16"/>
      <c r="NZQ51" s="16"/>
      <c r="NZR51" s="16"/>
      <c r="NZS51" s="16"/>
      <c r="NZT51" s="16"/>
      <c r="NZU51" s="16"/>
      <c r="NZV51" s="16"/>
      <c r="NZW51" s="16"/>
      <c r="NZX51" s="16"/>
      <c r="NZY51" s="16"/>
      <c r="NZZ51" s="16"/>
      <c r="OAA51" s="16"/>
      <c r="OAB51" s="16"/>
      <c r="OAC51" s="16"/>
      <c r="OAD51" s="16"/>
      <c r="OAE51" s="16"/>
      <c r="OAF51" s="16"/>
      <c r="OAG51" s="16"/>
      <c r="OAH51" s="16"/>
      <c r="OAI51" s="16"/>
      <c r="OAJ51" s="16"/>
      <c r="OAK51" s="16"/>
      <c r="OAL51" s="16"/>
      <c r="OAM51" s="16"/>
      <c r="OAN51" s="16"/>
      <c r="OAO51" s="16"/>
      <c r="OAP51" s="16"/>
      <c r="OAQ51" s="16"/>
      <c r="OAR51" s="16"/>
      <c r="OAS51" s="16"/>
      <c r="OAT51" s="16"/>
      <c r="OAU51" s="16"/>
      <c r="OAV51" s="16"/>
      <c r="OAW51" s="16"/>
      <c r="OAX51" s="16"/>
      <c r="OAY51" s="16"/>
      <c r="OAZ51" s="16"/>
      <c r="OBA51" s="16"/>
      <c r="OBB51" s="16"/>
      <c r="OBC51" s="16"/>
      <c r="OBD51" s="16"/>
      <c r="OBE51" s="16"/>
      <c r="OBF51" s="16"/>
      <c r="OBG51" s="16"/>
      <c r="OBH51" s="16"/>
      <c r="OBI51" s="16"/>
      <c r="OBJ51" s="16"/>
      <c r="OBK51" s="16"/>
      <c r="OBL51" s="16"/>
      <c r="OBM51" s="16"/>
      <c r="OBN51" s="16"/>
      <c r="OBO51" s="16"/>
      <c r="OBP51" s="16"/>
      <c r="OBQ51" s="16"/>
      <c r="OBR51" s="16"/>
      <c r="OBS51" s="16"/>
      <c r="OBT51" s="16"/>
      <c r="OBU51" s="16"/>
      <c r="OBV51" s="16"/>
      <c r="OBW51" s="16"/>
      <c r="OBX51" s="16"/>
      <c r="OBY51" s="16"/>
      <c r="OBZ51" s="16"/>
      <c r="OCA51" s="16"/>
      <c r="OCB51" s="16"/>
      <c r="OCC51" s="16"/>
      <c r="OCD51" s="16"/>
      <c r="OCE51" s="16"/>
      <c r="OCF51" s="16"/>
      <c r="OCG51" s="16"/>
      <c r="OCH51" s="16"/>
      <c r="OCI51" s="16"/>
      <c r="OCJ51" s="16"/>
      <c r="OCK51" s="16"/>
      <c r="OCL51" s="16"/>
      <c r="OCM51" s="16"/>
      <c r="OCN51" s="16"/>
      <c r="OCO51" s="16"/>
      <c r="OCP51" s="16"/>
      <c r="OCQ51" s="16"/>
      <c r="OCR51" s="16"/>
      <c r="OCS51" s="16"/>
      <c r="OCT51" s="16"/>
      <c r="OCU51" s="16"/>
      <c r="OCV51" s="16"/>
      <c r="OCW51" s="16"/>
      <c r="OCX51" s="16"/>
      <c r="OCY51" s="16"/>
      <c r="OCZ51" s="16"/>
      <c r="ODA51" s="16"/>
      <c r="ODB51" s="16"/>
      <c r="ODC51" s="16"/>
      <c r="ODD51" s="16"/>
      <c r="ODE51" s="16"/>
      <c r="ODF51" s="16"/>
      <c r="ODG51" s="16"/>
      <c r="ODH51" s="16"/>
      <c r="ODI51" s="16"/>
      <c r="ODJ51" s="16"/>
      <c r="ODK51" s="16"/>
      <c r="ODL51" s="16"/>
      <c r="ODM51" s="16"/>
      <c r="ODN51" s="16"/>
      <c r="ODO51" s="16"/>
      <c r="ODP51" s="16"/>
      <c r="ODQ51" s="16"/>
      <c r="ODR51" s="16"/>
      <c r="ODS51" s="16"/>
      <c r="ODT51" s="16"/>
      <c r="ODU51" s="16"/>
      <c r="ODV51" s="16"/>
      <c r="ODW51" s="16"/>
      <c r="ODX51" s="16"/>
      <c r="ODY51" s="16"/>
      <c r="ODZ51" s="16"/>
      <c r="OEA51" s="16"/>
      <c r="OEB51" s="16"/>
      <c r="OEC51" s="16"/>
      <c r="OED51" s="16"/>
      <c r="OEE51" s="16"/>
      <c r="OEF51" s="16"/>
      <c r="OEG51" s="16"/>
      <c r="OEH51" s="16"/>
      <c r="OEI51" s="16"/>
      <c r="OEJ51" s="16"/>
      <c r="OEK51" s="16"/>
      <c r="OEL51" s="16"/>
      <c r="OEM51" s="16"/>
      <c r="OEN51" s="16"/>
      <c r="OEO51" s="16"/>
      <c r="OEP51" s="16"/>
      <c r="OEQ51" s="16"/>
      <c r="OER51" s="16"/>
      <c r="OES51" s="16"/>
      <c r="OET51" s="16"/>
      <c r="OEU51" s="16"/>
      <c r="OEV51" s="16"/>
      <c r="OEW51" s="16"/>
      <c r="OEX51" s="16"/>
      <c r="OEY51" s="16"/>
      <c r="OEZ51" s="16"/>
      <c r="OFA51" s="16"/>
      <c r="OFB51" s="16"/>
      <c r="OFC51" s="16"/>
      <c r="OFD51" s="16"/>
      <c r="OFE51" s="16"/>
      <c r="OFF51" s="16"/>
      <c r="OFG51" s="16"/>
      <c r="OFH51" s="16"/>
      <c r="OFI51" s="16"/>
      <c r="OFJ51" s="16"/>
      <c r="OFK51" s="16"/>
      <c r="OFL51" s="16"/>
      <c r="OFM51" s="16"/>
      <c r="OFN51" s="16"/>
      <c r="OFO51" s="16"/>
      <c r="OFP51" s="16"/>
      <c r="OFQ51" s="16"/>
      <c r="OFR51" s="16"/>
      <c r="OFS51" s="16"/>
      <c r="OFT51" s="16"/>
      <c r="OFU51" s="16"/>
      <c r="OFV51" s="16"/>
      <c r="OFW51" s="16"/>
      <c r="OFX51" s="16"/>
      <c r="OFY51" s="16"/>
      <c r="OFZ51" s="16"/>
      <c r="OGA51" s="16"/>
      <c r="OGB51" s="16"/>
      <c r="OGC51" s="16"/>
      <c r="OGD51" s="16"/>
      <c r="OGE51" s="16"/>
      <c r="OGF51" s="16"/>
      <c r="OGG51" s="16"/>
      <c r="OGH51" s="16"/>
      <c r="OGI51" s="16"/>
      <c r="OGJ51" s="16"/>
      <c r="OGK51" s="16"/>
      <c r="OGL51" s="16"/>
      <c r="OGM51" s="16"/>
      <c r="OGN51" s="16"/>
      <c r="OGO51" s="16"/>
      <c r="OGP51" s="16"/>
      <c r="OGQ51" s="16"/>
      <c r="OGR51" s="16"/>
      <c r="OGS51" s="16"/>
      <c r="OGT51" s="16"/>
      <c r="OGU51" s="16"/>
      <c r="OGV51" s="16"/>
      <c r="OGW51" s="16"/>
      <c r="OGX51" s="16"/>
      <c r="OGY51" s="16"/>
      <c r="OGZ51" s="16"/>
      <c r="OHA51" s="16"/>
      <c r="OHB51" s="16"/>
      <c r="OHC51" s="16"/>
      <c r="OHD51" s="16"/>
      <c r="OHE51" s="16"/>
      <c r="OHF51" s="16"/>
      <c r="OHG51" s="16"/>
      <c r="OHH51" s="16"/>
      <c r="OHI51" s="16"/>
      <c r="OHJ51" s="16"/>
      <c r="OHK51" s="16"/>
      <c r="OHL51" s="16"/>
      <c r="OHM51" s="16"/>
      <c r="OHN51" s="16"/>
      <c r="OHO51" s="16"/>
      <c r="OHP51" s="16"/>
      <c r="OHQ51" s="16"/>
      <c r="OHR51" s="16"/>
      <c r="OHS51" s="16"/>
      <c r="OHT51" s="16"/>
      <c r="OHU51" s="16"/>
      <c r="OHV51" s="16"/>
      <c r="OHW51" s="16"/>
      <c r="OHX51" s="16"/>
      <c r="OHY51" s="16"/>
      <c r="OHZ51" s="16"/>
      <c r="OIA51" s="16"/>
      <c r="OIB51" s="16"/>
      <c r="OIC51" s="16"/>
      <c r="OID51" s="16"/>
      <c r="OIE51" s="16"/>
      <c r="OIF51" s="16"/>
      <c r="OIG51" s="16"/>
      <c r="OIH51" s="16"/>
      <c r="OII51" s="16"/>
      <c r="OIJ51" s="16"/>
      <c r="OIK51" s="16"/>
      <c r="OIL51" s="16"/>
      <c r="OIM51" s="16"/>
      <c r="OIN51" s="16"/>
      <c r="OIO51" s="16"/>
      <c r="OIP51" s="16"/>
      <c r="OIQ51" s="16"/>
      <c r="OIR51" s="16"/>
      <c r="OIS51" s="16"/>
      <c r="OIT51" s="16"/>
      <c r="OIU51" s="16"/>
      <c r="OIV51" s="16"/>
      <c r="OIW51" s="16"/>
      <c r="OIX51" s="16"/>
      <c r="OIY51" s="16"/>
      <c r="OIZ51" s="16"/>
      <c r="OJA51" s="16"/>
      <c r="OJB51" s="16"/>
      <c r="OJC51" s="16"/>
      <c r="OJD51" s="16"/>
      <c r="OJE51" s="16"/>
      <c r="OJF51" s="16"/>
      <c r="OJG51" s="16"/>
      <c r="OJH51" s="16"/>
      <c r="OJI51" s="16"/>
      <c r="OJJ51" s="16"/>
      <c r="OJK51" s="16"/>
      <c r="OJL51" s="16"/>
      <c r="OJM51" s="16"/>
      <c r="OJN51" s="16"/>
      <c r="OJO51" s="16"/>
      <c r="OJP51" s="16"/>
      <c r="OJQ51" s="16"/>
      <c r="OJR51" s="16"/>
      <c r="OJS51" s="16"/>
      <c r="OJT51" s="16"/>
      <c r="OJU51" s="16"/>
      <c r="OJV51" s="16"/>
      <c r="OJW51" s="16"/>
      <c r="OJX51" s="16"/>
      <c r="OJY51" s="16"/>
      <c r="OJZ51" s="16"/>
      <c r="OKA51" s="16"/>
      <c r="OKB51" s="16"/>
      <c r="OKC51" s="16"/>
      <c r="OKD51" s="16"/>
      <c r="OKE51" s="16"/>
      <c r="OKF51" s="16"/>
      <c r="OKG51" s="16"/>
      <c r="OKH51" s="16"/>
      <c r="OKI51" s="16"/>
      <c r="OKJ51" s="16"/>
      <c r="OKK51" s="16"/>
      <c r="OKL51" s="16"/>
      <c r="OKM51" s="16"/>
      <c r="OKN51" s="16"/>
      <c r="OKO51" s="16"/>
      <c r="OKP51" s="16"/>
      <c r="OKQ51" s="16"/>
      <c r="OKR51" s="16"/>
      <c r="OKS51" s="16"/>
      <c r="OKT51" s="16"/>
      <c r="OKU51" s="16"/>
      <c r="OKV51" s="16"/>
      <c r="OKW51" s="16"/>
      <c r="OKX51" s="16"/>
      <c r="OKY51" s="16"/>
      <c r="OKZ51" s="16"/>
      <c r="OLA51" s="16"/>
      <c r="OLB51" s="16"/>
      <c r="OLC51" s="16"/>
      <c r="OLD51" s="16"/>
      <c r="OLE51" s="16"/>
      <c r="OLF51" s="16"/>
      <c r="OLG51" s="16"/>
      <c r="OLH51" s="16"/>
      <c r="OLI51" s="16"/>
      <c r="OLJ51" s="16"/>
      <c r="OLK51" s="16"/>
      <c r="OLL51" s="16"/>
      <c r="OLM51" s="16"/>
      <c r="OLN51" s="16"/>
      <c r="OLO51" s="16"/>
      <c r="OLP51" s="16"/>
      <c r="OLQ51" s="16"/>
      <c r="OLR51" s="16"/>
      <c r="OLS51" s="16"/>
      <c r="OLT51" s="16"/>
      <c r="OLU51" s="16"/>
      <c r="OLV51" s="16"/>
      <c r="OLW51" s="16"/>
      <c r="OLX51" s="16"/>
      <c r="OLY51" s="16"/>
      <c r="OLZ51" s="16"/>
      <c r="OMA51" s="16"/>
      <c r="OMB51" s="16"/>
      <c r="OMC51" s="16"/>
      <c r="OMD51" s="16"/>
      <c r="OME51" s="16"/>
      <c r="OMF51" s="16"/>
      <c r="OMG51" s="16"/>
      <c r="OMH51" s="16"/>
      <c r="OMI51" s="16"/>
      <c r="OMJ51" s="16"/>
      <c r="OMK51" s="16"/>
      <c r="OML51" s="16"/>
      <c r="OMM51" s="16"/>
      <c r="OMN51" s="16"/>
      <c r="OMO51" s="16"/>
      <c r="OMP51" s="16"/>
      <c r="OMQ51" s="16"/>
      <c r="OMR51" s="16"/>
      <c r="OMS51" s="16"/>
      <c r="OMT51" s="16"/>
      <c r="OMU51" s="16"/>
      <c r="OMV51" s="16"/>
      <c r="OMW51" s="16"/>
      <c r="OMX51" s="16"/>
      <c r="OMY51" s="16"/>
      <c r="OMZ51" s="16"/>
      <c r="ONA51" s="16"/>
      <c r="ONB51" s="16"/>
      <c r="ONC51" s="16"/>
      <c r="OND51" s="16"/>
      <c r="ONE51" s="16"/>
      <c r="ONF51" s="16"/>
      <c r="ONG51" s="16"/>
      <c r="ONH51" s="16"/>
      <c r="ONI51" s="16"/>
      <c r="ONJ51" s="16"/>
      <c r="ONK51" s="16"/>
      <c r="ONL51" s="16"/>
      <c r="ONM51" s="16"/>
      <c r="ONN51" s="16"/>
      <c r="ONO51" s="16"/>
      <c r="ONP51" s="16"/>
      <c r="ONQ51" s="16"/>
      <c r="ONR51" s="16"/>
      <c r="ONS51" s="16"/>
      <c r="ONT51" s="16"/>
      <c r="ONU51" s="16"/>
      <c r="ONV51" s="16"/>
      <c r="ONW51" s="16"/>
      <c r="ONX51" s="16"/>
      <c r="ONY51" s="16"/>
      <c r="ONZ51" s="16"/>
      <c r="OOA51" s="16"/>
      <c r="OOB51" s="16"/>
      <c r="OOC51" s="16"/>
      <c r="OOD51" s="16"/>
      <c r="OOE51" s="16"/>
      <c r="OOF51" s="16"/>
      <c r="OOG51" s="16"/>
      <c r="OOH51" s="16"/>
      <c r="OOI51" s="16"/>
      <c r="OOJ51" s="16"/>
      <c r="OOK51" s="16"/>
      <c r="OOL51" s="16"/>
      <c r="OOM51" s="16"/>
      <c r="OON51" s="16"/>
      <c r="OOO51" s="16"/>
      <c r="OOP51" s="16"/>
      <c r="OOQ51" s="16"/>
      <c r="OOR51" s="16"/>
      <c r="OOS51" s="16"/>
      <c r="OOT51" s="16"/>
      <c r="OOU51" s="16"/>
      <c r="OOV51" s="16"/>
      <c r="OOW51" s="16"/>
      <c r="OOX51" s="16"/>
      <c r="OOY51" s="16"/>
      <c r="OOZ51" s="16"/>
      <c r="OPA51" s="16"/>
      <c r="OPB51" s="16"/>
      <c r="OPC51" s="16"/>
      <c r="OPD51" s="16"/>
      <c r="OPE51" s="16"/>
      <c r="OPF51" s="16"/>
      <c r="OPG51" s="16"/>
      <c r="OPH51" s="16"/>
      <c r="OPI51" s="16"/>
      <c r="OPJ51" s="16"/>
      <c r="OPK51" s="16"/>
      <c r="OPL51" s="16"/>
      <c r="OPM51" s="16"/>
      <c r="OPN51" s="16"/>
      <c r="OPO51" s="16"/>
      <c r="OPP51" s="16"/>
      <c r="OPQ51" s="16"/>
      <c r="OPR51" s="16"/>
      <c r="OPS51" s="16"/>
      <c r="OPT51" s="16"/>
      <c r="OPU51" s="16"/>
      <c r="OPV51" s="16"/>
      <c r="OPW51" s="16"/>
      <c r="OPX51" s="16"/>
      <c r="OPY51" s="16"/>
      <c r="OPZ51" s="16"/>
      <c r="OQA51" s="16"/>
      <c r="OQB51" s="16"/>
      <c r="OQC51" s="16"/>
      <c r="OQD51" s="16"/>
      <c r="OQE51" s="16"/>
      <c r="OQF51" s="16"/>
      <c r="OQG51" s="16"/>
      <c r="OQH51" s="16"/>
      <c r="OQI51" s="16"/>
      <c r="OQJ51" s="16"/>
      <c r="OQK51" s="16"/>
      <c r="OQL51" s="16"/>
      <c r="OQM51" s="16"/>
      <c r="OQN51" s="16"/>
      <c r="OQO51" s="16"/>
      <c r="OQP51" s="16"/>
      <c r="OQQ51" s="16"/>
      <c r="OQR51" s="16"/>
      <c r="OQS51" s="16"/>
      <c r="OQT51" s="16"/>
      <c r="OQU51" s="16"/>
      <c r="OQV51" s="16"/>
      <c r="OQW51" s="16"/>
      <c r="OQX51" s="16"/>
      <c r="OQY51" s="16"/>
      <c r="OQZ51" s="16"/>
      <c r="ORA51" s="16"/>
      <c r="ORB51" s="16"/>
      <c r="ORC51" s="16"/>
      <c r="ORD51" s="16"/>
      <c r="ORE51" s="16"/>
      <c r="ORF51" s="16"/>
      <c r="ORG51" s="16"/>
      <c r="ORH51" s="16"/>
      <c r="ORI51" s="16"/>
      <c r="ORJ51" s="16"/>
      <c r="ORK51" s="16"/>
      <c r="ORL51" s="16"/>
      <c r="ORM51" s="16"/>
      <c r="ORN51" s="16"/>
      <c r="ORO51" s="16"/>
      <c r="ORP51" s="16"/>
      <c r="ORQ51" s="16"/>
      <c r="ORR51" s="16"/>
      <c r="ORS51" s="16"/>
      <c r="ORT51" s="16"/>
      <c r="ORU51" s="16"/>
      <c r="ORV51" s="16"/>
      <c r="ORW51" s="16"/>
      <c r="ORX51" s="16"/>
      <c r="ORY51" s="16"/>
      <c r="ORZ51" s="16"/>
      <c r="OSA51" s="16"/>
      <c r="OSB51" s="16"/>
      <c r="OSC51" s="16"/>
      <c r="OSD51" s="16"/>
      <c r="OSE51" s="16"/>
      <c r="OSF51" s="16"/>
      <c r="OSG51" s="16"/>
      <c r="OSH51" s="16"/>
      <c r="OSI51" s="16"/>
      <c r="OSJ51" s="16"/>
      <c r="OSK51" s="16"/>
      <c r="OSL51" s="16"/>
      <c r="OSM51" s="16"/>
      <c r="OSN51" s="16"/>
      <c r="OSO51" s="16"/>
      <c r="OSP51" s="16"/>
      <c r="OSQ51" s="16"/>
      <c r="OSR51" s="16"/>
      <c r="OSS51" s="16"/>
      <c r="OST51" s="16"/>
      <c r="OSU51" s="16"/>
      <c r="OSV51" s="16"/>
      <c r="OSW51" s="16"/>
      <c r="OSX51" s="16"/>
      <c r="OSY51" s="16"/>
      <c r="OSZ51" s="16"/>
      <c r="OTA51" s="16"/>
      <c r="OTB51" s="16"/>
      <c r="OTC51" s="16"/>
      <c r="OTD51" s="16"/>
      <c r="OTE51" s="16"/>
      <c r="OTF51" s="16"/>
      <c r="OTG51" s="16"/>
      <c r="OTH51" s="16"/>
      <c r="OTI51" s="16"/>
      <c r="OTJ51" s="16"/>
      <c r="OTK51" s="16"/>
      <c r="OTL51" s="16"/>
      <c r="OTM51" s="16"/>
      <c r="OTN51" s="16"/>
      <c r="OTO51" s="16"/>
      <c r="OTP51" s="16"/>
      <c r="OTQ51" s="16"/>
      <c r="OTR51" s="16"/>
      <c r="OTS51" s="16"/>
      <c r="OTT51" s="16"/>
      <c r="OTU51" s="16"/>
      <c r="OTV51" s="16"/>
      <c r="OTW51" s="16"/>
      <c r="OTX51" s="16"/>
      <c r="OTY51" s="16"/>
      <c r="OTZ51" s="16"/>
      <c r="OUA51" s="16"/>
      <c r="OUB51" s="16"/>
      <c r="OUC51" s="16"/>
      <c r="OUD51" s="16"/>
      <c r="OUE51" s="16"/>
      <c r="OUF51" s="16"/>
      <c r="OUG51" s="16"/>
      <c r="OUH51" s="16"/>
      <c r="OUI51" s="16"/>
      <c r="OUJ51" s="16"/>
      <c r="OUK51" s="16"/>
      <c r="OUL51" s="16"/>
      <c r="OUM51" s="16"/>
      <c r="OUN51" s="16"/>
      <c r="OUO51" s="16"/>
      <c r="OUP51" s="16"/>
      <c r="OUQ51" s="16"/>
      <c r="OUR51" s="16"/>
      <c r="OUS51" s="16"/>
      <c r="OUT51" s="16"/>
      <c r="OUU51" s="16"/>
      <c r="OUV51" s="16"/>
      <c r="OUW51" s="16"/>
      <c r="OUX51" s="16"/>
      <c r="OUY51" s="16"/>
      <c r="OUZ51" s="16"/>
      <c r="OVA51" s="16"/>
      <c r="OVB51" s="16"/>
      <c r="OVC51" s="16"/>
      <c r="OVD51" s="16"/>
      <c r="OVE51" s="16"/>
      <c r="OVF51" s="16"/>
      <c r="OVG51" s="16"/>
      <c r="OVH51" s="16"/>
      <c r="OVI51" s="16"/>
      <c r="OVJ51" s="16"/>
      <c r="OVK51" s="16"/>
      <c r="OVL51" s="16"/>
      <c r="OVM51" s="16"/>
      <c r="OVN51" s="16"/>
      <c r="OVO51" s="16"/>
      <c r="OVP51" s="16"/>
      <c r="OVQ51" s="16"/>
      <c r="OVR51" s="16"/>
      <c r="OVS51" s="16"/>
      <c r="OVT51" s="16"/>
      <c r="OVU51" s="16"/>
      <c r="OVV51" s="16"/>
      <c r="OVW51" s="16"/>
      <c r="OVX51" s="16"/>
      <c r="OVY51" s="16"/>
      <c r="OVZ51" s="16"/>
      <c r="OWA51" s="16"/>
      <c r="OWB51" s="16"/>
      <c r="OWC51" s="16"/>
      <c r="OWD51" s="16"/>
      <c r="OWE51" s="16"/>
      <c r="OWF51" s="16"/>
      <c r="OWG51" s="16"/>
      <c r="OWH51" s="16"/>
      <c r="OWI51" s="16"/>
      <c r="OWJ51" s="16"/>
      <c r="OWK51" s="16"/>
      <c r="OWL51" s="16"/>
      <c r="OWM51" s="16"/>
      <c r="OWN51" s="16"/>
      <c r="OWO51" s="16"/>
      <c r="OWP51" s="16"/>
      <c r="OWQ51" s="16"/>
      <c r="OWR51" s="16"/>
      <c r="OWS51" s="16"/>
      <c r="OWT51" s="16"/>
      <c r="OWU51" s="16"/>
      <c r="OWV51" s="16"/>
      <c r="OWW51" s="16"/>
      <c r="OWX51" s="16"/>
      <c r="OWY51" s="16"/>
      <c r="OWZ51" s="16"/>
      <c r="OXA51" s="16"/>
      <c r="OXB51" s="16"/>
      <c r="OXC51" s="16"/>
      <c r="OXD51" s="16"/>
      <c r="OXE51" s="16"/>
      <c r="OXF51" s="16"/>
      <c r="OXG51" s="16"/>
      <c r="OXH51" s="16"/>
      <c r="OXI51" s="16"/>
      <c r="OXJ51" s="16"/>
      <c r="OXK51" s="16"/>
      <c r="OXL51" s="16"/>
      <c r="OXM51" s="16"/>
      <c r="OXN51" s="16"/>
      <c r="OXO51" s="16"/>
      <c r="OXP51" s="16"/>
      <c r="OXQ51" s="16"/>
      <c r="OXR51" s="16"/>
      <c r="OXS51" s="16"/>
      <c r="OXT51" s="16"/>
      <c r="OXU51" s="16"/>
      <c r="OXV51" s="16"/>
      <c r="OXW51" s="16"/>
      <c r="OXX51" s="16"/>
      <c r="OXY51" s="16"/>
      <c r="OXZ51" s="16"/>
      <c r="OYA51" s="16"/>
      <c r="OYB51" s="16"/>
      <c r="OYC51" s="16"/>
      <c r="OYD51" s="16"/>
      <c r="OYE51" s="16"/>
      <c r="OYF51" s="16"/>
      <c r="OYG51" s="16"/>
      <c r="OYH51" s="16"/>
      <c r="OYI51" s="16"/>
      <c r="OYJ51" s="16"/>
      <c r="OYK51" s="16"/>
      <c r="OYL51" s="16"/>
      <c r="OYM51" s="16"/>
      <c r="OYN51" s="16"/>
      <c r="OYO51" s="16"/>
      <c r="OYP51" s="16"/>
      <c r="OYQ51" s="16"/>
      <c r="OYR51" s="16"/>
      <c r="OYS51" s="16"/>
      <c r="OYT51" s="16"/>
      <c r="OYU51" s="16"/>
      <c r="OYV51" s="16"/>
      <c r="OYW51" s="16"/>
      <c r="OYX51" s="16"/>
      <c r="OYY51" s="16"/>
      <c r="OYZ51" s="16"/>
      <c r="OZA51" s="16"/>
      <c r="OZB51" s="16"/>
      <c r="OZC51" s="16"/>
      <c r="OZD51" s="16"/>
      <c r="OZE51" s="16"/>
      <c r="OZF51" s="16"/>
      <c r="OZG51" s="16"/>
      <c r="OZH51" s="16"/>
      <c r="OZI51" s="16"/>
      <c r="OZJ51" s="16"/>
      <c r="OZK51" s="16"/>
      <c r="OZL51" s="16"/>
      <c r="OZM51" s="16"/>
      <c r="OZN51" s="16"/>
      <c r="OZO51" s="16"/>
      <c r="OZP51" s="16"/>
      <c r="OZQ51" s="16"/>
      <c r="OZR51" s="16"/>
      <c r="OZS51" s="16"/>
      <c r="OZT51" s="16"/>
      <c r="OZU51" s="16"/>
      <c r="OZV51" s="16"/>
      <c r="OZW51" s="16"/>
      <c r="OZX51" s="16"/>
      <c r="OZY51" s="16"/>
      <c r="OZZ51" s="16"/>
      <c r="PAA51" s="16"/>
      <c r="PAB51" s="16"/>
      <c r="PAC51" s="16"/>
      <c r="PAD51" s="16"/>
      <c r="PAE51" s="16"/>
      <c r="PAF51" s="16"/>
      <c r="PAG51" s="16"/>
      <c r="PAH51" s="16"/>
      <c r="PAI51" s="16"/>
      <c r="PAJ51" s="16"/>
      <c r="PAK51" s="16"/>
      <c r="PAL51" s="16"/>
      <c r="PAM51" s="16"/>
      <c r="PAN51" s="16"/>
      <c r="PAO51" s="16"/>
      <c r="PAP51" s="16"/>
      <c r="PAQ51" s="16"/>
      <c r="PAR51" s="16"/>
      <c r="PAS51" s="16"/>
      <c r="PAT51" s="16"/>
      <c r="PAU51" s="16"/>
      <c r="PAV51" s="16"/>
      <c r="PAW51" s="16"/>
      <c r="PAX51" s="16"/>
      <c r="PAY51" s="16"/>
      <c r="PAZ51" s="16"/>
      <c r="PBA51" s="16"/>
      <c r="PBB51" s="16"/>
      <c r="PBC51" s="16"/>
      <c r="PBD51" s="16"/>
      <c r="PBE51" s="16"/>
      <c r="PBF51" s="16"/>
      <c r="PBG51" s="16"/>
      <c r="PBH51" s="16"/>
      <c r="PBI51" s="16"/>
      <c r="PBJ51" s="16"/>
      <c r="PBK51" s="16"/>
      <c r="PBL51" s="16"/>
      <c r="PBM51" s="16"/>
      <c r="PBN51" s="16"/>
      <c r="PBO51" s="16"/>
      <c r="PBP51" s="16"/>
      <c r="PBQ51" s="16"/>
      <c r="PBR51" s="16"/>
      <c r="PBS51" s="16"/>
      <c r="PBT51" s="16"/>
      <c r="PBU51" s="16"/>
      <c r="PBV51" s="16"/>
      <c r="PBW51" s="16"/>
      <c r="PBX51" s="16"/>
      <c r="PBY51" s="16"/>
      <c r="PBZ51" s="16"/>
      <c r="PCA51" s="16"/>
      <c r="PCB51" s="16"/>
      <c r="PCC51" s="16"/>
      <c r="PCD51" s="16"/>
      <c r="PCE51" s="16"/>
      <c r="PCF51" s="16"/>
      <c r="PCG51" s="16"/>
      <c r="PCH51" s="16"/>
      <c r="PCI51" s="16"/>
      <c r="PCJ51" s="16"/>
      <c r="PCK51" s="16"/>
      <c r="PCL51" s="16"/>
      <c r="PCM51" s="16"/>
      <c r="PCN51" s="16"/>
      <c r="PCO51" s="16"/>
      <c r="PCP51" s="16"/>
      <c r="PCQ51" s="16"/>
      <c r="PCR51" s="16"/>
      <c r="PCS51" s="16"/>
      <c r="PCT51" s="16"/>
      <c r="PCU51" s="16"/>
      <c r="PCV51" s="16"/>
      <c r="PCW51" s="16"/>
      <c r="PCX51" s="16"/>
      <c r="PCY51" s="16"/>
      <c r="PCZ51" s="16"/>
      <c r="PDA51" s="16"/>
      <c r="PDB51" s="16"/>
      <c r="PDC51" s="16"/>
      <c r="PDD51" s="16"/>
      <c r="PDE51" s="16"/>
      <c r="PDF51" s="16"/>
      <c r="PDG51" s="16"/>
      <c r="PDH51" s="16"/>
      <c r="PDI51" s="16"/>
      <c r="PDJ51" s="16"/>
      <c r="PDK51" s="16"/>
      <c r="PDL51" s="16"/>
      <c r="PDM51" s="16"/>
      <c r="PDN51" s="16"/>
      <c r="PDO51" s="16"/>
      <c r="PDP51" s="16"/>
      <c r="PDQ51" s="16"/>
      <c r="PDR51" s="16"/>
      <c r="PDS51" s="16"/>
      <c r="PDT51" s="16"/>
      <c r="PDU51" s="16"/>
      <c r="PDV51" s="16"/>
      <c r="PDW51" s="16"/>
      <c r="PDX51" s="16"/>
      <c r="PDY51" s="16"/>
      <c r="PDZ51" s="16"/>
      <c r="PEA51" s="16"/>
      <c r="PEB51" s="16"/>
      <c r="PEC51" s="16"/>
      <c r="PED51" s="16"/>
      <c r="PEE51" s="16"/>
      <c r="PEF51" s="16"/>
      <c r="PEG51" s="16"/>
      <c r="PEH51" s="16"/>
      <c r="PEI51" s="16"/>
      <c r="PEJ51" s="16"/>
      <c r="PEK51" s="16"/>
      <c r="PEL51" s="16"/>
      <c r="PEM51" s="16"/>
      <c r="PEN51" s="16"/>
      <c r="PEO51" s="16"/>
      <c r="PEP51" s="16"/>
      <c r="PEQ51" s="16"/>
      <c r="PER51" s="16"/>
      <c r="PES51" s="16"/>
      <c r="PET51" s="16"/>
      <c r="PEU51" s="16"/>
      <c r="PEV51" s="16"/>
      <c r="PEW51" s="16"/>
      <c r="PEX51" s="16"/>
      <c r="PEY51" s="16"/>
      <c r="PEZ51" s="16"/>
      <c r="PFA51" s="16"/>
      <c r="PFB51" s="16"/>
      <c r="PFC51" s="16"/>
      <c r="PFD51" s="16"/>
      <c r="PFE51" s="16"/>
      <c r="PFF51" s="16"/>
      <c r="PFG51" s="16"/>
      <c r="PFH51" s="16"/>
      <c r="PFI51" s="16"/>
      <c r="PFJ51" s="16"/>
      <c r="PFK51" s="16"/>
      <c r="PFL51" s="16"/>
      <c r="PFM51" s="16"/>
      <c r="PFN51" s="16"/>
      <c r="PFO51" s="16"/>
      <c r="PFP51" s="16"/>
      <c r="PFQ51" s="16"/>
      <c r="PFR51" s="16"/>
      <c r="PFS51" s="16"/>
      <c r="PFT51" s="16"/>
      <c r="PFU51" s="16"/>
      <c r="PFV51" s="16"/>
      <c r="PFW51" s="16"/>
      <c r="PFX51" s="16"/>
      <c r="PFY51" s="16"/>
      <c r="PFZ51" s="16"/>
      <c r="PGA51" s="16"/>
      <c r="PGB51" s="16"/>
      <c r="PGC51" s="16"/>
      <c r="PGD51" s="16"/>
      <c r="PGE51" s="16"/>
      <c r="PGF51" s="16"/>
      <c r="PGG51" s="16"/>
      <c r="PGH51" s="16"/>
      <c r="PGI51" s="16"/>
      <c r="PGJ51" s="16"/>
      <c r="PGK51" s="16"/>
      <c r="PGL51" s="16"/>
      <c r="PGM51" s="16"/>
      <c r="PGN51" s="16"/>
      <c r="PGO51" s="16"/>
      <c r="PGP51" s="16"/>
      <c r="PGQ51" s="16"/>
      <c r="PGR51" s="16"/>
      <c r="PGS51" s="16"/>
      <c r="PGT51" s="16"/>
      <c r="PGU51" s="16"/>
      <c r="PGV51" s="16"/>
      <c r="PGW51" s="16"/>
      <c r="PGX51" s="16"/>
      <c r="PGY51" s="16"/>
      <c r="PGZ51" s="16"/>
      <c r="PHA51" s="16"/>
      <c r="PHB51" s="16"/>
      <c r="PHC51" s="16"/>
      <c r="PHD51" s="16"/>
      <c r="PHE51" s="16"/>
      <c r="PHF51" s="16"/>
      <c r="PHG51" s="16"/>
      <c r="PHH51" s="16"/>
      <c r="PHI51" s="16"/>
      <c r="PHJ51" s="16"/>
      <c r="PHK51" s="16"/>
      <c r="PHL51" s="16"/>
      <c r="PHM51" s="16"/>
      <c r="PHN51" s="16"/>
      <c r="PHO51" s="16"/>
      <c r="PHP51" s="16"/>
      <c r="PHQ51" s="16"/>
      <c r="PHR51" s="16"/>
      <c r="PHS51" s="16"/>
      <c r="PHT51" s="16"/>
      <c r="PHU51" s="16"/>
      <c r="PHV51" s="16"/>
      <c r="PHW51" s="16"/>
      <c r="PHX51" s="16"/>
      <c r="PHY51" s="16"/>
      <c r="PHZ51" s="16"/>
      <c r="PIA51" s="16"/>
      <c r="PIB51" s="16"/>
      <c r="PIC51" s="16"/>
      <c r="PID51" s="16"/>
      <c r="PIE51" s="16"/>
      <c r="PIF51" s="16"/>
      <c r="PIG51" s="16"/>
      <c r="PIH51" s="16"/>
      <c r="PII51" s="16"/>
      <c r="PIJ51" s="16"/>
      <c r="PIK51" s="16"/>
      <c r="PIL51" s="16"/>
      <c r="PIM51" s="16"/>
      <c r="PIN51" s="16"/>
      <c r="PIO51" s="16"/>
      <c r="PIP51" s="16"/>
      <c r="PIQ51" s="16"/>
      <c r="PIR51" s="16"/>
      <c r="PIS51" s="16"/>
      <c r="PIT51" s="16"/>
      <c r="PIU51" s="16"/>
      <c r="PIV51" s="16"/>
      <c r="PIW51" s="16"/>
      <c r="PIX51" s="16"/>
      <c r="PIY51" s="16"/>
      <c r="PIZ51" s="16"/>
      <c r="PJA51" s="16"/>
      <c r="PJB51" s="16"/>
      <c r="PJC51" s="16"/>
      <c r="PJD51" s="16"/>
      <c r="PJE51" s="16"/>
      <c r="PJF51" s="16"/>
      <c r="PJG51" s="16"/>
      <c r="PJH51" s="16"/>
      <c r="PJI51" s="16"/>
      <c r="PJJ51" s="16"/>
      <c r="PJK51" s="16"/>
      <c r="PJL51" s="16"/>
      <c r="PJM51" s="16"/>
      <c r="PJN51" s="16"/>
      <c r="PJO51" s="16"/>
      <c r="PJP51" s="16"/>
      <c r="PJQ51" s="16"/>
      <c r="PJR51" s="16"/>
      <c r="PJS51" s="16"/>
      <c r="PJT51" s="16"/>
      <c r="PJU51" s="16"/>
      <c r="PJV51" s="16"/>
      <c r="PJW51" s="16"/>
      <c r="PJX51" s="16"/>
      <c r="PJY51" s="16"/>
      <c r="PJZ51" s="16"/>
      <c r="PKA51" s="16"/>
      <c r="PKB51" s="16"/>
      <c r="PKC51" s="16"/>
      <c r="PKD51" s="16"/>
      <c r="PKE51" s="16"/>
      <c r="PKF51" s="16"/>
      <c r="PKG51" s="16"/>
      <c r="PKH51" s="16"/>
      <c r="PKI51" s="16"/>
      <c r="PKJ51" s="16"/>
      <c r="PKK51" s="16"/>
      <c r="PKL51" s="16"/>
      <c r="PKM51" s="16"/>
      <c r="PKN51" s="16"/>
      <c r="PKO51" s="16"/>
      <c r="PKP51" s="16"/>
      <c r="PKQ51" s="16"/>
      <c r="PKR51" s="16"/>
      <c r="PKS51" s="16"/>
      <c r="PKT51" s="16"/>
      <c r="PKU51" s="16"/>
      <c r="PKV51" s="16"/>
      <c r="PKW51" s="16"/>
      <c r="PKX51" s="16"/>
      <c r="PKY51" s="16"/>
      <c r="PKZ51" s="16"/>
      <c r="PLA51" s="16"/>
      <c r="PLB51" s="16"/>
      <c r="PLC51" s="16"/>
      <c r="PLD51" s="16"/>
      <c r="PLE51" s="16"/>
      <c r="PLF51" s="16"/>
      <c r="PLG51" s="16"/>
      <c r="PLH51" s="16"/>
      <c r="PLI51" s="16"/>
      <c r="PLJ51" s="16"/>
      <c r="PLK51" s="16"/>
      <c r="PLL51" s="16"/>
      <c r="PLM51" s="16"/>
      <c r="PLN51" s="16"/>
      <c r="PLO51" s="16"/>
      <c r="PLP51" s="16"/>
      <c r="PLQ51" s="16"/>
      <c r="PLR51" s="16"/>
      <c r="PLS51" s="16"/>
      <c r="PLT51" s="16"/>
      <c r="PLU51" s="16"/>
      <c r="PLV51" s="16"/>
      <c r="PLW51" s="16"/>
      <c r="PLX51" s="16"/>
      <c r="PLY51" s="16"/>
      <c r="PLZ51" s="16"/>
      <c r="PMA51" s="16"/>
      <c r="PMB51" s="16"/>
      <c r="PMC51" s="16"/>
      <c r="PMD51" s="16"/>
      <c r="PME51" s="16"/>
      <c r="PMF51" s="16"/>
      <c r="PMG51" s="16"/>
      <c r="PMH51" s="16"/>
      <c r="PMI51" s="16"/>
      <c r="PMJ51" s="16"/>
      <c r="PMK51" s="16"/>
      <c r="PML51" s="16"/>
      <c r="PMM51" s="16"/>
      <c r="PMN51" s="16"/>
      <c r="PMO51" s="16"/>
      <c r="PMP51" s="16"/>
      <c r="PMQ51" s="16"/>
      <c r="PMR51" s="16"/>
      <c r="PMS51" s="16"/>
      <c r="PMT51" s="16"/>
      <c r="PMU51" s="16"/>
      <c r="PMV51" s="16"/>
      <c r="PMW51" s="16"/>
      <c r="PMX51" s="16"/>
      <c r="PMY51" s="16"/>
      <c r="PMZ51" s="16"/>
      <c r="PNA51" s="16"/>
      <c r="PNB51" s="16"/>
      <c r="PNC51" s="16"/>
      <c r="PND51" s="16"/>
      <c r="PNE51" s="16"/>
      <c r="PNF51" s="16"/>
      <c r="PNG51" s="16"/>
      <c r="PNH51" s="16"/>
      <c r="PNI51" s="16"/>
      <c r="PNJ51" s="16"/>
      <c r="PNK51" s="16"/>
      <c r="PNL51" s="16"/>
      <c r="PNM51" s="16"/>
      <c r="PNN51" s="16"/>
      <c r="PNO51" s="16"/>
      <c r="PNP51" s="16"/>
      <c r="PNQ51" s="16"/>
      <c r="PNR51" s="16"/>
      <c r="PNS51" s="16"/>
      <c r="PNT51" s="16"/>
      <c r="PNU51" s="16"/>
      <c r="PNV51" s="16"/>
      <c r="PNW51" s="16"/>
      <c r="PNX51" s="16"/>
      <c r="PNY51" s="16"/>
      <c r="PNZ51" s="16"/>
      <c r="POA51" s="16"/>
      <c r="POB51" s="16"/>
      <c r="POC51" s="16"/>
      <c r="POD51" s="16"/>
      <c r="POE51" s="16"/>
      <c r="POF51" s="16"/>
      <c r="POG51" s="16"/>
      <c r="POH51" s="16"/>
      <c r="POI51" s="16"/>
      <c r="POJ51" s="16"/>
      <c r="POK51" s="16"/>
      <c r="POL51" s="16"/>
      <c r="POM51" s="16"/>
      <c r="PON51" s="16"/>
      <c r="POO51" s="16"/>
      <c r="POP51" s="16"/>
      <c r="POQ51" s="16"/>
      <c r="POR51" s="16"/>
      <c r="POS51" s="16"/>
      <c r="POT51" s="16"/>
      <c r="POU51" s="16"/>
      <c r="POV51" s="16"/>
      <c r="POW51" s="16"/>
      <c r="POX51" s="16"/>
      <c r="POY51" s="16"/>
      <c r="POZ51" s="16"/>
      <c r="PPA51" s="16"/>
      <c r="PPB51" s="16"/>
      <c r="PPC51" s="16"/>
      <c r="PPD51" s="16"/>
      <c r="PPE51" s="16"/>
      <c r="PPF51" s="16"/>
      <c r="PPG51" s="16"/>
      <c r="PPH51" s="16"/>
      <c r="PPI51" s="16"/>
      <c r="PPJ51" s="16"/>
      <c r="PPK51" s="16"/>
      <c r="PPL51" s="16"/>
      <c r="PPM51" s="16"/>
      <c r="PPN51" s="16"/>
      <c r="PPO51" s="16"/>
      <c r="PPP51" s="16"/>
      <c r="PPQ51" s="16"/>
      <c r="PPR51" s="16"/>
      <c r="PPS51" s="16"/>
      <c r="PPT51" s="16"/>
      <c r="PPU51" s="16"/>
      <c r="PPV51" s="16"/>
      <c r="PPW51" s="16"/>
      <c r="PPX51" s="16"/>
      <c r="PPY51" s="16"/>
      <c r="PPZ51" s="16"/>
      <c r="PQA51" s="16"/>
      <c r="PQB51" s="16"/>
      <c r="PQC51" s="16"/>
      <c r="PQD51" s="16"/>
      <c r="PQE51" s="16"/>
      <c r="PQF51" s="16"/>
      <c r="PQG51" s="16"/>
      <c r="PQH51" s="16"/>
      <c r="PQI51" s="16"/>
      <c r="PQJ51" s="16"/>
      <c r="PQK51" s="16"/>
      <c r="PQL51" s="16"/>
      <c r="PQM51" s="16"/>
      <c r="PQN51" s="16"/>
      <c r="PQO51" s="16"/>
      <c r="PQP51" s="16"/>
      <c r="PQQ51" s="16"/>
      <c r="PQR51" s="16"/>
      <c r="PQS51" s="16"/>
      <c r="PQT51" s="16"/>
      <c r="PQU51" s="16"/>
      <c r="PQV51" s="16"/>
      <c r="PQW51" s="16"/>
      <c r="PQX51" s="16"/>
      <c r="PQY51" s="16"/>
      <c r="PQZ51" s="16"/>
      <c r="PRA51" s="16"/>
      <c r="PRB51" s="16"/>
      <c r="PRC51" s="16"/>
      <c r="PRD51" s="16"/>
      <c r="PRE51" s="16"/>
      <c r="PRF51" s="16"/>
      <c r="PRG51" s="16"/>
      <c r="PRH51" s="16"/>
      <c r="PRI51" s="16"/>
      <c r="PRJ51" s="16"/>
      <c r="PRK51" s="16"/>
      <c r="PRL51" s="16"/>
      <c r="PRM51" s="16"/>
      <c r="PRN51" s="16"/>
      <c r="PRO51" s="16"/>
      <c r="PRP51" s="16"/>
      <c r="PRQ51" s="16"/>
      <c r="PRR51" s="16"/>
      <c r="PRS51" s="16"/>
      <c r="PRT51" s="16"/>
      <c r="PRU51" s="16"/>
      <c r="PRV51" s="16"/>
      <c r="PRW51" s="16"/>
      <c r="PRX51" s="16"/>
      <c r="PRY51" s="16"/>
      <c r="PRZ51" s="16"/>
      <c r="PSA51" s="16"/>
      <c r="PSB51" s="16"/>
      <c r="PSC51" s="16"/>
      <c r="PSD51" s="16"/>
      <c r="PSE51" s="16"/>
      <c r="PSF51" s="16"/>
      <c r="PSG51" s="16"/>
      <c r="PSH51" s="16"/>
      <c r="PSI51" s="16"/>
      <c r="PSJ51" s="16"/>
      <c r="PSK51" s="16"/>
      <c r="PSL51" s="16"/>
      <c r="PSM51" s="16"/>
      <c r="PSN51" s="16"/>
      <c r="PSO51" s="16"/>
      <c r="PSP51" s="16"/>
      <c r="PSQ51" s="16"/>
      <c r="PSR51" s="16"/>
      <c r="PSS51" s="16"/>
      <c r="PST51" s="16"/>
      <c r="PSU51" s="16"/>
      <c r="PSV51" s="16"/>
      <c r="PSW51" s="16"/>
      <c r="PSX51" s="16"/>
      <c r="PSY51" s="16"/>
      <c r="PSZ51" s="16"/>
      <c r="PTA51" s="16"/>
      <c r="PTB51" s="16"/>
      <c r="PTC51" s="16"/>
      <c r="PTD51" s="16"/>
      <c r="PTE51" s="16"/>
      <c r="PTF51" s="16"/>
      <c r="PTG51" s="16"/>
      <c r="PTH51" s="16"/>
      <c r="PTI51" s="16"/>
      <c r="PTJ51" s="16"/>
      <c r="PTK51" s="16"/>
      <c r="PTL51" s="16"/>
      <c r="PTM51" s="16"/>
      <c r="PTN51" s="16"/>
      <c r="PTO51" s="16"/>
      <c r="PTP51" s="16"/>
      <c r="PTQ51" s="16"/>
      <c r="PTR51" s="16"/>
      <c r="PTS51" s="16"/>
      <c r="PTT51" s="16"/>
      <c r="PTU51" s="16"/>
      <c r="PTV51" s="16"/>
      <c r="PTW51" s="16"/>
      <c r="PTX51" s="16"/>
      <c r="PTY51" s="16"/>
      <c r="PTZ51" s="16"/>
      <c r="PUA51" s="16"/>
      <c r="PUB51" s="16"/>
      <c r="PUC51" s="16"/>
      <c r="PUD51" s="16"/>
      <c r="PUE51" s="16"/>
      <c r="PUF51" s="16"/>
      <c r="PUG51" s="16"/>
      <c r="PUH51" s="16"/>
      <c r="PUI51" s="16"/>
      <c r="PUJ51" s="16"/>
      <c r="PUK51" s="16"/>
      <c r="PUL51" s="16"/>
      <c r="PUM51" s="16"/>
      <c r="PUN51" s="16"/>
      <c r="PUO51" s="16"/>
      <c r="PUP51" s="16"/>
      <c r="PUQ51" s="16"/>
      <c r="PUR51" s="16"/>
      <c r="PUS51" s="16"/>
      <c r="PUT51" s="16"/>
      <c r="PUU51" s="16"/>
      <c r="PUV51" s="16"/>
      <c r="PUW51" s="16"/>
      <c r="PUX51" s="16"/>
      <c r="PUY51" s="16"/>
      <c r="PUZ51" s="16"/>
      <c r="PVA51" s="16"/>
      <c r="PVB51" s="16"/>
      <c r="PVC51" s="16"/>
      <c r="PVD51" s="16"/>
      <c r="PVE51" s="16"/>
      <c r="PVF51" s="16"/>
      <c r="PVG51" s="16"/>
      <c r="PVH51" s="16"/>
      <c r="PVI51" s="16"/>
      <c r="PVJ51" s="16"/>
      <c r="PVK51" s="16"/>
      <c r="PVL51" s="16"/>
      <c r="PVM51" s="16"/>
      <c r="PVN51" s="16"/>
      <c r="PVO51" s="16"/>
      <c r="PVP51" s="16"/>
      <c r="PVQ51" s="16"/>
      <c r="PVR51" s="16"/>
      <c r="PVS51" s="16"/>
      <c r="PVT51" s="16"/>
      <c r="PVU51" s="16"/>
      <c r="PVV51" s="16"/>
      <c r="PVW51" s="16"/>
      <c r="PVX51" s="16"/>
      <c r="PVY51" s="16"/>
      <c r="PVZ51" s="16"/>
      <c r="PWA51" s="16"/>
      <c r="PWB51" s="16"/>
      <c r="PWC51" s="16"/>
      <c r="PWD51" s="16"/>
      <c r="PWE51" s="16"/>
      <c r="PWF51" s="16"/>
      <c r="PWG51" s="16"/>
      <c r="PWH51" s="16"/>
      <c r="PWI51" s="16"/>
      <c r="PWJ51" s="16"/>
      <c r="PWK51" s="16"/>
      <c r="PWL51" s="16"/>
      <c r="PWM51" s="16"/>
      <c r="PWN51" s="16"/>
      <c r="PWO51" s="16"/>
      <c r="PWP51" s="16"/>
      <c r="PWQ51" s="16"/>
      <c r="PWR51" s="16"/>
      <c r="PWS51" s="16"/>
      <c r="PWT51" s="16"/>
      <c r="PWU51" s="16"/>
      <c r="PWV51" s="16"/>
      <c r="PWW51" s="16"/>
      <c r="PWX51" s="16"/>
      <c r="PWY51" s="16"/>
      <c r="PWZ51" s="16"/>
      <c r="PXA51" s="16"/>
      <c r="PXB51" s="16"/>
      <c r="PXC51" s="16"/>
      <c r="PXD51" s="16"/>
      <c r="PXE51" s="16"/>
      <c r="PXF51" s="16"/>
      <c r="PXG51" s="16"/>
      <c r="PXH51" s="16"/>
      <c r="PXI51" s="16"/>
      <c r="PXJ51" s="16"/>
      <c r="PXK51" s="16"/>
      <c r="PXL51" s="16"/>
      <c r="PXM51" s="16"/>
      <c r="PXN51" s="16"/>
      <c r="PXO51" s="16"/>
      <c r="PXP51" s="16"/>
      <c r="PXQ51" s="16"/>
      <c r="PXR51" s="16"/>
      <c r="PXS51" s="16"/>
      <c r="PXT51" s="16"/>
      <c r="PXU51" s="16"/>
      <c r="PXV51" s="16"/>
      <c r="PXW51" s="16"/>
      <c r="PXX51" s="16"/>
      <c r="PXY51" s="16"/>
      <c r="PXZ51" s="16"/>
      <c r="PYA51" s="16"/>
      <c r="PYB51" s="16"/>
      <c r="PYC51" s="16"/>
      <c r="PYD51" s="16"/>
      <c r="PYE51" s="16"/>
      <c r="PYF51" s="16"/>
      <c r="PYG51" s="16"/>
      <c r="PYH51" s="16"/>
      <c r="PYI51" s="16"/>
      <c r="PYJ51" s="16"/>
      <c r="PYK51" s="16"/>
      <c r="PYL51" s="16"/>
      <c r="PYM51" s="16"/>
      <c r="PYN51" s="16"/>
      <c r="PYO51" s="16"/>
      <c r="PYP51" s="16"/>
      <c r="PYQ51" s="16"/>
      <c r="PYR51" s="16"/>
      <c r="PYS51" s="16"/>
      <c r="PYT51" s="16"/>
      <c r="PYU51" s="16"/>
      <c r="PYV51" s="16"/>
      <c r="PYW51" s="16"/>
      <c r="PYX51" s="16"/>
      <c r="PYY51" s="16"/>
      <c r="PYZ51" s="16"/>
      <c r="PZA51" s="16"/>
      <c r="PZB51" s="16"/>
      <c r="PZC51" s="16"/>
      <c r="PZD51" s="16"/>
      <c r="PZE51" s="16"/>
      <c r="PZF51" s="16"/>
      <c r="PZG51" s="16"/>
      <c r="PZH51" s="16"/>
      <c r="PZI51" s="16"/>
      <c r="PZJ51" s="16"/>
      <c r="PZK51" s="16"/>
      <c r="PZL51" s="16"/>
      <c r="PZM51" s="16"/>
      <c r="PZN51" s="16"/>
      <c r="PZO51" s="16"/>
      <c r="PZP51" s="16"/>
      <c r="PZQ51" s="16"/>
      <c r="PZR51" s="16"/>
      <c r="PZS51" s="16"/>
      <c r="PZT51" s="16"/>
      <c r="PZU51" s="16"/>
      <c r="PZV51" s="16"/>
      <c r="PZW51" s="16"/>
      <c r="PZX51" s="16"/>
      <c r="PZY51" s="16"/>
      <c r="PZZ51" s="16"/>
      <c r="QAA51" s="16"/>
      <c r="QAB51" s="16"/>
      <c r="QAC51" s="16"/>
      <c r="QAD51" s="16"/>
      <c r="QAE51" s="16"/>
      <c r="QAF51" s="16"/>
      <c r="QAG51" s="16"/>
      <c r="QAH51" s="16"/>
      <c r="QAI51" s="16"/>
      <c r="QAJ51" s="16"/>
      <c r="QAK51" s="16"/>
      <c r="QAL51" s="16"/>
      <c r="QAM51" s="16"/>
      <c r="QAN51" s="16"/>
      <c r="QAO51" s="16"/>
      <c r="QAP51" s="16"/>
      <c r="QAQ51" s="16"/>
      <c r="QAR51" s="16"/>
      <c r="QAS51" s="16"/>
      <c r="QAT51" s="16"/>
      <c r="QAU51" s="16"/>
      <c r="QAV51" s="16"/>
      <c r="QAW51" s="16"/>
      <c r="QAX51" s="16"/>
      <c r="QAY51" s="16"/>
      <c r="QAZ51" s="16"/>
      <c r="QBA51" s="16"/>
      <c r="QBB51" s="16"/>
      <c r="QBC51" s="16"/>
      <c r="QBD51" s="16"/>
      <c r="QBE51" s="16"/>
      <c r="QBF51" s="16"/>
      <c r="QBG51" s="16"/>
      <c r="QBH51" s="16"/>
      <c r="QBI51" s="16"/>
      <c r="QBJ51" s="16"/>
      <c r="QBK51" s="16"/>
      <c r="QBL51" s="16"/>
      <c r="QBM51" s="16"/>
      <c r="QBN51" s="16"/>
      <c r="QBO51" s="16"/>
      <c r="QBP51" s="16"/>
      <c r="QBQ51" s="16"/>
      <c r="QBR51" s="16"/>
      <c r="QBS51" s="16"/>
      <c r="QBT51" s="16"/>
      <c r="QBU51" s="16"/>
      <c r="QBV51" s="16"/>
      <c r="QBW51" s="16"/>
      <c r="QBX51" s="16"/>
      <c r="QBY51" s="16"/>
      <c r="QBZ51" s="16"/>
      <c r="QCA51" s="16"/>
      <c r="QCB51" s="16"/>
      <c r="QCC51" s="16"/>
      <c r="QCD51" s="16"/>
      <c r="QCE51" s="16"/>
      <c r="QCF51" s="16"/>
      <c r="QCG51" s="16"/>
      <c r="QCH51" s="16"/>
      <c r="QCI51" s="16"/>
      <c r="QCJ51" s="16"/>
      <c r="QCK51" s="16"/>
      <c r="QCL51" s="16"/>
      <c r="QCM51" s="16"/>
      <c r="QCN51" s="16"/>
      <c r="QCO51" s="16"/>
      <c r="QCP51" s="16"/>
      <c r="QCQ51" s="16"/>
      <c r="QCR51" s="16"/>
      <c r="QCS51" s="16"/>
      <c r="QCT51" s="16"/>
      <c r="QCU51" s="16"/>
      <c r="QCV51" s="16"/>
      <c r="QCW51" s="16"/>
      <c r="QCX51" s="16"/>
      <c r="QCY51" s="16"/>
      <c r="QCZ51" s="16"/>
      <c r="QDA51" s="16"/>
      <c r="QDB51" s="16"/>
      <c r="QDC51" s="16"/>
      <c r="QDD51" s="16"/>
      <c r="QDE51" s="16"/>
      <c r="QDF51" s="16"/>
      <c r="QDG51" s="16"/>
      <c r="QDH51" s="16"/>
      <c r="QDI51" s="16"/>
      <c r="QDJ51" s="16"/>
      <c r="QDK51" s="16"/>
      <c r="QDL51" s="16"/>
      <c r="QDM51" s="16"/>
      <c r="QDN51" s="16"/>
      <c r="QDO51" s="16"/>
      <c r="QDP51" s="16"/>
      <c r="QDQ51" s="16"/>
      <c r="QDR51" s="16"/>
      <c r="QDS51" s="16"/>
      <c r="QDT51" s="16"/>
      <c r="QDU51" s="16"/>
      <c r="QDV51" s="16"/>
      <c r="QDW51" s="16"/>
      <c r="QDX51" s="16"/>
      <c r="QDY51" s="16"/>
      <c r="QDZ51" s="16"/>
      <c r="QEA51" s="16"/>
      <c r="QEB51" s="16"/>
      <c r="QEC51" s="16"/>
      <c r="QED51" s="16"/>
      <c r="QEE51" s="16"/>
      <c r="QEF51" s="16"/>
      <c r="QEG51" s="16"/>
      <c r="QEH51" s="16"/>
      <c r="QEI51" s="16"/>
      <c r="QEJ51" s="16"/>
      <c r="QEK51" s="16"/>
      <c r="QEL51" s="16"/>
      <c r="QEM51" s="16"/>
      <c r="QEN51" s="16"/>
      <c r="QEO51" s="16"/>
      <c r="QEP51" s="16"/>
      <c r="QEQ51" s="16"/>
      <c r="QER51" s="16"/>
      <c r="QES51" s="16"/>
      <c r="QET51" s="16"/>
      <c r="QEU51" s="16"/>
      <c r="QEV51" s="16"/>
      <c r="QEW51" s="16"/>
      <c r="QEX51" s="16"/>
      <c r="QEY51" s="16"/>
      <c r="QEZ51" s="16"/>
      <c r="QFA51" s="16"/>
      <c r="QFB51" s="16"/>
      <c r="QFC51" s="16"/>
      <c r="QFD51" s="16"/>
      <c r="QFE51" s="16"/>
      <c r="QFF51" s="16"/>
      <c r="QFG51" s="16"/>
      <c r="QFH51" s="16"/>
      <c r="QFI51" s="16"/>
      <c r="QFJ51" s="16"/>
      <c r="QFK51" s="16"/>
      <c r="QFL51" s="16"/>
      <c r="QFM51" s="16"/>
      <c r="QFN51" s="16"/>
      <c r="QFO51" s="16"/>
      <c r="QFP51" s="16"/>
      <c r="QFQ51" s="16"/>
      <c r="QFR51" s="16"/>
      <c r="QFS51" s="16"/>
      <c r="QFT51" s="16"/>
      <c r="QFU51" s="16"/>
      <c r="QFV51" s="16"/>
      <c r="QFW51" s="16"/>
      <c r="QFX51" s="16"/>
      <c r="QFY51" s="16"/>
      <c r="QFZ51" s="16"/>
      <c r="QGA51" s="16"/>
      <c r="QGB51" s="16"/>
      <c r="QGC51" s="16"/>
      <c r="QGD51" s="16"/>
      <c r="QGE51" s="16"/>
      <c r="QGF51" s="16"/>
      <c r="QGG51" s="16"/>
      <c r="QGH51" s="16"/>
      <c r="QGI51" s="16"/>
      <c r="QGJ51" s="16"/>
      <c r="QGK51" s="16"/>
      <c r="QGL51" s="16"/>
      <c r="QGM51" s="16"/>
      <c r="QGN51" s="16"/>
      <c r="QGO51" s="16"/>
      <c r="QGP51" s="16"/>
      <c r="QGQ51" s="16"/>
      <c r="QGR51" s="16"/>
      <c r="QGS51" s="16"/>
      <c r="QGT51" s="16"/>
      <c r="QGU51" s="16"/>
      <c r="QGV51" s="16"/>
      <c r="QGW51" s="16"/>
      <c r="QGX51" s="16"/>
      <c r="QGY51" s="16"/>
      <c r="QGZ51" s="16"/>
      <c r="QHA51" s="16"/>
      <c r="QHB51" s="16"/>
      <c r="QHC51" s="16"/>
      <c r="QHD51" s="16"/>
      <c r="QHE51" s="16"/>
      <c r="QHF51" s="16"/>
      <c r="QHG51" s="16"/>
      <c r="QHH51" s="16"/>
      <c r="QHI51" s="16"/>
      <c r="QHJ51" s="16"/>
      <c r="QHK51" s="16"/>
      <c r="QHL51" s="16"/>
      <c r="QHM51" s="16"/>
      <c r="QHN51" s="16"/>
      <c r="QHO51" s="16"/>
      <c r="QHP51" s="16"/>
      <c r="QHQ51" s="16"/>
      <c r="QHR51" s="16"/>
      <c r="QHS51" s="16"/>
      <c r="QHT51" s="16"/>
      <c r="QHU51" s="16"/>
      <c r="QHV51" s="16"/>
      <c r="QHW51" s="16"/>
      <c r="QHX51" s="16"/>
      <c r="QHY51" s="16"/>
      <c r="QHZ51" s="16"/>
      <c r="QIA51" s="16"/>
      <c r="QIB51" s="16"/>
      <c r="QIC51" s="16"/>
      <c r="QID51" s="16"/>
      <c r="QIE51" s="16"/>
      <c r="QIF51" s="16"/>
      <c r="QIG51" s="16"/>
      <c r="QIH51" s="16"/>
      <c r="QII51" s="16"/>
      <c r="QIJ51" s="16"/>
      <c r="QIK51" s="16"/>
      <c r="QIL51" s="16"/>
      <c r="QIM51" s="16"/>
      <c r="QIN51" s="16"/>
      <c r="QIO51" s="16"/>
      <c r="QIP51" s="16"/>
      <c r="QIQ51" s="16"/>
      <c r="QIR51" s="16"/>
      <c r="QIS51" s="16"/>
      <c r="QIT51" s="16"/>
      <c r="QIU51" s="16"/>
      <c r="QIV51" s="16"/>
      <c r="QIW51" s="16"/>
      <c r="QIX51" s="16"/>
      <c r="QIY51" s="16"/>
      <c r="QIZ51" s="16"/>
      <c r="QJA51" s="16"/>
      <c r="QJB51" s="16"/>
      <c r="QJC51" s="16"/>
      <c r="QJD51" s="16"/>
      <c r="QJE51" s="16"/>
      <c r="QJF51" s="16"/>
      <c r="QJG51" s="16"/>
      <c r="QJH51" s="16"/>
      <c r="QJI51" s="16"/>
      <c r="QJJ51" s="16"/>
      <c r="QJK51" s="16"/>
      <c r="QJL51" s="16"/>
      <c r="QJM51" s="16"/>
      <c r="QJN51" s="16"/>
      <c r="QJO51" s="16"/>
      <c r="QJP51" s="16"/>
      <c r="QJQ51" s="16"/>
      <c r="QJR51" s="16"/>
      <c r="QJS51" s="16"/>
      <c r="QJT51" s="16"/>
      <c r="QJU51" s="16"/>
      <c r="QJV51" s="16"/>
      <c r="QJW51" s="16"/>
      <c r="QJX51" s="16"/>
      <c r="QJY51" s="16"/>
      <c r="QJZ51" s="16"/>
      <c r="QKA51" s="16"/>
      <c r="QKB51" s="16"/>
      <c r="QKC51" s="16"/>
      <c r="QKD51" s="16"/>
      <c r="QKE51" s="16"/>
      <c r="QKF51" s="16"/>
      <c r="QKG51" s="16"/>
      <c r="QKH51" s="16"/>
      <c r="QKI51" s="16"/>
      <c r="QKJ51" s="16"/>
      <c r="QKK51" s="16"/>
      <c r="QKL51" s="16"/>
      <c r="QKM51" s="16"/>
      <c r="QKN51" s="16"/>
      <c r="QKO51" s="16"/>
      <c r="QKP51" s="16"/>
      <c r="QKQ51" s="16"/>
      <c r="QKR51" s="16"/>
      <c r="QKS51" s="16"/>
      <c r="QKT51" s="16"/>
      <c r="QKU51" s="16"/>
      <c r="QKV51" s="16"/>
      <c r="QKW51" s="16"/>
      <c r="QKX51" s="16"/>
      <c r="QKY51" s="16"/>
      <c r="QKZ51" s="16"/>
      <c r="QLA51" s="16"/>
      <c r="QLB51" s="16"/>
      <c r="QLC51" s="16"/>
      <c r="QLD51" s="16"/>
      <c r="QLE51" s="16"/>
      <c r="QLF51" s="16"/>
      <c r="QLG51" s="16"/>
      <c r="QLH51" s="16"/>
      <c r="QLI51" s="16"/>
      <c r="QLJ51" s="16"/>
      <c r="QLK51" s="16"/>
      <c r="QLL51" s="16"/>
      <c r="QLM51" s="16"/>
      <c r="QLN51" s="16"/>
      <c r="QLO51" s="16"/>
      <c r="QLP51" s="16"/>
      <c r="QLQ51" s="16"/>
      <c r="QLR51" s="16"/>
      <c r="QLS51" s="16"/>
      <c r="QLT51" s="16"/>
      <c r="QLU51" s="16"/>
      <c r="QLV51" s="16"/>
      <c r="QLW51" s="16"/>
      <c r="QLX51" s="16"/>
      <c r="QLY51" s="16"/>
      <c r="QLZ51" s="16"/>
      <c r="QMA51" s="16"/>
      <c r="QMB51" s="16"/>
      <c r="QMC51" s="16"/>
      <c r="QMD51" s="16"/>
      <c r="QME51" s="16"/>
      <c r="QMF51" s="16"/>
      <c r="QMG51" s="16"/>
      <c r="QMH51" s="16"/>
      <c r="QMI51" s="16"/>
      <c r="QMJ51" s="16"/>
      <c r="QMK51" s="16"/>
      <c r="QML51" s="16"/>
      <c r="QMM51" s="16"/>
      <c r="QMN51" s="16"/>
      <c r="QMO51" s="16"/>
      <c r="QMP51" s="16"/>
      <c r="QMQ51" s="16"/>
      <c r="QMR51" s="16"/>
      <c r="QMS51" s="16"/>
      <c r="QMT51" s="16"/>
      <c r="QMU51" s="16"/>
      <c r="QMV51" s="16"/>
      <c r="QMW51" s="16"/>
      <c r="QMX51" s="16"/>
      <c r="QMY51" s="16"/>
      <c r="QMZ51" s="16"/>
      <c r="QNA51" s="16"/>
      <c r="QNB51" s="16"/>
      <c r="QNC51" s="16"/>
      <c r="QND51" s="16"/>
      <c r="QNE51" s="16"/>
      <c r="QNF51" s="16"/>
      <c r="QNG51" s="16"/>
      <c r="QNH51" s="16"/>
      <c r="QNI51" s="16"/>
      <c r="QNJ51" s="16"/>
      <c r="QNK51" s="16"/>
      <c r="QNL51" s="16"/>
      <c r="QNM51" s="16"/>
      <c r="QNN51" s="16"/>
      <c r="QNO51" s="16"/>
      <c r="QNP51" s="16"/>
      <c r="QNQ51" s="16"/>
      <c r="QNR51" s="16"/>
      <c r="QNS51" s="16"/>
      <c r="QNT51" s="16"/>
      <c r="QNU51" s="16"/>
      <c r="QNV51" s="16"/>
      <c r="QNW51" s="16"/>
      <c r="QNX51" s="16"/>
      <c r="QNY51" s="16"/>
      <c r="QNZ51" s="16"/>
      <c r="QOA51" s="16"/>
      <c r="QOB51" s="16"/>
      <c r="QOC51" s="16"/>
      <c r="QOD51" s="16"/>
      <c r="QOE51" s="16"/>
      <c r="QOF51" s="16"/>
      <c r="QOG51" s="16"/>
      <c r="QOH51" s="16"/>
      <c r="QOI51" s="16"/>
      <c r="QOJ51" s="16"/>
      <c r="QOK51" s="16"/>
      <c r="QOL51" s="16"/>
      <c r="QOM51" s="16"/>
      <c r="QON51" s="16"/>
      <c r="QOO51" s="16"/>
      <c r="QOP51" s="16"/>
      <c r="QOQ51" s="16"/>
      <c r="QOR51" s="16"/>
      <c r="QOS51" s="16"/>
      <c r="QOT51" s="16"/>
      <c r="QOU51" s="16"/>
      <c r="QOV51" s="16"/>
      <c r="QOW51" s="16"/>
      <c r="QOX51" s="16"/>
      <c r="QOY51" s="16"/>
      <c r="QOZ51" s="16"/>
      <c r="QPA51" s="16"/>
      <c r="QPB51" s="16"/>
      <c r="QPC51" s="16"/>
      <c r="QPD51" s="16"/>
      <c r="QPE51" s="16"/>
      <c r="QPF51" s="16"/>
      <c r="QPG51" s="16"/>
      <c r="QPH51" s="16"/>
      <c r="QPI51" s="16"/>
      <c r="QPJ51" s="16"/>
      <c r="QPK51" s="16"/>
      <c r="QPL51" s="16"/>
      <c r="QPM51" s="16"/>
      <c r="QPN51" s="16"/>
      <c r="QPO51" s="16"/>
      <c r="QPP51" s="16"/>
      <c r="QPQ51" s="16"/>
      <c r="QPR51" s="16"/>
      <c r="QPS51" s="16"/>
      <c r="QPT51" s="16"/>
      <c r="QPU51" s="16"/>
      <c r="QPV51" s="16"/>
      <c r="QPW51" s="16"/>
      <c r="QPX51" s="16"/>
      <c r="QPY51" s="16"/>
      <c r="QPZ51" s="16"/>
      <c r="QQA51" s="16"/>
      <c r="QQB51" s="16"/>
      <c r="QQC51" s="16"/>
      <c r="QQD51" s="16"/>
      <c r="QQE51" s="16"/>
      <c r="QQF51" s="16"/>
      <c r="QQG51" s="16"/>
      <c r="QQH51" s="16"/>
      <c r="QQI51" s="16"/>
      <c r="QQJ51" s="16"/>
      <c r="QQK51" s="16"/>
      <c r="QQL51" s="16"/>
      <c r="QQM51" s="16"/>
      <c r="QQN51" s="16"/>
      <c r="QQO51" s="16"/>
      <c r="QQP51" s="16"/>
      <c r="QQQ51" s="16"/>
      <c r="QQR51" s="16"/>
      <c r="QQS51" s="16"/>
      <c r="QQT51" s="16"/>
      <c r="QQU51" s="16"/>
      <c r="QQV51" s="16"/>
      <c r="QQW51" s="16"/>
      <c r="QQX51" s="16"/>
      <c r="QQY51" s="16"/>
      <c r="QQZ51" s="16"/>
      <c r="QRA51" s="16"/>
      <c r="QRB51" s="16"/>
      <c r="QRC51" s="16"/>
      <c r="QRD51" s="16"/>
      <c r="QRE51" s="16"/>
      <c r="QRF51" s="16"/>
      <c r="QRG51" s="16"/>
      <c r="QRH51" s="16"/>
      <c r="QRI51" s="16"/>
      <c r="QRJ51" s="16"/>
      <c r="QRK51" s="16"/>
      <c r="QRL51" s="16"/>
      <c r="QRM51" s="16"/>
      <c r="QRN51" s="16"/>
      <c r="QRO51" s="16"/>
      <c r="QRP51" s="16"/>
      <c r="QRQ51" s="16"/>
      <c r="QRR51" s="16"/>
      <c r="QRS51" s="16"/>
      <c r="QRT51" s="16"/>
      <c r="QRU51" s="16"/>
      <c r="QRV51" s="16"/>
      <c r="QRW51" s="16"/>
      <c r="QRX51" s="16"/>
      <c r="QRY51" s="16"/>
      <c r="QRZ51" s="16"/>
      <c r="QSA51" s="16"/>
      <c r="QSB51" s="16"/>
      <c r="QSC51" s="16"/>
      <c r="QSD51" s="16"/>
      <c r="QSE51" s="16"/>
      <c r="QSF51" s="16"/>
      <c r="QSG51" s="16"/>
      <c r="QSH51" s="16"/>
      <c r="QSI51" s="16"/>
      <c r="QSJ51" s="16"/>
      <c r="QSK51" s="16"/>
      <c r="QSL51" s="16"/>
      <c r="QSM51" s="16"/>
      <c r="QSN51" s="16"/>
      <c r="QSO51" s="16"/>
      <c r="QSP51" s="16"/>
      <c r="QSQ51" s="16"/>
      <c r="QSR51" s="16"/>
      <c r="QSS51" s="16"/>
      <c r="QST51" s="16"/>
      <c r="QSU51" s="16"/>
      <c r="QSV51" s="16"/>
      <c r="QSW51" s="16"/>
      <c r="QSX51" s="16"/>
      <c r="QSY51" s="16"/>
      <c r="QSZ51" s="16"/>
      <c r="QTA51" s="16"/>
      <c r="QTB51" s="16"/>
      <c r="QTC51" s="16"/>
      <c r="QTD51" s="16"/>
      <c r="QTE51" s="16"/>
      <c r="QTF51" s="16"/>
      <c r="QTG51" s="16"/>
      <c r="QTH51" s="16"/>
      <c r="QTI51" s="16"/>
      <c r="QTJ51" s="16"/>
      <c r="QTK51" s="16"/>
      <c r="QTL51" s="16"/>
      <c r="QTM51" s="16"/>
      <c r="QTN51" s="16"/>
      <c r="QTO51" s="16"/>
      <c r="QTP51" s="16"/>
      <c r="QTQ51" s="16"/>
      <c r="QTR51" s="16"/>
      <c r="QTS51" s="16"/>
      <c r="QTT51" s="16"/>
      <c r="QTU51" s="16"/>
      <c r="QTV51" s="16"/>
      <c r="QTW51" s="16"/>
      <c r="QTX51" s="16"/>
      <c r="QTY51" s="16"/>
      <c r="QTZ51" s="16"/>
      <c r="QUA51" s="16"/>
      <c r="QUB51" s="16"/>
      <c r="QUC51" s="16"/>
      <c r="QUD51" s="16"/>
      <c r="QUE51" s="16"/>
      <c r="QUF51" s="16"/>
      <c r="QUG51" s="16"/>
      <c r="QUH51" s="16"/>
      <c r="QUI51" s="16"/>
      <c r="QUJ51" s="16"/>
      <c r="QUK51" s="16"/>
      <c r="QUL51" s="16"/>
      <c r="QUM51" s="16"/>
      <c r="QUN51" s="16"/>
      <c r="QUO51" s="16"/>
      <c r="QUP51" s="16"/>
      <c r="QUQ51" s="16"/>
      <c r="QUR51" s="16"/>
      <c r="QUS51" s="16"/>
      <c r="QUT51" s="16"/>
      <c r="QUU51" s="16"/>
      <c r="QUV51" s="16"/>
      <c r="QUW51" s="16"/>
      <c r="QUX51" s="16"/>
      <c r="QUY51" s="16"/>
      <c r="QUZ51" s="16"/>
      <c r="QVA51" s="16"/>
      <c r="QVB51" s="16"/>
      <c r="QVC51" s="16"/>
      <c r="QVD51" s="16"/>
      <c r="QVE51" s="16"/>
      <c r="QVF51" s="16"/>
      <c r="QVG51" s="16"/>
      <c r="QVH51" s="16"/>
      <c r="QVI51" s="16"/>
      <c r="QVJ51" s="16"/>
      <c r="QVK51" s="16"/>
      <c r="QVL51" s="16"/>
      <c r="QVM51" s="16"/>
      <c r="QVN51" s="16"/>
      <c r="QVO51" s="16"/>
      <c r="QVP51" s="16"/>
      <c r="QVQ51" s="16"/>
      <c r="QVR51" s="16"/>
      <c r="QVS51" s="16"/>
      <c r="QVT51" s="16"/>
      <c r="QVU51" s="16"/>
      <c r="QVV51" s="16"/>
      <c r="QVW51" s="16"/>
      <c r="QVX51" s="16"/>
      <c r="QVY51" s="16"/>
      <c r="QVZ51" s="16"/>
      <c r="QWA51" s="16"/>
      <c r="QWB51" s="16"/>
      <c r="QWC51" s="16"/>
      <c r="QWD51" s="16"/>
      <c r="QWE51" s="16"/>
      <c r="QWF51" s="16"/>
      <c r="QWG51" s="16"/>
      <c r="QWH51" s="16"/>
      <c r="QWI51" s="16"/>
      <c r="QWJ51" s="16"/>
      <c r="QWK51" s="16"/>
      <c r="QWL51" s="16"/>
      <c r="QWM51" s="16"/>
      <c r="QWN51" s="16"/>
      <c r="QWO51" s="16"/>
      <c r="QWP51" s="16"/>
      <c r="QWQ51" s="16"/>
      <c r="QWR51" s="16"/>
      <c r="QWS51" s="16"/>
      <c r="QWT51" s="16"/>
      <c r="QWU51" s="16"/>
      <c r="QWV51" s="16"/>
      <c r="QWW51" s="16"/>
      <c r="QWX51" s="16"/>
      <c r="QWY51" s="16"/>
      <c r="QWZ51" s="16"/>
      <c r="QXA51" s="16"/>
      <c r="QXB51" s="16"/>
      <c r="QXC51" s="16"/>
      <c r="QXD51" s="16"/>
      <c r="QXE51" s="16"/>
      <c r="QXF51" s="16"/>
      <c r="QXG51" s="16"/>
      <c r="QXH51" s="16"/>
      <c r="QXI51" s="16"/>
      <c r="QXJ51" s="16"/>
      <c r="QXK51" s="16"/>
      <c r="QXL51" s="16"/>
      <c r="QXM51" s="16"/>
      <c r="QXN51" s="16"/>
      <c r="QXO51" s="16"/>
      <c r="QXP51" s="16"/>
      <c r="QXQ51" s="16"/>
      <c r="QXR51" s="16"/>
      <c r="QXS51" s="16"/>
      <c r="QXT51" s="16"/>
      <c r="QXU51" s="16"/>
      <c r="QXV51" s="16"/>
      <c r="QXW51" s="16"/>
      <c r="QXX51" s="16"/>
      <c r="QXY51" s="16"/>
      <c r="QXZ51" s="16"/>
      <c r="QYA51" s="16"/>
      <c r="QYB51" s="16"/>
      <c r="QYC51" s="16"/>
      <c r="QYD51" s="16"/>
      <c r="QYE51" s="16"/>
      <c r="QYF51" s="16"/>
      <c r="QYG51" s="16"/>
      <c r="QYH51" s="16"/>
      <c r="QYI51" s="16"/>
      <c r="QYJ51" s="16"/>
      <c r="QYK51" s="16"/>
      <c r="QYL51" s="16"/>
      <c r="QYM51" s="16"/>
      <c r="QYN51" s="16"/>
      <c r="QYO51" s="16"/>
      <c r="QYP51" s="16"/>
      <c r="QYQ51" s="16"/>
      <c r="QYR51" s="16"/>
      <c r="QYS51" s="16"/>
      <c r="QYT51" s="16"/>
      <c r="QYU51" s="16"/>
      <c r="QYV51" s="16"/>
      <c r="QYW51" s="16"/>
      <c r="QYX51" s="16"/>
      <c r="QYY51" s="16"/>
      <c r="QYZ51" s="16"/>
      <c r="QZA51" s="16"/>
      <c r="QZB51" s="16"/>
      <c r="QZC51" s="16"/>
      <c r="QZD51" s="16"/>
      <c r="QZE51" s="16"/>
      <c r="QZF51" s="16"/>
      <c r="QZG51" s="16"/>
      <c r="QZH51" s="16"/>
      <c r="QZI51" s="16"/>
      <c r="QZJ51" s="16"/>
      <c r="QZK51" s="16"/>
      <c r="QZL51" s="16"/>
      <c r="QZM51" s="16"/>
      <c r="QZN51" s="16"/>
      <c r="QZO51" s="16"/>
      <c r="QZP51" s="16"/>
      <c r="QZQ51" s="16"/>
      <c r="QZR51" s="16"/>
      <c r="QZS51" s="16"/>
      <c r="QZT51" s="16"/>
      <c r="QZU51" s="16"/>
      <c r="QZV51" s="16"/>
      <c r="QZW51" s="16"/>
      <c r="QZX51" s="16"/>
      <c r="QZY51" s="16"/>
      <c r="QZZ51" s="16"/>
      <c r="RAA51" s="16"/>
      <c r="RAB51" s="16"/>
      <c r="RAC51" s="16"/>
      <c r="RAD51" s="16"/>
      <c r="RAE51" s="16"/>
      <c r="RAF51" s="16"/>
      <c r="RAG51" s="16"/>
      <c r="RAH51" s="16"/>
      <c r="RAI51" s="16"/>
      <c r="RAJ51" s="16"/>
      <c r="RAK51" s="16"/>
      <c r="RAL51" s="16"/>
      <c r="RAM51" s="16"/>
      <c r="RAN51" s="16"/>
      <c r="RAO51" s="16"/>
      <c r="RAP51" s="16"/>
      <c r="RAQ51" s="16"/>
      <c r="RAR51" s="16"/>
      <c r="RAS51" s="16"/>
      <c r="RAT51" s="16"/>
      <c r="RAU51" s="16"/>
      <c r="RAV51" s="16"/>
      <c r="RAW51" s="16"/>
      <c r="RAX51" s="16"/>
      <c r="RAY51" s="16"/>
      <c r="RAZ51" s="16"/>
      <c r="RBA51" s="16"/>
      <c r="RBB51" s="16"/>
      <c r="RBC51" s="16"/>
      <c r="RBD51" s="16"/>
      <c r="RBE51" s="16"/>
      <c r="RBF51" s="16"/>
      <c r="RBG51" s="16"/>
      <c r="RBH51" s="16"/>
      <c r="RBI51" s="16"/>
      <c r="RBJ51" s="16"/>
      <c r="RBK51" s="16"/>
      <c r="RBL51" s="16"/>
      <c r="RBM51" s="16"/>
      <c r="RBN51" s="16"/>
      <c r="RBO51" s="16"/>
      <c r="RBP51" s="16"/>
      <c r="RBQ51" s="16"/>
      <c r="RBR51" s="16"/>
      <c r="RBS51" s="16"/>
      <c r="RBT51" s="16"/>
      <c r="RBU51" s="16"/>
      <c r="RBV51" s="16"/>
      <c r="RBW51" s="16"/>
      <c r="RBX51" s="16"/>
      <c r="RBY51" s="16"/>
      <c r="RBZ51" s="16"/>
      <c r="RCA51" s="16"/>
      <c r="RCB51" s="16"/>
      <c r="RCC51" s="16"/>
      <c r="RCD51" s="16"/>
      <c r="RCE51" s="16"/>
      <c r="RCF51" s="16"/>
      <c r="RCG51" s="16"/>
      <c r="RCH51" s="16"/>
      <c r="RCI51" s="16"/>
      <c r="RCJ51" s="16"/>
      <c r="RCK51" s="16"/>
      <c r="RCL51" s="16"/>
      <c r="RCM51" s="16"/>
      <c r="RCN51" s="16"/>
      <c r="RCO51" s="16"/>
      <c r="RCP51" s="16"/>
      <c r="RCQ51" s="16"/>
      <c r="RCR51" s="16"/>
      <c r="RCS51" s="16"/>
      <c r="RCT51" s="16"/>
      <c r="RCU51" s="16"/>
      <c r="RCV51" s="16"/>
      <c r="RCW51" s="16"/>
      <c r="RCX51" s="16"/>
      <c r="RCY51" s="16"/>
      <c r="RCZ51" s="16"/>
      <c r="RDA51" s="16"/>
      <c r="RDB51" s="16"/>
      <c r="RDC51" s="16"/>
      <c r="RDD51" s="16"/>
      <c r="RDE51" s="16"/>
      <c r="RDF51" s="16"/>
      <c r="RDG51" s="16"/>
      <c r="RDH51" s="16"/>
      <c r="RDI51" s="16"/>
      <c r="RDJ51" s="16"/>
      <c r="RDK51" s="16"/>
      <c r="RDL51" s="16"/>
      <c r="RDM51" s="16"/>
      <c r="RDN51" s="16"/>
      <c r="RDO51" s="16"/>
      <c r="RDP51" s="16"/>
      <c r="RDQ51" s="16"/>
      <c r="RDR51" s="16"/>
      <c r="RDS51" s="16"/>
      <c r="RDT51" s="16"/>
      <c r="RDU51" s="16"/>
      <c r="RDV51" s="16"/>
      <c r="RDW51" s="16"/>
      <c r="RDX51" s="16"/>
      <c r="RDY51" s="16"/>
      <c r="RDZ51" s="16"/>
      <c r="REA51" s="16"/>
      <c r="REB51" s="16"/>
      <c r="REC51" s="16"/>
      <c r="RED51" s="16"/>
      <c r="REE51" s="16"/>
      <c r="REF51" s="16"/>
      <c r="REG51" s="16"/>
      <c r="REH51" s="16"/>
      <c r="REI51" s="16"/>
      <c r="REJ51" s="16"/>
      <c r="REK51" s="16"/>
      <c r="REL51" s="16"/>
      <c r="REM51" s="16"/>
      <c r="REN51" s="16"/>
      <c r="REO51" s="16"/>
      <c r="REP51" s="16"/>
      <c r="REQ51" s="16"/>
      <c r="RER51" s="16"/>
      <c r="RES51" s="16"/>
      <c r="RET51" s="16"/>
      <c r="REU51" s="16"/>
      <c r="REV51" s="16"/>
      <c r="REW51" s="16"/>
      <c r="REX51" s="16"/>
      <c r="REY51" s="16"/>
      <c r="REZ51" s="16"/>
      <c r="RFA51" s="16"/>
      <c r="RFB51" s="16"/>
      <c r="RFC51" s="16"/>
      <c r="RFD51" s="16"/>
      <c r="RFE51" s="16"/>
      <c r="RFF51" s="16"/>
      <c r="RFG51" s="16"/>
      <c r="RFH51" s="16"/>
      <c r="RFI51" s="16"/>
      <c r="RFJ51" s="16"/>
      <c r="RFK51" s="16"/>
      <c r="RFL51" s="16"/>
      <c r="RFM51" s="16"/>
      <c r="RFN51" s="16"/>
      <c r="RFO51" s="16"/>
      <c r="RFP51" s="16"/>
      <c r="RFQ51" s="16"/>
      <c r="RFR51" s="16"/>
      <c r="RFS51" s="16"/>
      <c r="RFT51" s="16"/>
      <c r="RFU51" s="16"/>
      <c r="RFV51" s="16"/>
      <c r="RFW51" s="16"/>
      <c r="RFX51" s="16"/>
      <c r="RFY51" s="16"/>
      <c r="RFZ51" s="16"/>
      <c r="RGA51" s="16"/>
      <c r="RGB51" s="16"/>
      <c r="RGC51" s="16"/>
      <c r="RGD51" s="16"/>
      <c r="RGE51" s="16"/>
      <c r="RGF51" s="16"/>
      <c r="RGG51" s="16"/>
      <c r="RGH51" s="16"/>
      <c r="RGI51" s="16"/>
      <c r="RGJ51" s="16"/>
      <c r="RGK51" s="16"/>
      <c r="RGL51" s="16"/>
      <c r="RGM51" s="16"/>
      <c r="RGN51" s="16"/>
      <c r="RGO51" s="16"/>
      <c r="RGP51" s="16"/>
      <c r="RGQ51" s="16"/>
      <c r="RGR51" s="16"/>
      <c r="RGS51" s="16"/>
      <c r="RGT51" s="16"/>
      <c r="RGU51" s="16"/>
      <c r="RGV51" s="16"/>
      <c r="RGW51" s="16"/>
      <c r="RGX51" s="16"/>
      <c r="RGY51" s="16"/>
      <c r="RGZ51" s="16"/>
      <c r="RHA51" s="16"/>
      <c r="RHB51" s="16"/>
      <c r="RHC51" s="16"/>
      <c r="RHD51" s="16"/>
      <c r="RHE51" s="16"/>
      <c r="RHF51" s="16"/>
      <c r="RHG51" s="16"/>
      <c r="RHH51" s="16"/>
      <c r="RHI51" s="16"/>
      <c r="RHJ51" s="16"/>
      <c r="RHK51" s="16"/>
      <c r="RHL51" s="16"/>
      <c r="RHM51" s="16"/>
      <c r="RHN51" s="16"/>
      <c r="RHO51" s="16"/>
      <c r="RHP51" s="16"/>
      <c r="RHQ51" s="16"/>
      <c r="RHR51" s="16"/>
      <c r="RHS51" s="16"/>
      <c r="RHT51" s="16"/>
      <c r="RHU51" s="16"/>
      <c r="RHV51" s="16"/>
      <c r="RHW51" s="16"/>
      <c r="RHX51" s="16"/>
      <c r="RHY51" s="16"/>
      <c r="RHZ51" s="16"/>
      <c r="RIA51" s="16"/>
      <c r="RIB51" s="16"/>
      <c r="RIC51" s="16"/>
      <c r="RID51" s="16"/>
      <c r="RIE51" s="16"/>
      <c r="RIF51" s="16"/>
      <c r="RIG51" s="16"/>
      <c r="RIH51" s="16"/>
      <c r="RII51" s="16"/>
      <c r="RIJ51" s="16"/>
      <c r="RIK51" s="16"/>
      <c r="RIL51" s="16"/>
      <c r="RIM51" s="16"/>
      <c r="RIN51" s="16"/>
      <c r="RIO51" s="16"/>
      <c r="RIP51" s="16"/>
      <c r="RIQ51" s="16"/>
      <c r="RIR51" s="16"/>
      <c r="RIS51" s="16"/>
      <c r="RIT51" s="16"/>
      <c r="RIU51" s="16"/>
      <c r="RIV51" s="16"/>
      <c r="RIW51" s="16"/>
      <c r="RIX51" s="16"/>
      <c r="RIY51" s="16"/>
      <c r="RIZ51" s="16"/>
      <c r="RJA51" s="16"/>
      <c r="RJB51" s="16"/>
      <c r="RJC51" s="16"/>
      <c r="RJD51" s="16"/>
      <c r="RJE51" s="16"/>
      <c r="RJF51" s="16"/>
      <c r="RJG51" s="16"/>
      <c r="RJH51" s="16"/>
      <c r="RJI51" s="16"/>
      <c r="RJJ51" s="16"/>
      <c r="RJK51" s="16"/>
      <c r="RJL51" s="16"/>
      <c r="RJM51" s="16"/>
      <c r="RJN51" s="16"/>
      <c r="RJO51" s="16"/>
      <c r="RJP51" s="16"/>
      <c r="RJQ51" s="16"/>
      <c r="RJR51" s="16"/>
      <c r="RJS51" s="16"/>
      <c r="RJT51" s="16"/>
      <c r="RJU51" s="16"/>
      <c r="RJV51" s="16"/>
      <c r="RJW51" s="16"/>
      <c r="RJX51" s="16"/>
      <c r="RJY51" s="16"/>
      <c r="RJZ51" s="16"/>
      <c r="RKA51" s="16"/>
      <c r="RKB51" s="16"/>
      <c r="RKC51" s="16"/>
      <c r="RKD51" s="16"/>
      <c r="RKE51" s="16"/>
      <c r="RKF51" s="16"/>
      <c r="RKG51" s="16"/>
      <c r="RKH51" s="16"/>
      <c r="RKI51" s="16"/>
      <c r="RKJ51" s="16"/>
      <c r="RKK51" s="16"/>
      <c r="RKL51" s="16"/>
      <c r="RKM51" s="16"/>
      <c r="RKN51" s="16"/>
      <c r="RKO51" s="16"/>
      <c r="RKP51" s="16"/>
      <c r="RKQ51" s="16"/>
      <c r="RKR51" s="16"/>
      <c r="RKS51" s="16"/>
      <c r="RKT51" s="16"/>
      <c r="RKU51" s="16"/>
      <c r="RKV51" s="16"/>
      <c r="RKW51" s="16"/>
      <c r="RKX51" s="16"/>
      <c r="RKY51" s="16"/>
      <c r="RKZ51" s="16"/>
      <c r="RLA51" s="16"/>
      <c r="RLB51" s="16"/>
      <c r="RLC51" s="16"/>
      <c r="RLD51" s="16"/>
      <c r="RLE51" s="16"/>
      <c r="RLF51" s="16"/>
      <c r="RLG51" s="16"/>
      <c r="RLH51" s="16"/>
      <c r="RLI51" s="16"/>
      <c r="RLJ51" s="16"/>
      <c r="RLK51" s="16"/>
      <c r="RLL51" s="16"/>
      <c r="RLM51" s="16"/>
      <c r="RLN51" s="16"/>
      <c r="RLO51" s="16"/>
      <c r="RLP51" s="16"/>
      <c r="RLQ51" s="16"/>
      <c r="RLR51" s="16"/>
      <c r="RLS51" s="16"/>
      <c r="RLT51" s="16"/>
      <c r="RLU51" s="16"/>
      <c r="RLV51" s="16"/>
      <c r="RLW51" s="16"/>
      <c r="RLX51" s="16"/>
      <c r="RLY51" s="16"/>
      <c r="RLZ51" s="16"/>
      <c r="RMA51" s="16"/>
      <c r="RMB51" s="16"/>
      <c r="RMC51" s="16"/>
      <c r="RMD51" s="16"/>
      <c r="RME51" s="16"/>
      <c r="RMF51" s="16"/>
      <c r="RMG51" s="16"/>
      <c r="RMH51" s="16"/>
      <c r="RMI51" s="16"/>
      <c r="RMJ51" s="16"/>
      <c r="RMK51" s="16"/>
      <c r="RML51" s="16"/>
      <c r="RMM51" s="16"/>
      <c r="RMN51" s="16"/>
      <c r="RMO51" s="16"/>
      <c r="RMP51" s="16"/>
      <c r="RMQ51" s="16"/>
      <c r="RMR51" s="16"/>
      <c r="RMS51" s="16"/>
      <c r="RMT51" s="16"/>
      <c r="RMU51" s="16"/>
      <c r="RMV51" s="16"/>
      <c r="RMW51" s="16"/>
      <c r="RMX51" s="16"/>
      <c r="RMY51" s="16"/>
      <c r="RMZ51" s="16"/>
      <c r="RNA51" s="16"/>
      <c r="RNB51" s="16"/>
      <c r="RNC51" s="16"/>
      <c r="RND51" s="16"/>
      <c r="RNE51" s="16"/>
      <c r="RNF51" s="16"/>
      <c r="RNG51" s="16"/>
      <c r="RNH51" s="16"/>
      <c r="RNI51" s="16"/>
      <c r="RNJ51" s="16"/>
      <c r="RNK51" s="16"/>
      <c r="RNL51" s="16"/>
      <c r="RNM51" s="16"/>
      <c r="RNN51" s="16"/>
      <c r="RNO51" s="16"/>
      <c r="RNP51" s="16"/>
      <c r="RNQ51" s="16"/>
      <c r="RNR51" s="16"/>
      <c r="RNS51" s="16"/>
      <c r="RNT51" s="16"/>
      <c r="RNU51" s="16"/>
      <c r="RNV51" s="16"/>
      <c r="RNW51" s="16"/>
      <c r="RNX51" s="16"/>
      <c r="RNY51" s="16"/>
      <c r="RNZ51" s="16"/>
      <c r="ROA51" s="16"/>
      <c r="ROB51" s="16"/>
      <c r="ROC51" s="16"/>
      <c r="ROD51" s="16"/>
      <c r="ROE51" s="16"/>
      <c r="ROF51" s="16"/>
      <c r="ROG51" s="16"/>
      <c r="ROH51" s="16"/>
      <c r="ROI51" s="16"/>
      <c r="ROJ51" s="16"/>
      <c r="ROK51" s="16"/>
      <c r="ROL51" s="16"/>
      <c r="ROM51" s="16"/>
      <c r="RON51" s="16"/>
      <c r="ROO51" s="16"/>
      <c r="ROP51" s="16"/>
      <c r="ROQ51" s="16"/>
      <c r="ROR51" s="16"/>
      <c r="ROS51" s="16"/>
      <c r="ROT51" s="16"/>
      <c r="ROU51" s="16"/>
      <c r="ROV51" s="16"/>
      <c r="ROW51" s="16"/>
      <c r="ROX51" s="16"/>
      <c r="ROY51" s="16"/>
      <c r="ROZ51" s="16"/>
      <c r="RPA51" s="16"/>
      <c r="RPB51" s="16"/>
      <c r="RPC51" s="16"/>
      <c r="RPD51" s="16"/>
      <c r="RPE51" s="16"/>
      <c r="RPF51" s="16"/>
      <c r="RPG51" s="16"/>
      <c r="RPH51" s="16"/>
      <c r="RPI51" s="16"/>
      <c r="RPJ51" s="16"/>
      <c r="RPK51" s="16"/>
      <c r="RPL51" s="16"/>
      <c r="RPM51" s="16"/>
      <c r="RPN51" s="16"/>
      <c r="RPO51" s="16"/>
      <c r="RPP51" s="16"/>
      <c r="RPQ51" s="16"/>
      <c r="RPR51" s="16"/>
      <c r="RPS51" s="16"/>
      <c r="RPT51" s="16"/>
      <c r="RPU51" s="16"/>
      <c r="RPV51" s="16"/>
      <c r="RPW51" s="16"/>
      <c r="RPX51" s="16"/>
      <c r="RPY51" s="16"/>
      <c r="RPZ51" s="16"/>
      <c r="RQA51" s="16"/>
      <c r="RQB51" s="16"/>
      <c r="RQC51" s="16"/>
      <c r="RQD51" s="16"/>
      <c r="RQE51" s="16"/>
      <c r="RQF51" s="16"/>
      <c r="RQG51" s="16"/>
      <c r="RQH51" s="16"/>
      <c r="RQI51" s="16"/>
      <c r="RQJ51" s="16"/>
      <c r="RQK51" s="16"/>
      <c r="RQL51" s="16"/>
      <c r="RQM51" s="16"/>
      <c r="RQN51" s="16"/>
      <c r="RQO51" s="16"/>
      <c r="RQP51" s="16"/>
      <c r="RQQ51" s="16"/>
      <c r="RQR51" s="16"/>
      <c r="RQS51" s="16"/>
      <c r="RQT51" s="16"/>
      <c r="RQU51" s="16"/>
      <c r="RQV51" s="16"/>
      <c r="RQW51" s="16"/>
      <c r="RQX51" s="16"/>
      <c r="RQY51" s="16"/>
      <c r="RQZ51" s="16"/>
      <c r="RRA51" s="16"/>
      <c r="RRB51" s="16"/>
      <c r="RRC51" s="16"/>
      <c r="RRD51" s="16"/>
      <c r="RRE51" s="16"/>
      <c r="RRF51" s="16"/>
      <c r="RRG51" s="16"/>
      <c r="RRH51" s="16"/>
      <c r="RRI51" s="16"/>
      <c r="RRJ51" s="16"/>
      <c r="RRK51" s="16"/>
      <c r="RRL51" s="16"/>
      <c r="RRM51" s="16"/>
      <c r="RRN51" s="16"/>
      <c r="RRO51" s="16"/>
      <c r="RRP51" s="16"/>
      <c r="RRQ51" s="16"/>
      <c r="RRR51" s="16"/>
      <c r="RRS51" s="16"/>
      <c r="RRT51" s="16"/>
      <c r="RRU51" s="16"/>
      <c r="RRV51" s="16"/>
      <c r="RRW51" s="16"/>
      <c r="RRX51" s="16"/>
      <c r="RRY51" s="16"/>
      <c r="RRZ51" s="16"/>
      <c r="RSA51" s="16"/>
      <c r="RSB51" s="16"/>
      <c r="RSC51" s="16"/>
      <c r="RSD51" s="16"/>
      <c r="RSE51" s="16"/>
      <c r="RSF51" s="16"/>
      <c r="RSG51" s="16"/>
      <c r="RSH51" s="16"/>
      <c r="RSI51" s="16"/>
      <c r="RSJ51" s="16"/>
      <c r="RSK51" s="16"/>
      <c r="RSL51" s="16"/>
      <c r="RSM51" s="16"/>
      <c r="RSN51" s="16"/>
      <c r="RSO51" s="16"/>
      <c r="RSP51" s="16"/>
      <c r="RSQ51" s="16"/>
      <c r="RSR51" s="16"/>
      <c r="RSS51" s="16"/>
      <c r="RST51" s="16"/>
      <c r="RSU51" s="16"/>
      <c r="RSV51" s="16"/>
      <c r="RSW51" s="16"/>
      <c r="RSX51" s="16"/>
      <c r="RSY51" s="16"/>
      <c r="RSZ51" s="16"/>
      <c r="RTA51" s="16"/>
      <c r="RTB51" s="16"/>
      <c r="RTC51" s="16"/>
      <c r="RTD51" s="16"/>
      <c r="RTE51" s="16"/>
      <c r="RTF51" s="16"/>
      <c r="RTG51" s="16"/>
      <c r="RTH51" s="16"/>
      <c r="RTI51" s="16"/>
      <c r="RTJ51" s="16"/>
      <c r="RTK51" s="16"/>
      <c r="RTL51" s="16"/>
      <c r="RTM51" s="16"/>
      <c r="RTN51" s="16"/>
      <c r="RTO51" s="16"/>
      <c r="RTP51" s="16"/>
      <c r="RTQ51" s="16"/>
      <c r="RTR51" s="16"/>
      <c r="RTS51" s="16"/>
      <c r="RTT51" s="16"/>
      <c r="RTU51" s="16"/>
      <c r="RTV51" s="16"/>
      <c r="RTW51" s="16"/>
      <c r="RTX51" s="16"/>
      <c r="RTY51" s="16"/>
      <c r="RTZ51" s="16"/>
      <c r="RUA51" s="16"/>
      <c r="RUB51" s="16"/>
      <c r="RUC51" s="16"/>
      <c r="RUD51" s="16"/>
      <c r="RUE51" s="16"/>
      <c r="RUF51" s="16"/>
      <c r="RUG51" s="16"/>
      <c r="RUH51" s="16"/>
      <c r="RUI51" s="16"/>
      <c r="RUJ51" s="16"/>
      <c r="RUK51" s="16"/>
      <c r="RUL51" s="16"/>
      <c r="RUM51" s="16"/>
      <c r="RUN51" s="16"/>
      <c r="RUO51" s="16"/>
      <c r="RUP51" s="16"/>
      <c r="RUQ51" s="16"/>
      <c r="RUR51" s="16"/>
      <c r="RUS51" s="16"/>
      <c r="RUT51" s="16"/>
      <c r="RUU51" s="16"/>
      <c r="RUV51" s="16"/>
      <c r="RUW51" s="16"/>
      <c r="RUX51" s="16"/>
      <c r="RUY51" s="16"/>
      <c r="RUZ51" s="16"/>
      <c r="RVA51" s="16"/>
      <c r="RVB51" s="16"/>
      <c r="RVC51" s="16"/>
      <c r="RVD51" s="16"/>
      <c r="RVE51" s="16"/>
      <c r="RVF51" s="16"/>
      <c r="RVG51" s="16"/>
      <c r="RVH51" s="16"/>
      <c r="RVI51" s="16"/>
      <c r="RVJ51" s="16"/>
      <c r="RVK51" s="16"/>
      <c r="RVL51" s="16"/>
      <c r="RVM51" s="16"/>
      <c r="RVN51" s="16"/>
      <c r="RVO51" s="16"/>
      <c r="RVP51" s="16"/>
      <c r="RVQ51" s="16"/>
      <c r="RVR51" s="16"/>
      <c r="RVS51" s="16"/>
      <c r="RVT51" s="16"/>
      <c r="RVU51" s="16"/>
      <c r="RVV51" s="16"/>
      <c r="RVW51" s="16"/>
      <c r="RVX51" s="16"/>
      <c r="RVY51" s="16"/>
      <c r="RVZ51" s="16"/>
      <c r="RWA51" s="16"/>
      <c r="RWB51" s="16"/>
      <c r="RWC51" s="16"/>
      <c r="RWD51" s="16"/>
      <c r="RWE51" s="16"/>
      <c r="RWF51" s="16"/>
      <c r="RWG51" s="16"/>
      <c r="RWH51" s="16"/>
      <c r="RWI51" s="16"/>
      <c r="RWJ51" s="16"/>
      <c r="RWK51" s="16"/>
      <c r="RWL51" s="16"/>
      <c r="RWM51" s="16"/>
      <c r="RWN51" s="16"/>
      <c r="RWO51" s="16"/>
      <c r="RWP51" s="16"/>
      <c r="RWQ51" s="16"/>
      <c r="RWR51" s="16"/>
      <c r="RWS51" s="16"/>
      <c r="RWT51" s="16"/>
      <c r="RWU51" s="16"/>
      <c r="RWV51" s="16"/>
      <c r="RWW51" s="16"/>
      <c r="RWX51" s="16"/>
      <c r="RWY51" s="16"/>
      <c r="RWZ51" s="16"/>
      <c r="RXA51" s="16"/>
      <c r="RXB51" s="16"/>
      <c r="RXC51" s="16"/>
      <c r="RXD51" s="16"/>
      <c r="RXE51" s="16"/>
      <c r="RXF51" s="16"/>
      <c r="RXG51" s="16"/>
      <c r="RXH51" s="16"/>
      <c r="RXI51" s="16"/>
      <c r="RXJ51" s="16"/>
      <c r="RXK51" s="16"/>
      <c r="RXL51" s="16"/>
      <c r="RXM51" s="16"/>
      <c r="RXN51" s="16"/>
      <c r="RXO51" s="16"/>
      <c r="RXP51" s="16"/>
      <c r="RXQ51" s="16"/>
      <c r="RXR51" s="16"/>
      <c r="RXS51" s="16"/>
      <c r="RXT51" s="16"/>
      <c r="RXU51" s="16"/>
      <c r="RXV51" s="16"/>
      <c r="RXW51" s="16"/>
      <c r="RXX51" s="16"/>
      <c r="RXY51" s="16"/>
      <c r="RXZ51" s="16"/>
      <c r="RYA51" s="16"/>
      <c r="RYB51" s="16"/>
      <c r="RYC51" s="16"/>
      <c r="RYD51" s="16"/>
      <c r="RYE51" s="16"/>
      <c r="RYF51" s="16"/>
      <c r="RYG51" s="16"/>
      <c r="RYH51" s="16"/>
      <c r="RYI51" s="16"/>
      <c r="RYJ51" s="16"/>
      <c r="RYK51" s="16"/>
      <c r="RYL51" s="16"/>
      <c r="RYM51" s="16"/>
      <c r="RYN51" s="16"/>
      <c r="RYO51" s="16"/>
      <c r="RYP51" s="16"/>
      <c r="RYQ51" s="16"/>
      <c r="RYR51" s="16"/>
      <c r="RYS51" s="16"/>
      <c r="RYT51" s="16"/>
      <c r="RYU51" s="16"/>
      <c r="RYV51" s="16"/>
      <c r="RYW51" s="16"/>
      <c r="RYX51" s="16"/>
      <c r="RYY51" s="16"/>
      <c r="RYZ51" s="16"/>
      <c r="RZA51" s="16"/>
      <c r="RZB51" s="16"/>
      <c r="RZC51" s="16"/>
      <c r="RZD51" s="16"/>
      <c r="RZE51" s="16"/>
      <c r="RZF51" s="16"/>
      <c r="RZG51" s="16"/>
      <c r="RZH51" s="16"/>
      <c r="RZI51" s="16"/>
      <c r="RZJ51" s="16"/>
      <c r="RZK51" s="16"/>
      <c r="RZL51" s="16"/>
      <c r="RZM51" s="16"/>
      <c r="RZN51" s="16"/>
      <c r="RZO51" s="16"/>
      <c r="RZP51" s="16"/>
      <c r="RZQ51" s="16"/>
      <c r="RZR51" s="16"/>
      <c r="RZS51" s="16"/>
      <c r="RZT51" s="16"/>
      <c r="RZU51" s="16"/>
      <c r="RZV51" s="16"/>
      <c r="RZW51" s="16"/>
      <c r="RZX51" s="16"/>
      <c r="RZY51" s="16"/>
      <c r="RZZ51" s="16"/>
      <c r="SAA51" s="16"/>
      <c r="SAB51" s="16"/>
      <c r="SAC51" s="16"/>
      <c r="SAD51" s="16"/>
      <c r="SAE51" s="16"/>
      <c r="SAF51" s="16"/>
      <c r="SAG51" s="16"/>
      <c r="SAH51" s="16"/>
      <c r="SAI51" s="16"/>
      <c r="SAJ51" s="16"/>
      <c r="SAK51" s="16"/>
      <c r="SAL51" s="16"/>
      <c r="SAM51" s="16"/>
      <c r="SAN51" s="16"/>
      <c r="SAO51" s="16"/>
      <c r="SAP51" s="16"/>
      <c r="SAQ51" s="16"/>
      <c r="SAR51" s="16"/>
      <c r="SAS51" s="16"/>
      <c r="SAT51" s="16"/>
      <c r="SAU51" s="16"/>
      <c r="SAV51" s="16"/>
      <c r="SAW51" s="16"/>
      <c r="SAX51" s="16"/>
      <c r="SAY51" s="16"/>
      <c r="SAZ51" s="16"/>
      <c r="SBA51" s="16"/>
      <c r="SBB51" s="16"/>
      <c r="SBC51" s="16"/>
      <c r="SBD51" s="16"/>
      <c r="SBE51" s="16"/>
      <c r="SBF51" s="16"/>
      <c r="SBG51" s="16"/>
      <c r="SBH51" s="16"/>
      <c r="SBI51" s="16"/>
      <c r="SBJ51" s="16"/>
      <c r="SBK51" s="16"/>
      <c r="SBL51" s="16"/>
      <c r="SBM51" s="16"/>
      <c r="SBN51" s="16"/>
      <c r="SBO51" s="16"/>
      <c r="SBP51" s="16"/>
      <c r="SBQ51" s="16"/>
      <c r="SBR51" s="16"/>
      <c r="SBS51" s="16"/>
      <c r="SBT51" s="16"/>
      <c r="SBU51" s="16"/>
      <c r="SBV51" s="16"/>
      <c r="SBW51" s="16"/>
      <c r="SBX51" s="16"/>
      <c r="SBY51" s="16"/>
      <c r="SBZ51" s="16"/>
      <c r="SCA51" s="16"/>
      <c r="SCB51" s="16"/>
      <c r="SCC51" s="16"/>
      <c r="SCD51" s="16"/>
      <c r="SCE51" s="16"/>
      <c r="SCF51" s="16"/>
      <c r="SCG51" s="16"/>
      <c r="SCH51" s="16"/>
      <c r="SCI51" s="16"/>
      <c r="SCJ51" s="16"/>
      <c r="SCK51" s="16"/>
      <c r="SCL51" s="16"/>
      <c r="SCM51" s="16"/>
      <c r="SCN51" s="16"/>
      <c r="SCO51" s="16"/>
      <c r="SCP51" s="16"/>
      <c r="SCQ51" s="16"/>
      <c r="SCR51" s="16"/>
      <c r="SCS51" s="16"/>
      <c r="SCT51" s="16"/>
      <c r="SCU51" s="16"/>
      <c r="SCV51" s="16"/>
      <c r="SCW51" s="16"/>
      <c r="SCX51" s="16"/>
      <c r="SCY51" s="16"/>
      <c r="SCZ51" s="16"/>
      <c r="SDA51" s="16"/>
      <c r="SDB51" s="16"/>
      <c r="SDC51" s="16"/>
      <c r="SDD51" s="16"/>
      <c r="SDE51" s="16"/>
      <c r="SDF51" s="16"/>
      <c r="SDG51" s="16"/>
      <c r="SDH51" s="16"/>
      <c r="SDI51" s="16"/>
      <c r="SDJ51" s="16"/>
      <c r="SDK51" s="16"/>
      <c r="SDL51" s="16"/>
      <c r="SDM51" s="16"/>
      <c r="SDN51" s="16"/>
      <c r="SDO51" s="16"/>
      <c r="SDP51" s="16"/>
      <c r="SDQ51" s="16"/>
      <c r="SDR51" s="16"/>
      <c r="SDS51" s="16"/>
      <c r="SDT51" s="16"/>
      <c r="SDU51" s="16"/>
      <c r="SDV51" s="16"/>
      <c r="SDW51" s="16"/>
      <c r="SDX51" s="16"/>
      <c r="SDY51" s="16"/>
      <c r="SDZ51" s="16"/>
      <c r="SEA51" s="16"/>
      <c r="SEB51" s="16"/>
      <c r="SEC51" s="16"/>
      <c r="SED51" s="16"/>
      <c r="SEE51" s="16"/>
      <c r="SEF51" s="16"/>
      <c r="SEG51" s="16"/>
      <c r="SEH51" s="16"/>
      <c r="SEI51" s="16"/>
      <c r="SEJ51" s="16"/>
      <c r="SEK51" s="16"/>
      <c r="SEL51" s="16"/>
      <c r="SEM51" s="16"/>
      <c r="SEN51" s="16"/>
      <c r="SEO51" s="16"/>
      <c r="SEP51" s="16"/>
      <c r="SEQ51" s="16"/>
      <c r="SER51" s="16"/>
      <c r="SES51" s="16"/>
      <c r="SET51" s="16"/>
      <c r="SEU51" s="16"/>
      <c r="SEV51" s="16"/>
      <c r="SEW51" s="16"/>
      <c r="SEX51" s="16"/>
      <c r="SEY51" s="16"/>
      <c r="SEZ51" s="16"/>
      <c r="SFA51" s="16"/>
      <c r="SFB51" s="16"/>
      <c r="SFC51" s="16"/>
      <c r="SFD51" s="16"/>
      <c r="SFE51" s="16"/>
      <c r="SFF51" s="16"/>
      <c r="SFG51" s="16"/>
      <c r="SFH51" s="16"/>
      <c r="SFI51" s="16"/>
      <c r="SFJ51" s="16"/>
      <c r="SFK51" s="16"/>
      <c r="SFL51" s="16"/>
      <c r="SFM51" s="16"/>
      <c r="SFN51" s="16"/>
      <c r="SFO51" s="16"/>
      <c r="SFP51" s="16"/>
      <c r="SFQ51" s="16"/>
      <c r="SFR51" s="16"/>
      <c r="SFS51" s="16"/>
      <c r="SFT51" s="16"/>
      <c r="SFU51" s="16"/>
      <c r="SFV51" s="16"/>
      <c r="SFW51" s="16"/>
      <c r="SFX51" s="16"/>
      <c r="SFY51" s="16"/>
      <c r="SFZ51" s="16"/>
      <c r="SGA51" s="16"/>
      <c r="SGB51" s="16"/>
      <c r="SGC51" s="16"/>
      <c r="SGD51" s="16"/>
      <c r="SGE51" s="16"/>
      <c r="SGF51" s="16"/>
      <c r="SGG51" s="16"/>
      <c r="SGH51" s="16"/>
      <c r="SGI51" s="16"/>
      <c r="SGJ51" s="16"/>
      <c r="SGK51" s="16"/>
      <c r="SGL51" s="16"/>
      <c r="SGM51" s="16"/>
      <c r="SGN51" s="16"/>
      <c r="SGO51" s="16"/>
      <c r="SGP51" s="16"/>
      <c r="SGQ51" s="16"/>
      <c r="SGR51" s="16"/>
      <c r="SGS51" s="16"/>
      <c r="SGT51" s="16"/>
      <c r="SGU51" s="16"/>
      <c r="SGV51" s="16"/>
      <c r="SGW51" s="16"/>
      <c r="SGX51" s="16"/>
      <c r="SGY51" s="16"/>
      <c r="SGZ51" s="16"/>
      <c r="SHA51" s="16"/>
      <c r="SHB51" s="16"/>
      <c r="SHC51" s="16"/>
      <c r="SHD51" s="16"/>
      <c r="SHE51" s="16"/>
      <c r="SHF51" s="16"/>
      <c r="SHG51" s="16"/>
      <c r="SHH51" s="16"/>
      <c r="SHI51" s="16"/>
      <c r="SHJ51" s="16"/>
      <c r="SHK51" s="16"/>
      <c r="SHL51" s="16"/>
      <c r="SHM51" s="16"/>
      <c r="SHN51" s="16"/>
      <c r="SHO51" s="16"/>
      <c r="SHP51" s="16"/>
      <c r="SHQ51" s="16"/>
      <c r="SHR51" s="16"/>
      <c r="SHS51" s="16"/>
      <c r="SHT51" s="16"/>
      <c r="SHU51" s="16"/>
      <c r="SHV51" s="16"/>
      <c r="SHW51" s="16"/>
      <c r="SHX51" s="16"/>
      <c r="SHY51" s="16"/>
      <c r="SHZ51" s="16"/>
      <c r="SIA51" s="16"/>
      <c r="SIB51" s="16"/>
      <c r="SIC51" s="16"/>
      <c r="SID51" s="16"/>
      <c r="SIE51" s="16"/>
      <c r="SIF51" s="16"/>
      <c r="SIG51" s="16"/>
      <c r="SIH51" s="16"/>
      <c r="SII51" s="16"/>
      <c r="SIJ51" s="16"/>
      <c r="SIK51" s="16"/>
      <c r="SIL51" s="16"/>
      <c r="SIM51" s="16"/>
      <c r="SIN51" s="16"/>
      <c r="SIO51" s="16"/>
      <c r="SIP51" s="16"/>
      <c r="SIQ51" s="16"/>
      <c r="SIR51" s="16"/>
      <c r="SIS51" s="16"/>
      <c r="SIT51" s="16"/>
      <c r="SIU51" s="16"/>
      <c r="SIV51" s="16"/>
      <c r="SIW51" s="16"/>
      <c r="SIX51" s="16"/>
      <c r="SIY51" s="16"/>
      <c r="SIZ51" s="16"/>
      <c r="SJA51" s="16"/>
      <c r="SJB51" s="16"/>
      <c r="SJC51" s="16"/>
      <c r="SJD51" s="16"/>
      <c r="SJE51" s="16"/>
      <c r="SJF51" s="16"/>
      <c r="SJG51" s="16"/>
      <c r="SJH51" s="16"/>
      <c r="SJI51" s="16"/>
      <c r="SJJ51" s="16"/>
      <c r="SJK51" s="16"/>
      <c r="SJL51" s="16"/>
      <c r="SJM51" s="16"/>
      <c r="SJN51" s="16"/>
      <c r="SJO51" s="16"/>
      <c r="SJP51" s="16"/>
      <c r="SJQ51" s="16"/>
      <c r="SJR51" s="16"/>
      <c r="SJS51" s="16"/>
      <c r="SJT51" s="16"/>
      <c r="SJU51" s="16"/>
      <c r="SJV51" s="16"/>
      <c r="SJW51" s="16"/>
      <c r="SJX51" s="16"/>
      <c r="SJY51" s="16"/>
      <c r="SJZ51" s="16"/>
      <c r="SKA51" s="16"/>
      <c r="SKB51" s="16"/>
      <c r="SKC51" s="16"/>
      <c r="SKD51" s="16"/>
      <c r="SKE51" s="16"/>
      <c r="SKF51" s="16"/>
      <c r="SKG51" s="16"/>
      <c r="SKH51" s="16"/>
      <c r="SKI51" s="16"/>
      <c r="SKJ51" s="16"/>
      <c r="SKK51" s="16"/>
      <c r="SKL51" s="16"/>
      <c r="SKM51" s="16"/>
      <c r="SKN51" s="16"/>
      <c r="SKO51" s="16"/>
      <c r="SKP51" s="16"/>
      <c r="SKQ51" s="16"/>
      <c r="SKR51" s="16"/>
      <c r="SKS51" s="16"/>
      <c r="SKT51" s="16"/>
      <c r="SKU51" s="16"/>
      <c r="SKV51" s="16"/>
      <c r="SKW51" s="16"/>
      <c r="SKX51" s="16"/>
      <c r="SKY51" s="16"/>
      <c r="SKZ51" s="16"/>
      <c r="SLA51" s="16"/>
      <c r="SLB51" s="16"/>
      <c r="SLC51" s="16"/>
      <c r="SLD51" s="16"/>
      <c r="SLE51" s="16"/>
      <c r="SLF51" s="16"/>
      <c r="SLG51" s="16"/>
      <c r="SLH51" s="16"/>
      <c r="SLI51" s="16"/>
      <c r="SLJ51" s="16"/>
      <c r="SLK51" s="16"/>
      <c r="SLL51" s="16"/>
      <c r="SLM51" s="16"/>
      <c r="SLN51" s="16"/>
      <c r="SLO51" s="16"/>
      <c r="SLP51" s="16"/>
      <c r="SLQ51" s="16"/>
      <c r="SLR51" s="16"/>
      <c r="SLS51" s="16"/>
      <c r="SLT51" s="16"/>
      <c r="SLU51" s="16"/>
      <c r="SLV51" s="16"/>
      <c r="SLW51" s="16"/>
      <c r="SLX51" s="16"/>
      <c r="SLY51" s="16"/>
      <c r="SLZ51" s="16"/>
      <c r="SMA51" s="16"/>
      <c r="SMB51" s="16"/>
      <c r="SMC51" s="16"/>
      <c r="SMD51" s="16"/>
      <c r="SME51" s="16"/>
      <c r="SMF51" s="16"/>
      <c r="SMG51" s="16"/>
      <c r="SMH51" s="16"/>
      <c r="SMI51" s="16"/>
      <c r="SMJ51" s="16"/>
      <c r="SMK51" s="16"/>
      <c r="SML51" s="16"/>
      <c r="SMM51" s="16"/>
      <c r="SMN51" s="16"/>
      <c r="SMO51" s="16"/>
      <c r="SMP51" s="16"/>
      <c r="SMQ51" s="16"/>
      <c r="SMR51" s="16"/>
      <c r="SMS51" s="16"/>
      <c r="SMT51" s="16"/>
      <c r="SMU51" s="16"/>
      <c r="SMV51" s="16"/>
      <c r="SMW51" s="16"/>
      <c r="SMX51" s="16"/>
      <c r="SMY51" s="16"/>
      <c r="SMZ51" s="16"/>
      <c r="SNA51" s="16"/>
      <c r="SNB51" s="16"/>
      <c r="SNC51" s="16"/>
      <c r="SND51" s="16"/>
      <c r="SNE51" s="16"/>
      <c r="SNF51" s="16"/>
      <c r="SNG51" s="16"/>
      <c r="SNH51" s="16"/>
      <c r="SNI51" s="16"/>
      <c r="SNJ51" s="16"/>
      <c r="SNK51" s="16"/>
      <c r="SNL51" s="16"/>
      <c r="SNM51" s="16"/>
      <c r="SNN51" s="16"/>
      <c r="SNO51" s="16"/>
      <c r="SNP51" s="16"/>
      <c r="SNQ51" s="16"/>
      <c r="SNR51" s="16"/>
      <c r="SNS51" s="16"/>
      <c r="SNT51" s="16"/>
      <c r="SNU51" s="16"/>
      <c r="SNV51" s="16"/>
      <c r="SNW51" s="16"/>
      <c r="SNX51" s="16"/>
      <c r="SNY51" s="16"/>
      <c r="SNZ51" s="16"/>
      <c r="SOA51" s="16"/>
      <c r="SOB51" s="16"/>
      <c r="SOC51" s="16"/>
      <c r="SOD51" s="16"/>
      <c r="SOE51" s="16"/>
      <c r="SOF51" s="16"/>
      <c r="SOG51" s="16"/>
      <c r="SOH51" s="16"/>
      <c r="SOI51" s="16"/>
      <c r="SOJ51" s="16"/>
      <c r="SOK51" s="16"/>
      <c r="SOL51" s="16"/>
      <c r="SOM51" s="16"/>
      <c r="SON51" s="16"/>
      <c r="SOO51" s="16"/>
      <c r="SOP51" s="16"/>
      <c r="SOQ51" s="16"/>
      <c r="SOR51" s="16"/>
      <c r="SOS51" s="16"/>
      <c r="SOT51" s="16"/>
      <c r="SOU51" s="16"/>
      <c r="SOV51" s="16"/>
      <c r="SOW51" s="16"/>
      <c r="SOX51" s="16"/>
      <c r="SOY51" s="16"/>
      <c r="SOZ51" s="16"/>
      <c r="SPA51" s="16"/>
      <c r="SPB51" s="16"/>
      <c r="SPC51" s="16"/>
      <c r="SPD51" s="16"/>
      <c r="SPE51" s="16"/>
      <c r="SPF51" s="16"/>
      <c r="SPG51" s="16"/>
      <c r="SPH51" s="16"/>
      <c r="SPI51" s="16"/>
      <c r="SPJ51" s="16"/>
      <c r="SPK51" s="16"/>
      <c r="SPL51" s="16"/>
      <c r="SPM51" s="16"/>
      <c r="SPN51" s="16"/>
      <c r="SPO51" s="16"/>
      <c r="SPP51" s="16"/>
      <c r="SPQ51" s="16"/>
      <c r="SPR51" s="16"/>
      <c r="SPS51" s="16"/>
      <c r="SPT51" s="16"/>
      <c r="SPU51" s="16"/>
      <c r="SPV51" s="16"/>
      <c r="SPW51" s="16"/>
      <c r="SPX51" s="16"/>
      <c r="SPY51" s="16"/>
      <c r="SPZ51" s="16"/>
      <c r="SQA51" s="16"/>
      <c r="SQB51" s="16"/>
      <c r="SQC51" s="16"/>
      <c r="SQD51" s="16"/>
      <c r="SQE51" s="16"/>
      <c r="SQF51" s="16"/>
      <c r="SQG51" s="16"/>
      <c r="SQH51" s="16"/>
      <c r="SQI51" s="16"/>
      <c r="SQJ51" s="16"/>
      <c r="SQK51" s="16"/>
      <c r="SQL51" s="16"/>
      <c r="SQM51" s="16"/>
      <c r="SQN51" s="16"/>
      <c r="SQO51" s="16"/>
      <c r="SQP51" s="16"/>
      <c r="SQQ51" s="16"/>
      <c r="SQR51" s="16"/>
      <c r="SQS51" s="16"/>
      <c r="SQT51" s="16"/>
      <c r="SQU51" s="16"/>
      <c r="SQV51" s="16"/>
      <c r="SQW51" s="16"/>
      <c r="SQX51" s="16"/>
      <c r="SQY51" s="16"/>
      <c r="SQZ51" s="16"/>
      <c r="SRA51" s="16"/>
      <c r="SRB51" s="16"/>
      <c r="SRC51" s="16"/>
      <c r="SRD51" s="16"/>
      <c r="SRE51" s="16"/>
      <c r="SRF51" s="16"/>
      <c r="SRG51" s="16"/>
      <c r="SRH51" s="16"/>
      <c r="SRI51" s="16"/>
      <c r="SRJ51" s="16"/>
      <c r="SRK51" s="16"/>
      <c r="SRL51" s="16"/>
      <c r="SRM51" s="16"/>
      <c r="SRN51" s="16"/>
      <c r="SRO51" s="16"/>
      <c r="SRP51" s="16"/>
      <c r="SRQ51" s="16"/>
      <c r="SRR51" s="16"/>
      <c r="SRS51" s="16"/>
      <c r="SRT51" s="16"/>
      <c r="SRU51" s="16"/>
      <c r="SRV51" s="16"/>
      <c r="SRW51" s="16"/>
      <c r="SRX51" s="16"/>
      <c r="SRY51" s="16"/>
      <c r="SRZ51" s="16"/>
      <c r="SSA51" s="16"/>
      <c r="SSB51" s="16"/>
      <c r="SSC51" s="16"/>
      <c r="SSD51" s="16"/>
      <c r="SSE51" s="16"/>
      <c r="SSF51" s="16"/>
      <c r="SSG51" s="16"/>
      <c r="SSH51" s="16"/>
      <c r="SSI51" s="16"/>
      <c r="SSJ51" s="16"/>
      <c r="SSK51" s="16"/>
      <c r="SSL51" s="16"/>
      <c r="SSM51" s="16"/>
      <c r="SSN51" s="16"/>
      <c r="SSO51" s="16"/>
      <c r="SSP51" s="16"/>
      <c r="SSQ51" s="16"/>
      <c r="SSR51" s="16"/>
      <c r="SSS51" s="16"/>
      <c r="SST51" s="16"/>
      <c r="SSU51" s="16"/>
      <c r="SSV51" s="16"/>
      <c r="SSW51" s="16"/>
      <c r="SSX51" s="16"/>
      <c r="SSY51" s="16"/>
      <c r="SSZ51" s="16"/>
      <c r="STA51" s="16"/>
      <c r="STB51" s="16"/>
      <c r="STC51" s="16"/>
      <c r="STD51" s="16"/>
      <c r="STE51" s="16"/>
      <c r="STF51" s="16"/>
      <c r="STG51" s="16"/>
      <c r="STH51" s="16"/>
      <c r="STI51" s="16"/>
      <c r="STJ51" s="16"/>
      <c r="STK51" s="16"/>
      <c r="STL51" s="16"/>
      <c r="STM51" s="16"/>
      <c r="STN51" s="16"/>
      <c r="STO51" s="16"/>
      <c r="STP51" s="16"/>
      <c r="STQ51" s="16"/>
      <c r="STR51" s="16"/>
      <c r="STS51" s="16"/>
      <c r="STT51" s="16"/>
      <c r="STU51" s="16"/>
      <c r="STV51" s="16"/>
      <c r="STW51" s="16"/>
      <c r="STX51" s="16"/>
      <c r="STY51" s="16"/>
      <c r="STZ51" s="16"/>
      <c r="SUA51" s="16"/>
      <c r="SUB51" s="16"/>
      <c r="SUC51" s="16"/>
      <c r="SUD51" s="16"/>
      <c r="SUE51" s="16"/>
      <c r="SUF51" s="16"/>
      <c r="SUG51" s="16"/>
      <c r="SUH51" s="16"/>
      <c r="SUI51" s="16"/>
      <c r="SUJ51" s="16"/>
      <c r="SUK51" s="16"/>
      <c r="SUL51" s="16"/>
      <c r="SUM51" s="16"/>
      <c r="SUN51" s="16"/>
      <c r="SUO51" s="16"/>
      <c r="SUP51" s="16"/>
      <c r="SUQ51" s="16"/>
      <c r="SUR51" s="16"/>
      <c r="SUS51" s="16"/>
      <c r="SUT51" s="16"/>
      <c r="SUU51" s="16"/>
      <c r="SUV51" s="16"/>
      <c r="SUW51" s="16"/>
      <c r="SUX51" s="16"/>
      <c r="SUY51" s="16"/>
      <c r="SUZ51" s="16"/>
      <c r="SVA51" s="16"/>
      <c r="SVB51" s="16"/>
      <c r="SVC51" s="16"/>
      <c r="SVD51" s="16"/>
      <c r="SVE51" s="16"/>
      <c r="SVF51" s="16"/>
      <c r="SVG51" s="16"/>
      <c r="SVH51" s="16"/>
      <c r="SVI51" s="16"/>
      <c r="SVJ51" s="16"/>
      <c r="SVK51" s="16"/>
      <c r="SVL51" s="16"/>
      <c r="SVM51" s="16"/>
      <c r="SVN51" s="16"/>
      <c r="SVO51" s="16"/>
      <c r="SVP51" s="16"/>
      <c r="SVQ51" s="16"/>
      <c r="SVR51" s="16"/>
      <c r="SVS51" s="16"/>
      <c r="SVT51" s="16"/>
      <c r="SVU51" s="16"/>
      <c r="SVV51" s="16"/>
      <c r="SVW51" s="16"/>
      <c r="SVX51" s="16"/>
      <c r="SVY51" s="16"/>
      <c r="SVZ51" s="16"/>
      <c r="SWA51" s="16"/>
      <c r="SWB51" s="16"/>
      <c r="SWC51" s="16"/>
      <c r="SWD51" s="16"/>
      <c r="SWE51" s="16"/>
      <c r="SWF51" s="16"/>
      <c r="SWG51" s="16"/>
      <c r="SWH51" s="16"/>
      <c r="SWI51" s="16"/>
      <c r="SWJ51" s="16"/>
      <c r="SWK51" s="16"/>
      <c r="SWL51" s="16"/>
      <c r="SWM51" s="16"/>
      <c r="SWN51" s="16"/>
      <c r="SWO51" s="16"/>
      <c r="SWP51" s="16"/>
      <c r="SWQ51" s="16"/>
      <c r="SWR51" s="16"/>
      <c r="SWS51" s="16"/>
      <c r="SWT51" s="16"/>
      <c r="SWU51" s="16"/>
      <c r="SWV51" s="16"/>
      <c r="SWW51" s="16"/>
      <c r="SWX51" s="16"/>
      <c r="SWY51" s="16"/>
      <c r="SWZ51" s="16"/>
      <c r="SXA51" s="16"/>
      <c r="SXB51" s="16"/>
      <c r="SXC51" s="16"/>
      <c r="SXD51" s="16"/>
      <c r="SXE51" s="16"/>
      <c r="SXF51" s="16"/>
      <c r="SXG51" s="16"/>
      <c r="SXH51" s="16"/>
      <c r="SXI51" s="16"/>
      <c r="SXJ51" s="16"/>
      <c r="SXK51" s="16"/>
      <c r="SXL51" s="16"/>
      <c r="SXM51" s="16"/>
      <c r="SXN51" s="16"/>
      <c r="SXO51" s="16"/>
      <c r="SXP51" s="16"/>
      <c r="SXQ51" s="16"/>
      <c r="SXR51" s="16"/>
      <c r="SXS51" s="16"/>
      <c r="SXT51" s="16"/>
      <c r="SXU51" s="16"/>
      <c r="SXV51" s="16"/>
      <c r="SXW51" s="16"/>
      <c r="SXX51" s="16"/>
      <c r="SXY51" s="16"/>
      <c r="SXZ51" s="16"/>
      <c r="SYA51" s="16"/>
      <c r="SYB51" s="16"/>
      <c r="SYC51" s="16"/>
      <c r="SYD51" s="16"/>
      <c r="SYE51" s="16"/>
      <c r="SYF51" s="16"/>
      <c r="SYG51" s="16"/>
      <c r="SYH51" s="16"/>
      <c r="SYI51" s="16"/>
      <c r="SYJ51" s="16"/>
      <c r="SYK51" s="16"/>
      <c r="SYL51" s="16"/>
      <c r="SYM51" s="16"/>
      <c r="SYN51" s="16"/>
      <c r="SYO51" s="16"/>
      <c r="SYP51" s="16"/>
      <c r="SYQ51" s="16"/>
      <c r="SYR51" s="16"/>
      <c r="SYS51" s="16"/>
      <c r="SYT51" s="16"/>
      <c r="SYU51" s="16"/>
      <c r="SYV51" s="16"/>
      <c r="SYW51" s="16"/>
      <c r="SYX51" s="16"/>
      <c r="SYY51" s="16"/>
      <c r="SYZ51" s="16"/>
      <c r="SZA51" s="16"/>
      <c r="SZB51" s="16"/>
      <c r="SZC51" s="16"/>
      <c r="SZD51" s="16"/>
      <c r="SZE51" s="16"/>
      <c r="SZF51" s="16"/>
      <c r="SZG51" s="16"/>
      <c r="SZH51" s="16"/>
      <c r="SZI51" s="16"/>
      <c r="SZJ51" s="16"/>
      <c r="SZK51" s="16"/>
      <c r="SZL51" s="16"/>
      <c r="SZM51" s="16"/>
      <c r="SZN51" s="16"/>
      <c r="SZO51" s="16"/>
      <c r="SZP51" s="16"/>
      <c r="SZQ51" s="16"/>
      <c r="SZR51" s="16"/>
      <c r="SZS51" s="16"/>
      <c r="SZT51" s="16"/>
      <c r="SZU51" s="16"/>
      <c r="SZV51" s="16"/>
      <c r="SZW51" s="16"/>
      <c r="SZX51" s="16"/>
      <c r="SZY51" s="16"/>
      <c r="SZZ51" s="16"/>
      <c r="TAA51" s="16"/>
      <c r="TAB51" s="16"/>
      <c r="TAC51" s="16"/>
      <c r="TAD51" s="16"/>
      <c r="TAE51" s="16"/>
      <c r="TAF51" s="16"/>
      <c r="TAG51" s="16"/>
      <c r="TAH51" s="16"/>
      <c r="TAI51" s="16"/>
      <c r="TAJ51" s="16"/>
      <c r="TAK51" s="16"/>
      <c r="TAL51" s="16"/>
      <c r="TAM51" s="16"/>
      <c r="TAN51" s="16"/>
      <c r="TAO51" s="16"/>
      <c r="TAP51" s="16"/>
      <c r="TAQ51" s="16"/>
      <c r="TAR51" s="16"/>
      <c r="TAS51" s="16"/>
      <c r="TAT51" s="16"/>
      <c r="TAU51" s="16"/>
      <c r="TAV51" s="16"/>
      <c r="TAW51" s="16"/>
      <c r="TAX51" s="16"/>
      <c r="TAY51" s="16"/>
      <c r="TAZ51" s="16"/>
      <c r="TBA51" s="16"/>
      <c r="TBB51" s="16"/>
      <c r="TBC51" s="16"/>
      <c r="TBD51" s="16"/>
      <c r="TBE51" s="16"/>
      <c r="TBF51" s="16"/>
      <c r="TBG51" s="16"/>
      <c r="TBH51" s="16"/>
      <c r="TBI51" s="16"/>
      <c r="TBJ51" s="16"/>
      <c r="TBK51" s="16"/>
      <c r="TBL51" s="16"/>
      <c r="TBM51" s="16"/>
      <c r="TBN51" s="16"/>
      <c r="TBO51" s="16"/>
      <c r="TBP51" s="16"/>
      <c r="TBQ51" s="16"/>
      <c r="TBR51" s="16"/>
      <c r="TBS51" s="16"/>
      <c r="TBT51" s="16"/>
      <c r="TBU51" s="16"/>
      <c r="TBV51" s="16"/>
      <c r="TBW51" s="16"/>
      <c r="TBX51" s="16"/>
      <c r="TBY51" s="16"/>
      <c r="TBZ51" s="16"/>
      <c r="TCA51" s="16"/>
      <c r="TCB51" s="16"/>
      <c r="TCC51" s="16"/>
      <c r="TCD51" s="16"/>
      <c r="TCE51" s="16"/>
      <c r="TCF51" s="16"/>
      <c r="TCG51" s="16"/>
      <c r="TCH51" s="16"/>
      <c r="TCI51" s="16"/>
      <c r="TCJ51" s="16"/>
      <c r="TCK51" s="16"/>
      <c r="TCL51" s="16"/>
      <c r="TCM51" s="16"/>
      <c r="TCN51" s="16"/>
      <c r="TCO51" s="16"/>
      <c r="TCP51" s="16"/>
      <c r="TCQ51" s="16"/>
      <c r="TCR51" s="16"/>
      <c r="TCS51" s="16"/>
      <c r="TCT51" s="16"/>
      <c r="TCU51" s="16"/>
      <c r="TCV51" s="16"/>
      <c r="TCW51" s="16"/>
      <c r="TCX51" s="16"/>
      <c r="TCY51" s="16"/>
      <c r="TCZ51" s="16"/>
      <c r="TDA51" s="16"/>
      <c r="TDB51" s="16"/>
      <c r="TDC51" s="16"/>
      <c r="TDD51" s="16"/>
      <c r="TDE51" s="16"/>
      <c r="TDF51" s="16"/>
      <c r="TDG51" s="16"/>
      <c r="TDH51" s="16"/>
      <c r="TDI51" s="16"/>
      <c r="TDJ51" s="16"/>
      <c r="TDK51" s="16"/>
      <c r="TDL51" s="16"/>
      <c r="TDM51" s="16"/>
      <c r="TDN51" s="16"/>
      <c r="TDO51" s="16"/>
      <c r="TDP51" s="16"/>
      <c r="TDQ51" s="16"/>
      <c r="TDR51" s="16"/>
      <c r="TDS51" s="16"/>
      <c r="TDT51" s="16"/>
      <c r="TDU51" s="16"/>
      <c r="TDV51" s="16"/>
      <c r="TDW51" s="16"/>
      <c r="TDX51" s="16"/>
      <c r="TDY51" s="16"/>
      <c r="TDZ51" s="16"/>
      <c r="TEA51" s="16"/>
      <c r="TEB51" s="16"/>
      <c r="TEC51" s="16"/>
      <c r="TED51" s="16"/>
      <c r="TEE51" s="16"/>
      <c r="TEF51" s="16"/>
      <c r="TEG51" s="16"/>
      <c r="TEH51" s="16"/>
      <c r="TEI51" s="16"/>
      <c r="TEJ51" s="16"/>
      <c r="TEK51" s="16"/>
      <c r="TEL51" s="16"/>
      <c r="TEM51" s="16"/>
      <c r="TEN51" s="16"/>
      <c r="TEO51" s="16"/>
      <c r="TEP51" s="16"/>
      <c r="TEQ51" s="16"/>
      <c r="TER51" s="16"/>
      <c r="TES51" s="16"/>
      <c r="TET51" s="16"/>
      <c r="TEU51" s="16"/>
      <c r="TEV51" s="16"/>
      <c r="TEW51" s="16"/>
      <c r="TEX51" s="16"/>
      <c r="TEY51" s="16"/>
      <c r="TEZ51" s="16"/>
      <c r="TFA51" s="16"/>
      <c r="TFB51" s="16"/>
      <c r="TFC51" s="16"/>
      <c r="TFD51" s="16"/>
      <c r="TFE51" s="16"/>
      <c r="TFF51" s="16"/>
      <c r="TFG51" s="16"/>
      <c r="TFH51" s="16"/>
      <c r="TFI51" s="16"/>
      <c r="TFJ51" s="16"/>
      <c r="TFK51" s="16"/>
      <c r="TFL51" s="16"/>
      <c r="TFM51" s="16"/>
      <c r="TFN51" s="16"/>
      <c r="TFO51" s="16"/>
      <c r="TFP51" s="16"/>
      <c r="TFQ51" s="16"/>
      <c r="TFR51" s="16"/>
      <c r="TFS51" s="16"/>
      <c r="TFT51" s="16"/>
      <c r="TFU51" s="16"/>
      <c r="TFV51" s="16"/>
      <c r="TFW51" s="16"/>
      <c r="TFX51" s="16"/>
      <c r="TFY51" s="16"/>
      <c r="TFZ51" s="16"/>
      <c r="TGA51" s="16"/>
      <c r="TGB51" s="16"/>
      <c r="TGC51" s="16"/>
      <c r="TGD51" s="16"/>
      <c r="TGE51" s="16"/>
      <c r="TGF51" s="16"/>
      <c r="TGG51" s="16"/>
      <c r="TGH51" s="16"/>
      <c r="TGI51" s="16"/>
      <c r="TGJ51" s="16"/>
      <c r="TGK51" s="16"/>
      <c r="TGL51" s="16"/>
      <c r="TGM51" s="16"/>
      <c r="TGN51" s="16"/>
      <c r="TGO51" s="16"/>
      <c r="TGP51" s="16"/>
      <c r="TGQ51" s="16"/>
      <c r="TGR51" s="16"/>
      <c r="TGS51" s="16"/>
      <c r="TGT51" s="16"/>
      <c r="TGU51" s="16"/>
      <c r="TGV51" s="16"/>
      <c r="TGW51" s="16"/>
      <c r="TGX51" s="16"/>
      <c r="TGY51" s="16"/>
      <c r="TGZ51" s="16"/>
      <c r="THA51" s="16"/>
      <c r="THB51" s="16"/>
      <c r="THC51" s="16"/>
      <c r="THD51" s="16"/>
      <c r="THE51" s="16"/>
      <c r="THF51" s="16"/>
      <c r="THG51" s="16"/>
      <c r="THH51" s="16"/>
      <c r="THI51" s="16"/>
      <c r="THJ51" s="16"/>
      <c r="THK51" s="16"/>
      <c r="THL51" s="16"/>
      <c r="THM51" s="16"/>
      <c r="THN51" s="16"/>
      <c r="THO51" s="16"/>
      <c r="THP51" s="16"/>
      <c r="THQ51" s="16"/>
      <c r="THR51" s="16"/>
      <c r="THS51" s="16"/>
      <c r="THT51" s="16"/>
      <c r="THU51" s="16"/>
      <c r="THV51" s="16"/>
      <c r="THW51" s="16"/>
      <c r="THX51" s="16"/>
      <c r="THY51" s="16"/>
      <c r="THZ51" s="16"/>
      <c r="TIA51" s="16"/>
      <c r="TIB51" s="16"/>
      <c r="TIC51" s="16"/>
      <c r="TID51" s="16"/>
      <c r="TIE51" s="16"/>
      <c r="TIF51" s="16"/>
      <c r="TIG51" s="16"/>
      <c r="TIH51" s="16"/>
      <c r="TII51" s="16"/>
      <c r="TIJ51" s="16"/>
      <c r="TIK51" s="16"/>
      <c r="TIL51" s="16"/>
      <c r="TIM51" s="16"/>
      <c r="TIN51" s="16"/>
      <c r="TIO51" s="16"/>
      <c r="TIP51" s="16"/>
      <c r="TIQ51" s="16"/>
      <c r="TIR51" s="16"/>
      <c r="TIS51" s="16"/>
      <c r="TIT51" s="16"/>
      <c r="TIU51" s="16"/>
      <c r="TIV51" s="16"/>
      <c r="TIW51" s="16"/>
      <c r="TIX51" s="16"/>
      <c r="TIY51" s="16"/>
      <c r="TIZ51" s="16"/>
      <c r="TJA51" s="16"/>
      <c r="TJB51" s="16"/>
      <c r="TJC51" s="16"/>
      <c r="TJD51" s="16"/>
      <c r="TJE51" s="16"/>
      <c r="TJF51" s="16"/>
      <c r="TJG51" s="16"/>
      <c r="TJH51" s="16"/>
      <c r="TJI51" s="16"/>
      <c r="TJJ51" s="16"/>
      <c r="TJK51" s="16"/>
      <c r="TJL51" s="16"/>
      <c r="TJM51" s="16"/>
      <c r="TJN51" s="16"/>
      <c r="TJO51" s="16"/>
      <c r="TJP51" s="16"/>
      <c r="TJQ51" s="16"/>
      <c r="TJR51" s="16"/>
      <c r="TJS51" s="16"/>
      <c r="TJT51" s="16"/>
      <c r="TJU51" s="16"/>
      <c r="TJV51" s="16"/>
      <c r="TJW51" s="16"/>
      <c r="TJX51" s="16"/>
      <c r="TJY51" s="16"/>
      <c r="TJZ51" s="16"/>
      <c r="TKA51" s="16"/>
      <c r="TKB51" s="16"/>
      <c r="TKC51" s="16"/>
      <c r="TKD51" s="16"/>
      <c r="TKE51" s="16"/>
      <c r="TKF51" s="16"/>
      <c r="TKG51" s="16"/>
      <c r="TKH51" s="16"/>
      <c r="TKI51" s="16"/>
      <c r="TKJ51" s="16"/>
      <c r="TKK51" s="16"/>
      <c r="TKL51" s="16"/>
      <c r="TKM51" s="16"/>
      <c r="TKN51" s="16"/>
      <c r="TKO51" s="16"/>
      <c r="TKP51" s="16"/>
      <c r="TKQ51" s="16"/>
      <c r="TKR51" s="16"/>
      <c r="TKS51" s="16"/>
      <c r="TKT51" s="16"/>
      <c r="TKU51" s="16"/>
      <c r="TKV51" s="16"/>
      <c r="TKW51" s="16"/>
      <c r="TKX51" s="16"/>
      <c r="TKY51" s="16"/>
      <c r="TKZ51" s="16"/>
      <c r="TLA51" s="16"/>
      <c r="TLB51" s="16"/>
      <c r="TLC51" s="16"/>
      <c r="TLD51" s="16"/>
      <c r="TLE51" s="16"/>
      <c r="TLF51" s="16"/>
      <c r="TLG51" s="16"/>
      <c r="TLH51" s="16"/>
      <c r="TLI51" s="16"/>
      <c r="TLJ51" s="16"/>
      <c r="TLK51" s="16"/>
      <c r="TLL51" s="16"/>
      <c r="TLM51" s="16"/>
      <c r="TLN51" s="16"/>
      <c r="TLO51" s="16"/>
      <c r="TLP51" s="16"/>
      <c r="TLQ51" s="16"/>
      <c r="TLR51" s="16"/>
      <c r="TLS51" s="16"/>
      <c r="TLT51" s="16"/>
      <c r="TLU51" s="16"/>
      <c r="TLV51" s="16"/>
      <c r="TLW51" s="16"/>
      <c r="TLX51" s="16"/>
      <c r="TLY51" s="16"/>
      <c r="TLZ51" s="16"/>
      <c r="TMA51" s="16"/>
      <c r="TMB51" s="16"/>
      <c r="TMC51" s="16"/>
      <c r="TMD51" s="16"/>
      <c r="TME51" s="16"/>
      <c r="TMF51" s="16"/>
      <c r="TMG51" s="16"/>
      <c r="TMH51" s="16"/>
      <c r="TMI51" s="16"/>
      <c r="TMJ51" s="16"/>
      <c r="TMK51" s="16"/>
      <c r="TML51" s="16"/>
      <c r="TMM51" s="16"/>
      <c r="TMN51" s="16"/>
      <c r="TMO51" s="16"/>
      <c r="TMP51" s="16"/>
      <c r="TMQ51" s="16"/>
      <c r="TMR51" s="16"/>
      <c r="TMS51" s="16"/>
      <c r="TMT51" s="16"/>
      <c r="TMU51" s="16"/>
      <c r="TMV51" s="16"/>
      <c r="TMW51" s="16"/>
      <c r="TMX51" s="16"/>
      <c r="TMY51" s="16"/>
      <c r="TMZ51" s="16"/>
      <c r="TNA51" s="16"/>
      <c r="TNB51" s="16"/>
      <c r="TNC51" s="16"/>
      <c r="TND51" s="16"/>
      <c r="TNE51" s="16"/>
      <c r="TNF51" s="16"/>
      <c r="TNG51" s="16"/>
      <c r="TNH51" s="16"/>
      <c r="TNI51" s="16"/>
      <c r="TNJ51" s="16"/>
      <c r="TNK51" s="16"/>
      <c r="TNL51" s="16"/>
      <c r="TNM51" s="16"/>
      <c r="TNN51" s="16"/>
      <c r="TNO51" s="16"/>
      <c r="TNP51" s="16"/>
      <c r="TNQ51" s="16"/>
      <c r="TNR51" s="16"/>
      <c r="TNS51" s="16"/>
      <c r="TNT51" s="16"/>
      <c r="TNU51" s="16"/>
      <c r="TNV51" s="16"/>
      <c r="TNW51" s="16"/>
      <c r="TNX51" s="16"/>
      <c r="TNY51" s="16"/>
      <c r="TNZ51" s="16"/>
      <c r="TOA51" s="16"/>
      <c r="TOB51" s="16"/>
      <c r="TOC51" s="16"/>
      <c r="TOD51" s="16"/>
      <c r="TOE51" s="16"/>
      <c r="TOF51" s="16"/>
      <c r="TOG51" s="16"/>
      <c r="TOH51" s="16"/>
      <c r="TOI51" s="16"/>
      <c r="TOJ51" s="16"/>
      <c r="TOK51" s="16"/>
      <c r="TOL51" s="16"/>
      <c r="TOM51" s="16"/>
      <c r="TON51" s="16"/>
      <c r="TOO51" s="16"/>
      <c r="TOP51" s="16"/>
      <c r="TOQ51" s="16"/>
      <c r="TOR51" s="16"/>
      <c r="TOS51" s="16"/>
      <c r="TOT51" s="16"/>
      <c r="TOU51" s="16"/>
      <c r="TOV51" s="16"/>
      <c r="TOW51" s="16"/>
      <c r="TOX51" s="16"/>
      <c r="TOY51" s="16"/>
      <c r="TOZ51" s="16"/>
      <c r="TPA51" s="16"/>
      <c r="TPB51" s="16"/>
      <c r="TPC51" s="16"/>
      <c r="TPD51" s="16"/>
      <c r="TPE51" s="16"/>
      <c r="TPF51" s="16"/>
      <c r="TPG51" s="16"/>
      <c r="TPH51" s="16"/>
      <c r="TPI51" s="16"/>
      <c r="TPJ51" s="16"/>
      <c r="TPK51" s="16"/>
      <c r="TPL51" s="16"/>
      <c r="TPM51" s="16"/>
      <c r="TPN51" s="16"/>
      <c r="TPO51" s="16"/>
      <c r="TPP51" s="16"/>
      <c r="TPQ51" s="16"/>
      <c r="TPR51" s="16"/>
      <c r="TPS51" s="16"/>
      <c r="TPT51" s="16"/>
      <c r="TPU51" s="16"/>
      <c r="TPV51" s="16"/>
      <c r="TPW51" s="16"/>
      <c r="TPX51" s="16"/>
      <c r="TPY51" s="16"/>
      <c r="TPZ51" s="16"/>
      <c r="TQA51" s="16"/>
      <c r="TQB51" s="16"/>
      <c r="TQC51" s="16"/>
      <c r="TQD51" s="16"/>
      <c r="TQE51" s="16"/>
      <c r="TQF51" s="16"/>
      <c r="TQG51" s="16"/>
      <c r="TQH51" s="16"/>
      <c r="TQI51" s="16"/>
      <c r="TQJ51" s="16"/>
      <c r="TQK51" s="16"/>
      <c r="TQL51" s="16"/>
      <c r="TQM51" s="16"/>
      <c r="TQN51" s="16"/>
      <c r="TQO51" s="16"/>
      <c r="TQP51" s="16"/>
      <c r="TQQ51" s="16"/>
      <c r="TQR51" s="16"/>
      <c r="TQS51" s="16"/>
      <c r="TQT51" s="16"/>
      <c r="TQU51" s="16"/>
      <c r="TQV51" s="16"/>
      <c r="TQW51" s="16"/>
      <c r="TQX51" s="16"/>
      <c r="TQY51" s="16"/>
      <c r="TQZ51" s="16"/>
      <c r="TRA51" s="16"/>
      <c r="TRB51" s="16"/>
      <c r="TRC51" s="16"/>
      <c r="TRD51" s="16"/>
      <c r="TRE51" s="16"/>
      <c r="TRF51" s="16"/>
      <c r="TRG51" s="16"/>
      <c r="TRH51" s="16"/>
      <c r="TRI51" s="16"/>
      <c r="TRJ51" s="16"/>
      <c r="TRK51" s="16"/>
      <c r="TRL51" s="16"/>
      <c r="TRM51" s="16"/>
      <c r="TRN51" s="16"/>
      <c r="TRO51" s="16"/>
      <c r="TRP51" s="16"/>
      <c r="TRQ51" s="16"/>
      <c r="TRR51" s="16"/>
      <c r="TRS51" s="16"/>
      <c r="TRT51" s="16"/>
      <c r="TRU51" s="16"/>
      <c r="TRV51" s="16"/>
      <c r="TRW51" s="16"/>
      <c r="TRX51" s="16"/>
      <c r="TRY51" s="16"/>
      <c r="TRZ51" s="16"/>
      <c r="TSA51" s="16"/>
      <c r="TSB51" s="16"/>
      <c r="TSC51" s="16"/>
      <c r="TSD51" s="16"/>
      <c r="TSE51" s="16"/>
      <c r="TSF51" s="16"/>
      <c r="TSG51" s="16"/>
      <c r="TSH51" s="16"/>
      <c r="TSI51" s="16"/>
      <c r="TSJ51" s="16"/>
      <c r="TSK51" s="16"/>
      <c r="TSL51" s="16"/>
      <c r="TSM51" s="16"/>
      <c r="TSN51" s="16"/>
      <c r="TSO51" s="16"/>
      <c r="TSP51" s="16"/>
      <c r="TSQ51" s="16"/>
      <c r="TSR51" s="16"/>
      <c r="TSS51" s="16"/>
      <c r="TST51" s="16"/>
      <c r="TSU51" s="16"/>
      <c r="TSV51" s="16"/>
      <c r="TSW51" s="16"/>
      <c r="TSX51" s="16"/>
      <c r="TSY51" s="16"/>
      <c r="TSZ51" s="16"/>
      <c r="TTA51" s="16"/>
      <c r="TTB51" s="16"/>
      <c r="TTC51" s="16"/>
      <c r="TTD51" s="16"/>
      <c r="TTE51" s="16"/>
      <c r="TTF51" s="16"/>
      <c r="TTG51" s="16"/>
      <c r="TTH51" s="16"/>
      <c r="TTI51" s="16"/>
      <c r="TTJ51" s="16"/>
      <c r="TTK51" s="16"/>
      <c r="TTL51" s="16"/>
      <c r="TTM51" s="16"/>
      <c r="TTN51" s="16"/>
      <c r="TTO51" s="16"/>
      <c r="TTP51" s="16"/>
      <c r="TTQ51" s="16"/>
      <c r="TTR51" s="16"/>
      <c r="TTS51" s="16"/>
      <c r="TTT51" s="16"/>
      <c r="TTU51" s="16"/>
      <c r="TTV51" s="16"/>
      <c r="TTW51" s="16"/>
      <c r="TTX51" s="16"/>
      <c r="TTY51" s="16"/>
      <c r="TTZ51" s="16"/>
      <c r="TUA51" s="16"/>
      <c r="TUB51" s="16"/>
      <c r="TUC51" s="16"/>
      <c r="TUD51" s="16"/>
      <c r="TUE51" s="16"/>
      <c r="TUF51" s="16"/>
      <c r="TUG51" s="16"/>
      <c r="TUH51" s="16"/>
      <c r="TUI51" s="16"/>
      <c r="TUJ51" s="16"/>
      <c r="TUK51" s="16"/>
      <c r="TUL51" s="16"/>
      <c r="TUM51" s="16"/>
      <c r="TUN51" s="16"/>
      <c r="TUO51" s="16"/>
      <c r="TUP51" s="16"/>
      <c r="TUQ51" s="16"/>
      <c r="TUR51" s="16"/>
      <c r="TUS51" s="16"/>
      <c r="TUT51" s="16"/>
      <c r="TUU51" s="16"/>
      <c r="TUV51" s="16"/>
      <c r="TUW51" s="16"/>
      <c r="TUX51" s="16"/>
      <c r="TUY51" s="16"/>
      <c r="TUZ51" s="16"/>
      <c r="TVA51" s="16"/>
      <c r="TVB51" s="16"/>
      <c r="TVC51" s="16"/>
      <c r="TVD51" s="16"/>
      <c r="TVE51" s="16"/>
      <c r="TVF51" s="16"/>
      <c r="TVG51" s="16"/>
      <c r="TVH51" s="16"/>
      <c r="TVI51" s="16"/>
      <c r="TVJ51" s="16"/>
      <c r="TVK51" s="16"/>
      <c r="TVL51" s="16"/>
      <c r="TVM51" s="16"/>
      <c r="TVN51" s="16"/>
      <c r="TVO51" s="16"/>
      <c r="TVP51" s="16"/>
      <c r="TVQ51" s="16"/>
      <c r="TVR51" s="16"/>
      <c r="TVS51" s="16"/>
      <c r="TVT51" s="16"/>
      <c r="TVU51" s="16"/>
      <c r="TVV51" s="16"/>
      <c r="TVW51" s="16"/>
      <c r="TVX51" s="16"/>
      <c r="TVY51" s="16"/>
      <c r="TVZ51" s="16"/>
      <c r="TWA51" s="16"/>
      <c r="TWB51" s="16"/>
      <c r="TWC51" s="16"/>
      <c r="TWD51" s="16"/>
      <c r="TWE51" s="16"/>
      <c r="TWF51" s="16"/>
      <c r="TWG51" s="16"/>
      <c r="TWH51" s="16"/>
      <c r="TWI51" s="16"/>
      <c r="TWJ51" s="16"/>
      <c r="TWK51" s="16"/>
      <c r="TWL51" s="16"/>
      <c r="TWM51" s="16"/>
      <c r="TWN51" s="16"/>
      <c r="TWO51" s="16"/>
      <c r="TWP51" s="16"/>
      <c r="TWQ51" s="16"/>
      <c r="TWR51" s="16"/>
      <c r="TWS51" s="16"/>
      <c r="TWT51" s="16"/>
      <c r="TWU51" s="16"/>
      <c r="TWV51" s="16"/>
      <c r="TWW51" s="16"/>
      <c r="TWX51" s="16"/>
      <c r="TWY51" s="16"/>
      <c r="TWZ51" s="16"/>
      <c r="TXA51" s="16"/>
      <c r="TXB51" s="16"/>
      <c r="TXC51" s="16"/>
      <c r="TXD51" s="16"/>
      <c r="TXE51" s="16"/>
      <c r="TXF51" s="16"/>
      <c r="TXG51" s="16"/>
      <c r="TXH51" s="16"/>
      <c r="TXI51" s="16"/>
      <c r="TXJ51" s="16"/>
      <c r="TXK51" s="16"/>
      <c r="TXL51" s="16"/>
      <c r="TXM51" s="16"/>
      <c r="TXN51" s="16"/>
      <c r="TXO51" s="16"/>
      <c r="TXP51" s="16"/>
      <c r="TXQ51" s="16"/>
      <c r="TXR51" s="16"/>
      <c r="TXS51" s="16"/>
      <c r="TXT51" s="16"/>
      <c r="TXU51" s="16"/>
      <c r="TXV51" s="16"/>
      <c r="TXW51" s="16"/>
      <c r="TXX51" s="16"/>
      <c r="TXY51" s="16"/>
      <c r="TXZ51" s="16"/>
      <c r="TYA51" s="16"/>
      <c r="TYB51" s="16"/>
      <c r="TYC51" s="16"/>
      <c r="TYD51" s="16"/>
      <c r="TYE51" s="16"/>
      <c r="TYF51" s="16"/>
      <c r="TYG51" s="16"/>
      <c r="TYH51" s="16"/>
      <c r="TYI51" s="16"/>
      <c r="TYJ51" s="16"/>
      <c r="TYK51" s="16"/>
      <c r="TYL51" s="16"/>
      <c r="TYM51" s="16"/>
      <c r="TYN51" s="16"/>
      <c r="TYO51" s="16"/>
      <c r="TYP51" s="16"/>
      <c r="TYQ51" s="16"/>
      <c r="TYR51" s="16"/>
      <c r="TYS51" s="16"/>
      <c r="TYT51" s="16"/>
      <c r="TYU51" s="16"/>
      <c r="TYV51" s="16"/>
      <c r="TYW51" s="16"/>
      <c r="TYX51" s="16"/>
      <c r="TYY51" s="16"/>
      <c r="TYZ51" s="16"/>
      <c r="TZA51" s="16"/>
      <c r="TZB51" s="16"/>
      <c r="TZC51" s="16"/>
      <c r="TZD51" s="16"/>
      <c r="TZE51" s="16"/>
      <c r="TZF51" s="16"/>
      <c r="TZG51" s="16"/>
      <c r="TZH51" s="16"/>
      <c r="TZI51" s="16"/>
      <c r="TZJ51" s="16"/>
      <c r="TZK51" s="16"/>
      <c r="TZL51" s="16"/>
      <c r="TZM51" s="16"/>
      <c r="TZN51" s="16"/>
      <c r="TZO51" s="16"/>
      <c r="TZP51" s="16"/>
      <c r="TZQ51" s="16"/>
      <c r="TZR51" s="16"/>
      <c r="TZS51" s="16"/>
      <c r="TZT51" s="16"/>
      <c r="TZU51" s="16"/>
      <c r="TZV51" s="16"/>
      <c r="TZW51" s="16"/>
      <c r="TZX51" s="16"/>
      <c r="TZY51" s="16"/>
      <c r="TZZ51" s="16"/>
      <c r="UAA51" s="16"/>
      <c r="UAB51" s="16"/>
      <c r="UAC51" s="16"/>
      <c r="UAD51" s="16"/>
      <c r="UAE51" s="16"/>
      <c r="UAF51" s="16"/>
      <c r="UAG51" s="16"/>
      <c r="UAH51" s="16"/>
      <c r="UAI51" s="16"/>
      <c r="UAJ51" s="16"/>
      <c r="UAK51" s="16"/>
      <c r="UAL51" s="16"/>
      <c r="UAM51" s="16"/>
      <c r="UAN51" s="16"/>
      <c r="UAO51" s="16"/>
      <c r="UAP51" s="16"/>
      <c r="UAQ51" s="16"/>
      <c r="UAR51" s="16"/>
      <c r="UAS51" s="16"/>
      <c r="UAT51" s="16"/>
      <c r="UAU51" s="16"/>
      <c r="UAV51" s="16"/>
      <c r="UAW51" s="16"/>
      <c r="UAX51" s="16"/>
      <c r="UAY51" s="16"/>
      <c r="UAZ51" s="16"/>
      <c r="UBA51" s="16"/>
      <c r="UBB51" s="16"/>
      <c r="UBC51" s="16"/>
      <c r="UBD51" s="16"/>
      <c r="UBE51" s="16"/>
      <c r="UBF51" s="16"/>
      <c r="UBG51" s="16"/>
      <c r="UBH51" s="16"/>
      <c r="UBI51" s="16"/>
      <c r="UBJ51" s="16"/>
      <c r="UBK51" s="16"/>
      <c r="UBL51" s="16"/>
      <c r="UBM51" s="16"/>
      <c r="UBN51" s="16"/>
      <c r="UBO51" s="16"/>
      <c r="UBP51" s="16"/>
      <c r="UBQ51" s="16"/>
      <c r="UBR51" s="16"/>
      <c r="UBS51" s="16"/>
      <c r="UBT51" s="16"/>
      <c r="UBU51" s="16"/>
      <c r="UBV51" s="16"/>
      <c r="UBW51" s="16"/>
      <c r="UBX51" s="16"/>
      <c r="UBY51" s="16"/>
      <c r="UBZ51" s="16"/>
      <c r="UCA51" s="16"/>
      <c r="UCB51" s="16"/>
      <c r="UCC51" s="16"/>
      <c r="UCD51" s="16"/>
      <c r="UCE51" s="16"/>
      <c r="UCF51" s="16"/>
      <c r="UCG51" s="16"/>
      <c r="UCH51" s="16"/>
      <c r="UCI51" s="16"/>
      <c r="UCJ51" s="16"/>
      <c r="UCK51" s="16"/>
      <c r="UCL51" s="16"/>
      <c r="UCM51" s="16"/>
      <c r="UCN51" s="16"/>
      <c r="UCO51" s="16"/>
      <c r="UCP51" s="16"/>
      <c r="UCQ51" s="16"/>
      <c r="UCR51" s="16"/>
      <c r="UCS51" s="16"/>
      <c r="UCT51" s="16"/>
      <c r="UCU51" s="16"/>
      <c r="UCV51" s="16"/>
      <c r="UCW51" s="16"/>
      <c r="UCX51" s="16"/>
      <c r="UCY51" s="16"/>
      <c r="UCZ51" s="16"/>
      <c r="UDA51" s="16"/>
      <c r="UDB51" s="16"/>
      <c r="UDC51" s="16"/>
      <c r="UDD51" s="16"/>
      <c r="UDE51" s="16"/>
      <c r="UDF51" s="16"/>
      <c r="UDG51" s="16"/>
      <c r="UDH51" s="16"/>
      <c r="UDI51" s="16"/>
      <c r="UDJ51" s="16"/>
      <c r="UDK51" s="16"/>
      <c r="UDL51" s="16"/>
      <c r="UDM51" s="16"/>
      <c r="UDN51" s="16"/>
      <c r="UDO51" s="16"/>
      <c r="UDP51" s="16"/>
      <c r="UDQ51" s="16"/>
      <c r="UDR51" s="16"/>
      <c r="UDS51" s="16"/>
      <c r="UDT51" s="16"/>
      <c r="UDU51" s="16"/>
      <c r="UDV51" s="16"/>
      <c r="UDW51" s="16"/>
      <c r="UDX51" s="16"/>
      <c r="UDY51" s="16"/>
      <c r="UDZ51" s="16"/>
      <c r="UEA51" s="16"/>
      <c r="UEB51" s="16"/>
      <c r="UEC51" s="16"/>
      <c r="UED51" s="16"/>
      <c r="UEE51" s="16"/>
      <c r="UEF51" s="16"/>
      <c r="UEG51" s="16"/>
      <c r="UEH51" s="16"/>
      <c r="UEI51" s="16"/>
      <c r="UEJ51" s="16"/>
      <c r="UEK51" s="16"/>
      <c r="UEL51" s="16"/>
      <c r="UEM51" s="16"/>
      <c r="UEN51" s="16"/>
      <c r="UEO51" s="16"/>
      <c r="UEP51" s="16"/>
      <c r="UEQ51" s="16"/>
      <c r="UER51" s="16"/>
      <c r="UES51" s="16"/>
      <c r="UET51" s="16"/>
      <c r="UEU51" s="16"/>
      <c r="UEV51" s="16"/>
      <c r="UEW51" s="16"/>
      <c r="UEX51" s="16"/>
      <c r="UEY51" s="16"/>
      <c r="UEZ51" s="16"/>
      <c r="UFA51" s="16"/>
      <c r="UFB51" s="16"/>
      <c r="UFC51" s="16"/>
      <c r="UFD51" s="16"/>
      <c r="UFE51" s="16"/>
      <c r="UFF51" s="16"/>
      <c r="UFG51" s="16"/>
      <c r="UFH51" s="16"/>
      <c r="UFI51" s="16"/>
      <c r="UFJ51" s="16"/>
      <c r="UFK51" s="16"/>
      <c r="UFL51" s="16"/>
      <c r="UFM51" s="16"/>
      <c r="UFN51" s="16"/>
      <c r="UFO51" s="16"/>
      <c r="UFP51" s="16"/>
      <c r="UFQ51" s="16"/>
      <c r="UFR51" s="16"/>
      <c r="UFS51" s="16"/>
      <c r="UFT51" s="16"/>
      <c r="UFU51" s="16"/>
      <c r="UFV51" s="16"/>
      <c r="UFW51" s="16"/>
      <c r="UFX51" s="16"/>
      <c r="UFY51" s="16"/>
      <c r="UFZ51" s="16"/>
      <c r="UGA51" s="16"/>
      <c r="UGB51" s="16"/>
      <c r="UGC51" s="16"/>
      <c r="UGD51" s="16"/>
      <c r="UGE51" s="16"/>
      <c r="UGF51" s="16"/>
      <c r="UGG51" s="16"/>
      <c r="UGH51" s="16"/>
      <c r="UGI51" s="16"/>
      <c r="UGJ51" s="16"/>
      <c r="UGK51" s="16"/>
      <c r="UGL51" s="16"/>
      <c r="UGM51" s="16"/>
      <c r="UGN51" s="16"/>
      <c r="UGO51" s="16"/>
      <c r="UGP51" s="16"/>
      <c r="UGQ51" s="16"/>
      <c r="UGR51" s="16"/>
      <c r="UGS51" s="16"/>
      <c r="UGT51" s="16"/>
      <c r="UGU51" s="16"/>
      <c r="UGV51" s="16"/>
      <c r="UGW51" s="16"/>
      <c r="UGX51" s="16"/>
      <c r="UGY51" s="16"/>
      <c r="UGZ51" s="16"/>
      <c r="UHA51" s="16"/>
      <c r="UHB51" s="16"/>
      <c r="UHC51" s="16"/>
      <c r="UHD51" s="16"/>
      <c r="UHE51" s="16"/>
      <c r="UHF51" s="16"/>
      <c r="UHG51" s="16"/>
      <c r="UHH51" s="16"/>
      <c r="UHI51" s="16"/>
      <c r="UHJ51" s="16"/>
      <c r="UHK51" s="16"/>
      <c r="UHL51" s="16"/>
      <c r="UHM51" s="16"/>
      <c r="UHN51" s="16"/>
      <c r="UHO51" s="16"/>
      <c r="UHP51" s="16"/>
      <c r="UHQ51" s="16"/>
      <c r="UHR51" s="16"/>
      <c r="UHS51" s="16"/>
      <c r="UHT51" s="16"/>
      <c r="UHU51" s="16"/>
      <c r="UHV51" s="16"/>
      <c r="UHW51" s="16"/>
      <c r="UHX51" s="16"/>
      <c r="UHY51" s="16"/>
      <c r="UHZ51" s="16"/>
      <c r="UIA51" s="16"/>
      <c r="UIB51" s="16"/>
      <c r="UIC51" s="16"/>
      <c r="UID51" s="16"/>
      <c r="UIE51" s="16"/>
      <c r="UIF51" s="16"/>
      <c r="UIG51" s="16"/>
      <c r="UIH51" s="16"/>
      <c r="UII51" s="16"/>
      <c r="UIJ51" s="16"/>
      <c r="UIK51" s="16"/>
      <c r="UIL51" s="16"/>
      <c r="UIM51" s="16"/>
      <c r="UIN51" s="16"/>
      <c r="UIO51" s="16"/>
      <c r="UIP51" s="16"/>
      <c r="UIQ51" s="16"/>
      <c r="UIR51" s="16"/>
      <c r="UIS51" s="16"/>
      <c r="UIT51" s="16"/>
      <c r="UIU51" s="16"/>
      <c r="UIV51" s="16"/>
      <c r="UIW51" s="16"/>
      <c r="UIX51" s="16"/>
      <c r="UIY51" s="16"/>
      <c r="UIZ51" s="16"/>
      <c r="UJA51" s="16"/>
      <c r="UJB51" s="16"/>
      <c r="UJC51" s="16"/>
      <c r="UJD51" s="16"/>
      <c r="UJE51" s="16"/>
      <c r="UJF51" s="16"/>
      <c r="UJG51" s="16"/>
      <c r="UJH51" s="16"/>
      <c r="UJI51" s="16"/>
      <c r="UJJ51" s="16"/>
      <c r="UJK51" s="16"/>
      <c r="UJL51" s="16"/>
      <c r="UJM51" s="16"/>
      <c r="UJN51" s="16"/>
      <c r="UJO51" s="16"/>
      <c r="UJP51" s="16"/>
      <c r="UJQ51" s="16"/>
      <c r="UJR51" s="16"/>
      <c r="UJS51" s="16"/>
      <c r="UJT51" s="16"/>
      <c r="UJU51" s="16"/>
      <c r="UJV51" s="16"/>
      <c r="UJW51" s="16"/>
      <c r="UJX51" s="16"/>
      <c r="UJY51" s="16"/>
      <c r="UJZ51" s="16"/>
      <c r="UKA51" s="16"/>
      <c r="UKB51" s="16"/>
      <c r="UKC51" s="16"/>
      <c r="UKD51" s="16"/>
      <c r="UKE51" s="16"/>
      <c r="UKF51" s="16"/>
      <c r="UKG51" s="16"/>
      <c r="UKH51" s="16"/>
      <c r="UKI51" s="16"/>
      <c r="UKJ51" s="16"/>
      <c r="UKK51" s="16"/>
      <c r="UKL51" s="16"/>
      <c r="UKM51" s="16"/>
      <c r="UKN51" s="16"/>
      <c r="UKO51" s="16"/>
      <c r="UKP51" s="16"/>
      <c r="UKQ51" s="16"/>
      <c r="UKR51" s="16"/>
      <c r="UKS51" s="16"/>
      <c r="UKT51" s="16"/>
      <c r="UKU51" s="16"/>
      <c r="UKV51" s="16"/>
      <c r="UKW51" s="16"/>
      <c r="UKX51" s="16"/>
      <c r="UKY51" s="16"/>
      <c r="UKZ51" s="16"/>
      <c r="ULA51" s="16"/>
      <c r="ULB51" s="16"/>
      <c r="ULC51" s="16"/>
      <c r="ULD51" s="16"/>
      <c r="ULE51" s="16"/>
      <c r="ULF51" s="16"/>
      <c r="ULG51" s="16"/>
      <c r="ULH51" s="16"/>
      <c r="ULI51" s="16"/>
      <c r="ULJ51" s="16"/>
      <c r="ULK51" s="16"/>
      <c r="ULL51" s="16"/>
      <c r="ULM51" s="16"/>
      <c r="ULN51" s="16"/>
      <c r="ULO51" s="16"/>
      <c r="ULP51" s="16"/>
      <c r="ULQ51" s="16"/>
      <c r="ULR51" s="16"/>
      <c r="ULS51" s="16"/>
      <c r="ULT51" s="16"/>
      <c r="ULU51" s="16"/>
      <c r="ULV51" s="16"/>
      <c r="ULW51" s="16"/>
      <c r="ULX51" s="16"/>
      <c r="ULY51" s="16"/>
      <c r="ULZ51" s="16"/>
      <c r="UMA51" s="16"/>
      <c r="UMB51" s="16"/>
      <c r="UMC51" s="16"/>
      <c r="UMD51" s="16"/>
      <c r="UME51" s="16"/>
      <c r="UMF51" s="16"/>
      <c r="UMG51" s="16"/>
      <c r="UMH51" s="16"/>
      <c r="UMI51" s="16"/>
      <c r="UMJ51" s="16"/>
      <c r="UMK51" s="16"/>
      <c r="UML51" s="16"/>
      <c r="UMM51" s="16"/>
      <c r="UMN51" s="16"/>
      <c r="UMO51" s="16"/>
      <c r="UMP51" s="16"/>
      <c r="UMQ51" s="16"/>
      <c r="UMR51" s="16"/>
      <c r="UMS51" s="16"/>
      <c r="UMT51" s="16"/>
      <c r="UMU51" s="16"/>
      <c r="UMV51" s="16"/>
      <c r="UMW51" s="16"/>
      <c r="UMX51" s="16"/>
      <c r="UMY51" s="16"/>
      <c r="UMZ51" s="16"/>
      <c r="UNA51" s="16"/>
      <c r="UNB51" s="16"/>
      <c r="UNC51" s="16"/>
      <c r="UND51" s="16"/>
      <c r="UNE51" s="16"/>
      <c r="UNF51" s="16"/>
      <c r="UNG51" s="16"/>
      <c r="UNH51" s="16"/>
      <c r="UNI51" s="16"/>
      <c r="UNJ51" s="16"/>
      <c r="UNK51" s="16"/>
      <c r="UNL51" s="16"/>
      <c r="UNM51" s="16"/>
      <c r="UNN51" s="16"/>
      <c r="UNO51" s="16"/>
      <c r="UNP51" s="16"/>
      <c r="UNQ51" s="16"/>
      <c r="UNR51" s="16"/>
      <c r="UNS51" s="16"/>
      <c r="UNT51" s="16"/>
      <c r="UNU51" s="16"/>
      <c r="UNV51" s="16"/>
      <c r="UNW51" s="16"/>
      <c r="UNX51" s="16"/>
      <c r="UNY51" s="16"/>
      <c r="UNZ51" s="16"/>
      <c r="UOA51" s="16"/>
      <c r="UOB51" s="16"/>
      <c r="UOC51" s="16"/>
      <c r="UOD51" s="16"/>
      <c r="UOE51" s="16"/>
      <c r="UOF51" s="16"/>
      <c r="UOG51" s="16"/>
      <c r="UOH51" s="16"/>
      <c r="UOI51" s="16"/>
      <c r="UOJ51" s="16"/>
      <c r="UOK51" s="16"/>
      <c r="UOL51" s="16"/>
      <c r="UOM51" s="16"/>
      <c r="UON51" s="16"/>
      <c r="UOO51" s="16"/>
      <c r="UOP51" s="16"/>
      <c r="UOQ51" s="16"/>
      <c r="UOR51" s="16"/>
      <c r="UOS51" s="16"/>
      <c r="UOT51" s="16"/>
      <c r="UOU51" s="16"/>
      <c r="UOV51" s="16"/>
      <c r="UOW51" s="16"/>
      <c r="UOX51" s="16"/>
      <c r="UOY51" s="16"/>
      <c r="UOZ51" s="16"/>
      <c r="UPA51" s="16"/>
      <c r="UPB51" s="16"/>
      <c r="UPC51" s="16"/>
      <c r="UPD51" s="16"/>
      <c r="UPE51" s="16"/>
      <c r="UPF51" s="16"/>
      <c r="UPG51" s="16"/>
      <c r="UPH51" s="16"/>
      <c r="UPI51" s="16"/>
      <c r="UPJ51" s="16"/>
      <c r="UPK51" s="16"/>
      <c r="UPL51" s="16"/>
      <c r="UPM51" s="16"/>
      <c r="UPN51" s="16"/>
      <c r="UPO51" s="16"/>
      <c r="UPP51" s="16"/>
      <c r="UPQ51" s="16"/>
      <c r="UPR51" s="16"/>
      <c r="UPS51" s="16"/>
      <c r="UPT51" s="16"/>
      <c r="UPU51" s="16"/>
      <c r="UPV51" s="16"/>
      <c r="UPW51" s="16"/>
      <c r="UPX51" s="16"/>
      <c r="UPY51" s="16"/>
      <c r="UPZ51" s="16"/>
      <c r="UQA51" s="16"/>
      <c r="UQB51" s="16"/>
      <c r="UQC51" s="16"/>
      <c r="UQD51" s="16"/>
      <c r="UQE51" s="16"/>
      <c r="UQF51" s="16"/>
      <c r="UQG51" s="16"/>
      <c r="UQH51" s="16"/>
      <c r="UQI51" s="16"/>
      <c r="UQJ51" s="16"/>
      <c r="UQK51" s="16"/>
      <c r="UQL51" s="16"/>
      <c r="UQM51" s="16"/>
      <c r="UQN51" s="16"/>
      <c r="UQO51" s="16"/>
      <c r="UQP51" s="16"/>
      <c r="UQQ51" s="16"/>
      <c r="UQR51" s="16"/>
      <c r="UQS51" s="16"/>
      <c r="UQT51" s="16"/>
      <c r="UQU51" s="16"/>
      <c r="UQV51" s="16"/>
      <c r="UQW51" s="16"/>
      <c r="UQX51" s="16"/>
      <c r="UQY51" s="16"/>
      <c r="UQZ51" s="16"/>
      <c r="URA51" s="16"/>
      <c r="URB51" s="16"/>
      <c r="URC51" s="16"/>
      <c r="URD51" s="16"/>
      <c r="URE51" s="16"/>
      <c r="URF51" s="16"/>
      <c r="URG51" s="16"/>
      <c r="URH51" s="16"/>
      <c r="URI51" s="16"/>
      <c r="URJ51" s="16"/>
      <c r="URK51" s="16"/>
      <c r="URL51" s="16"/>
      <c r="URM51" s="16"/>
      <c r="URN51" s="16"/>
      <c r="URO51" s="16"/>
      <c r="URP51" s="16"/>
      <c r="URQ51" s="16"/>
      <c r="URR51" s="16"/>
      <c r="URS51" s="16"/>
      <c r="URT51" s="16"/>
      <c r="URU51" s="16"/>
      <c r="URV51" s="16"/>
      <c r="URW51" s="16"/>
      <c r="URX51" s="16"/>
      <c r="URY51" s="16"/>
      <c r="URZ51" s="16"/>
      <c r="USA51" s="16"/>
      <c r="USB51" s="16"/>
      <c r="USC51" s="16"/>
      <c r="USD51" s="16"/>
      <c r="USE51" s="16"/>
      <c r="USF51" s="16"/>
      <c r="USG51" s="16"/>
      <c r="USH51" s="16"/>
      <c r="USI51" s="16"/>
      <c r="USJ51" s="16"/>
      <c r="USK51" s="16"/>
      <c r="USL51" s="16"/>
      <c r="USM51" s="16"/>
      <c r="USN51" s="16"/>
      <c r="USO51" s="16"/>
      <c r="USP51" s="16"/>
      <c r="USQ51" s="16"/>
      <c r="USR51" s="16"/>
      <c r="USS51" s="16"/>
      <c r="UST51" s="16"/>
      <c r="USU51" s="16"/>
      <c r="USV51" s="16"/>
      <c r="USW51" s="16"/>
      <c r="USX51" s="16"/>
      <c r="USY51" s="16"/>
      <c r="USZ51" s="16"/>
      <c r="UTA51" s="16"/>
      <c r="UTB51" s="16"/>
      <c r="UTC51" s="16"/>
      <c r="UTD51" s="16"/>
      <c r="UTE51" s="16"/>
      <c r="UTF51" s="16"/>
      <c r="UTG51" s="16"/>
      <c r="UTH51" s="16"/>
      <c r="UTI51" s="16"/>
      <c r="UTJ51" s="16"/>
      <c r="UTK51" s="16"/>
      <c r="UTL51" s="16"/>
      <c r="UTM51" s="16"/>
      <c r="UTN51" s="16"/>
      <c r="UTO51" s="16"/>
      <c r="UTP51" s="16"/>
      <c r="UTQ51" s="16"/>
      <c r="UTR51" s="16"/>
      <c r="UTS51" s="16"/>
      <c r="UTT51" s="16"/>
      <c r="UTU51" s="16"/>
      <c r="UTV51" s="16"/>
      <c r="UTW51" s="16"/>
      <c r="UTX51" s="16"/>
      <c r="UTY51" s="16"/>
      <c r="UTZ51" s="16"/>
      <c r="UUA51" s="16"/>
      <c r="UUB51" s="16"/>
      <c r="UUC51" s="16"/>
      <c r="UUD51" s="16"/>
      <c r="UUE51" s="16"/>
      <c r="UUF51" s="16"/>
      <c r="UUG51" s="16"/>
      <c r="UUH51" s="16"/>
      <c r="UUI51" s="16"/>
      <c r="UUJ51" s="16"/>
      <c r="UUK51" s="16"/>
      <c r="UUL51" s="16"/>
      <c r="UUM51" s="16"/>
      <c r="UUN51" s="16"/>
      <c r="UUO51" s="16"/>
      <c r="UUP51" s="16"/>
      <c r="UUQ51" s="16"/>
      <c r="UUR51" s="16"/>
      <c r="UUS51" s="16"/>
      <c r="UUT51" s="16"/>
      <c r="UUU51" s="16"/>
      <c r="UUV51" s="16"/>
      <c r="UUW51" s="16"/>
      <c r="UUX51" s="16"/>
      <c r="UUY51" s="16"/>
      <c r="UUZ51" s="16"/>
      <c r="UVA51" s="16"/>
      <c r="UVB51" s="16"/>
      <c r="UVC51" s="16"/>
      <c r="UVD51" s="16"/>
      <c r="UVE51" s="16"/>
      <c r="UVF51" s="16"/>
      <c r="UVG51" s="16"/>
      <c r="UVH51" s="16"/>
      <c r="UVI51" s="16"/>
      <c r="UVJ51" s="16"/>
      <c r="UVK51" s="16"/>
      <c r="UVL51" s="16"/>
      <c r="UVM51" s="16"/>
      <c r="UVN51" s="16"/>
      <c r="UVO51" s="16"/>
      <c r="UVP51" s="16"/>
      <c r="UVQ51" s="16"/>
      <c r="UVR51" s="16"/>
      <c r="UVS51" s="16"/>
      <c r="UVT51" s="16"/>
      <c r="UVU51" s="16"/>
      <c r="UVV51" s="16"/>
      <c r="UVW51" s="16"/>
      <c r="UVX51" s="16"/>
      <c r="UVY51" s="16"/>
      <c r="UVZ51" s="16"/>
      <c r="UWA51" s="16"/>
      <c r="UWB51" s="16"/>
      <c r="UWC51" s="16"/>
      <c r="UWD51" s="16"/>
      <c r="UWE51" s="16"/>
      <c r="UWF51" s="16"/>
      <c r="UWG51" s="16"/>
      <c r="UWH51" s="16"/>
      <c r="UWI51" s="16"/>
      <c r="UWJ51" s="16"/>
      <c r="UWK51" s="16"/>
      <c r="UWL51" s="16"/>
      <c r="UWM51" s="16"/>
      <c r="UWN51" s="16"/>
      <c r="UWO51" s="16"/>
      <c r="UWP51" s="16"/>
      <c r="UWQ51" s="16"/>
      <c r="UWR51" s="16"/>
      <c r="UWS51" s="16"/>
      <c r="UWT51" s="16"/>
      <c r="UWU51" s="16"/>
      <c r="UWV51" s="16"/>
      <c r="UWW51" s="16"/>
      <c r="UWX51" s="16"/>
      <c r="UWY51" s="16"/>
      <c r="UWZ51" s="16"/>
      <c r="UXA51" s="16"/>
      <c r="UXB51" s="16"/>
      <c r="UXC51" s="16"/>
      <c r="UXD51" s="16"/>
      <c r="UXE51" s="16"/>
      <c r="UXF51" s="16"/>
      <c r="UXG51" s="16"/>
      <c r="UXH51" s="16"/>
      <c r="UXI51" s="16"/>
      <c r="UXJ51" s="16"/>
      <c r="UXK51" s="16"/>
      <c r="UXL51" s="16"/>
      <c r="UXM51" s="16"/>
      <c r="UXN51" s="16"/>
      <c r="UXO51" s="16"/>
      <c r="UXP51" s="16"/>
      <c r="UXQ51" s="16"/>
      <c r="UXR51" s="16"/>
      <c r="UXS51" s="16"/>
      <c r="UXT51" s="16"/>
      <c r="UXU51" s="16"/>
      <c r="UXV51" s="16"/>
      <c r="UXW51" s="16"/>
      <c r="UXX51" s="16"/>
      <c r="UXY51" s="16"/>
      <c r="UXZ51" s="16"/>
      <c r="UYA51" s="16"/>
      <c r="UYB51" s="16"/>
      <c r="UYC51" s="16"/>
      <c r="UYD51" s="16"/>
      <c r="UYE51" s="16"/>
      <c r="UYF51" s="16"/>
      <c r="UYG51" s="16"/>
      <c r="UYH51" s="16"/>
      <c r="UYI51" s="16"/>
      <c r="UYJ51" s="16"/>
      <c r="UYK51" s="16"/>
      <c r="UYL51" s="16"/>
      <c r="UYM51" s="16"/>
      <c r="UYN51" s="16"/>
      <c r="UYO51" s="16"/>
      <c r="UYP51" s="16"/>
      <c r="UYQ51" s="16"/>
      <c r="UYR51" s="16"/>
      <c r="UYS51" s="16"/>
      <c r="UYT51" s="16"/>
      <c r="UYU51" s="16"/>
      <c r="UYV51" s="16"/>
      <c r="UYW51" s="16"/>
      <c r="UYX51" s="16"/>
      <c r="UYY51" s="16"/>
      <c r="UYZ51" s="16"/>
      <c r="UZA51" s="16"/>
      <c r="UZB51" s="16"/>
      <c r="UZC51" s="16"/>
      <c r="UZD51" s="16"/>
      <c r="UZE51" s="16"/>
      <c r="UZF51" s="16"/>
      <c r="UZG51" s="16"/>
      <c r="UZH51" s="16"/>
      <c r="UZI51" s="16"/>
      <c r="UZJ51" s="16"/>
      <c r="UZK51" s="16"/>
      <c r="UZL51" s="16"/>
      <c r="UZM51" s="16"/>
      <c r="UZN51" s="16"/>
      <c r="UZO51" s="16"/>
      <c r="UZP51" s="16"/>
      <c r="UZQ51" s="16"/>
      <c r="UZR51" s="16"/>
      <c r="UZS51" s="16"/>
      <c r="UZT51" s="16"/>
      <c r="UZU51" s="16"/>
      <c r="UZV51" s="16"/>
      <c r="UZW51" s="16"/>
      <c r="UZX51" s="16"/>
      <c r="UZY51" s="16"/>
      <c r="UZZ51" s="16"/>
      <c r="VAA51" s="16"/>
      <c r="VAB51" s="16"/>
      <c r="VAC51" s="16"/>
      <c r="VAD51" s="16"/>
      <c r="VAE51" s="16"/>
      <c r="VAF51" s="16"/>
      <c r="VAG51" s="16"/>
      <c r="VAH51" s="16"/>
      <c r="VAI51" s="16"/>
      <c r="VAJ51" s="16"/>
      <c r="VAK51" s="16"/>
      <c r="VAL51" s="16"/>
      <c r="VAM51" s="16"/>
      <c r="VAN51" s="16"/>
      <c r="VAO51" s="16"/>
      <c r="VAP51" s="16"/>
      <c r="VAQ51" s="16"/>
      <c r="VAR51" s="16"/>
      <c r="VAS51" s="16"/>
      <c r="VAT51" s="16"/>
      <c r="VAU51" s="16"/>
      <c r="VAV51" s="16"/>
      <c r="VAW51" s="16"/>
      <c r="VAX51" s="16"/>
      <c r="VAY51" s="16"/>
      <c r="VAZ51" s="16"/>
      <c r="VBA51" s="16"/>
      <c r="VBB51" s="16"/>
      <c r="VBC51" s="16"/>
      <c r="VBD51" s="16"/>
      <c r="VBE51" s="16"/>
      <c r="VBF51" s="16"/>
      <c r="VBG51" s="16"/>
      <c r="VBH51" s="16"/>
      <c r="VBI51" s="16"/>
      <c r="VBJ51" s="16"/>
      <c r="VBK51" s="16"/>
      <c r="VBL51" s="16"/>
      <c r="VBM51" s="16"/>
      <c r="VBN51" s="16"/>
      <c r="VBO51" s="16"/>
      <c r="VBP51" s="16"/>
      <c r="VBQ51" s="16"/>
      <c r="VBR51" s="16"/>
      <c r="VBS51" s="16"/>
      <c r="VBT51" s="16"/>
      <c r="VBU51" s="16"/>
      <c r="VBV51" s="16"/>
      <c r="VBW51" s="16"/>
      <c r="VBX51" s="16"/>
      <c r="VBY51" s="16"/>
      <c r="VBZ51" s="16"/>
      <c r="VCA51" s="16"/>
      <c r="VCB51" s="16"/>
      <c r="VCC51" s="16"/>
      <c r="VCD51" s="16"/>
      <c r="VCE51" s="16"/>
      <c r="VCF51" s="16"/>
      <c r="VCG51" s="16"/>
      <c r="VCH51" s="16"/>
      <c r="VCI51" s="16"/>
      <c r="VCJ51" s="16"/>
      <c r="VCK51" s="16"/>
      <c r="VCL51" s="16"/>
      <c r="VCM51" s="16"/>
      <c r="VCN51" s="16"/>
      <c r="VCO51" s="16"/>
      <c r="VCP51" s="16"/>
      <c r="VCQ51" s="16"/>
      <c r="VCR51" s="16"/>
      <c r="VCS51" s="16"/>
      <c r="VCT51" s="16"/>
      <c r="VCU51" s="16"/>
      <c r="VCV51" s="16"/>
      <c r="VCW51" s="16"/>
      <c r="VCX51" s="16"/>
      <c r="VCY51" s="16"/>
      <c r="VCZ51" s="16"/>
      <c r="VDA51" s="16"/>
      <c r="VDB51" s="16"/>
      <c r="VDC51" s="16"/>
      <c r="VDD51" s="16"/>
      <c r="VDE51" s="16"/>
      <c r="VDF51" s="16"/>
      <c r="VDG51" s="16"/>
      <c r="VDH51" s="16"/>
      <c r="VDI51" s="16"/>
      <c r="VDJ51" s="16"/>
      <c r="VDK51" s="16"/>
      <c r="VDL51" s="16"/>
      <c r="VDM51" s="16"/>
      <c r="VDN51" s="16"/>
      <c r="VDO51" s="16"/>
      <c r="VDP51" s="16"/>
      <c r="VDQ51" s="16"/>
      <c r="VDR51" s="16"/>
      <c r="VDS51" s="16"/>
      <c r="VDT51" s="16"/>
      <c r="VDU51" s="16"/>
      <c r="VDV51" s="16"/>
      <c r="VDW51" s="16"/>
      <c r="VDX51" s="16"/>
      <c r="VDY51" s="16"/>
      <c r="VDZ51" s="16"/>
      <c r="VEA51" s="16"/>
      <c r="VEB51" s="16"/>
      <c r="VEC51" s="16"/>
      <c r="VED51" s="16"/>
      <c r="VEE51" s="16"/>
      <c r="VEF51" s="16"/>
      <c r="VEG51" s="16"/>
      <c r="VEH51" s="16"/>
      <c r="VEI51" s="16"/>
      <c r="VEJ51" s="16"/>
      <c r="VEK51" s="16"/>
      <c r="VEL51" s="16"/>
      <c r="VEM51" s="16"/>
      <c r="VEN51" s="16"/>
      <c r="VEO51" s="16"/>
      <c r="VEP51" s="16"/>
      <c r="VEQ51" s="16"/>
      <c r="VER51" s="16"/>
      <c r="VES51" s="16"/>
      <c r="VET51" s="16"/>
      <c r="VEU51" s="16"/>
      <c r="VEV51" s="16"/>
      <c r="VEW51" s="16"/>
      <c r="VEX51" s="16"/>
      <c r="VEY51" s="16"/>
      <c r="VEZ51" s="16"/>
      <c r="VFA51" s="16"/>
      <c r="VFB51" s="16"/>
      <c r="VFC51" s="16"/>
      <c r="VFD51" s="16"/>
      <c r="VFE51" s="16"/>
      <c r="VFF51" s="16"/>
      <c r="VFG51" s="16"/>
      <c r="VFH51" s="16"/>
      <c r="VFI51" s="16"/>
      <c r="VFJ51" s="16"/>
      <c r="VFK51" s="16"/>
      <c r="VFL51" s="16"/>
      <c r="VFM51" s="16"/>
      <c r="VFN51" s="16"/>
      <c r="VFO51" s="16"/>
      <c r="VFP51" s="16"/>
      <c r="VFQ51" s="16"/>
      <c r="VFR51" s="16"/>
      <c r="VFS51" s="16"/>
      <c r="VFT51" s="16"/>
      <c r="VFU51" s="16"/>
      <c r="VFV51" s="16"/>
      <c r="VFW51" s="16"/>
      <c r="VFX51" s="16"/>
      <c r="VFY51" s="16"/>
      <c r="VFZ51" s="16"/>
      <c r="VGA51" s="16"/>
      <c r="VGB51" s="16"/>
      <c r="VGC51" s="16"/>
      <c r="VGD51" s="16"/>
      <c r="VGE51" s="16"/>
      <c r="VGF51" s="16"/>
      <c r="VGG51" s="16"/>
      <c r="VGH51" s="16"/>
      <c r="VGI51" s="16"/>
      <c r="VGJ51" s="16"/>
      <c r="VGK51" s="16"/>
      <c r="VGL51" s="16"/>
      <c r="VGM51" s="16"/>
      <c r="VGN51" s="16"/>
      <c r="VGO51" s="16"/>
      <c r="VGP51" s="16"/>
      <c r="VGQ51" s="16"/>
      <c r="VGR51" s="16"/>
      <c r="VGS51" s="16"/>
      <c r="VGT51" s="16"/>
      <c r="VGU51" s="16"/>
      <c r="VGV51" s="16"/>
      <c r="VGW51" s="16"/>
      <c r="VGX51" s="16"/>
      <c r="VGY51" s="16"/>
      <c r="VGZ51" s="16"/>
      <c r="VHA51" s="16"/>
      <c r="VHB51" s="16"/>
      <c r="VHC51" s="16"/>
      <c r="VHD51" s="16"/>
      <c r="VHE51" s="16"/>
      <c r="VHF51" s="16"/>
      <c r="VHG51" s="16"/>
      <c r="VHH51" s="16"/>
      <c r="VHI51" s="16"/>
      <c r="VHJ51" s="16"/>
      <c r="VHK51" s="16"/>
      <c r="VHL51" s="16"/>
      <c r="VHM51" s="16"/>
      <c r="VHN51" s="16"/>
      <c r="VHO51" s="16"/>
      <c r="VHP51" s="16"/>
      <c r="VHQ51" s="16"/>
      <c r="VHR51" s="16"/>
      <c r="VHS51" s="16"/>
      <c r="VHT51" s="16"/>
      <c r="VHU51" s="16"/>
      <c r="VHV51" s="16"/>
      <c r="VHW51" s="16"/>
      <c r="VHX51" s="16"/>
      <c r="VHY51" s="16"/>
      <c r="VHZ51" s="16"/>
      <c r="VIA51" s="16"/>
      <c r="VIB51" s="16"/>
      <c r="VIC51" s="16"/>
      <c r="VID51" s="16"/>
      <c r="VIE51" s="16"/>
      <c r="VIF51" s="16"/>
      <c r="VIG51" s="16"/>
      <c r="VIH51" s="16"/>
      <c r="VII51" s="16"/>
      <c r="VIJ51" s="16"/>
      <c r="VIK51" s="16"/>
      <c r="VIL51" s="16"/>
      <c r="VIM51" s="16"/>
      <c r="VIN51" s="16"/>
      <c r="VIO51" s="16"/>
      <c r="VIP51" s="16"/>
      <c r="VIQ51" s="16"/>
      <c r="VIR51" s="16"/>
      <c r="VIS51" s="16"/>
      <c r="VIT51" s="16"/>
      <c r="VIU51" s="16"/>
      <c r="VIV51" s="16"/>
      <c r="VIW51" s="16"/>
      <c r="VIX51" s="16"/>
      <c r="VIY51" s="16"/>
      <c r="VIZ51" s="16"/>
      <c r="VJA51" s="16"/>
      <c r="VJB51" s="16"/>
      <c r="VJC51" s="16"/>
      <c r="VJD51" s="16"/>
      <c r="VJE51" s="16"/>
      <c r="VJF51" s="16"/>
      <c r="VJG51" s="16"/>
      <c r="VJH51" s="16"/>
      <c r="VJI51" s="16"/>
      <c r="VJJ51" s="16"/>
      <c r="VJK51" s="16"/>
      <c r="VJL51" s="16"/>
      <c r="VJM51" s="16"/>
      <c r="VJN51" s="16"/>
      <c r="VJO51" s="16"/>
      <c r="VJP51" s="16"/>
      <c r="VJQ51" s="16"/>
      <c r="VJR51" s="16"/>
      <c r="VJS51" s="16"/>
      <c r="VJT51" s="16"/>
      <c r="VJU51" s="16"/>
      <c r="VJV51" s="16"/>
      <c r="VJW51" s="16"/>
      <c r="VJX51" s="16"/>
      <c r="VJY51" s="16"/>
      <c r="VJZ51" s="16"/>
      <c r="VKA51" s="16"/>
      <c r="VKB51" s="16"/>
      <c r="VKC51" s="16"/>
      <c r="VKD51" s="16"/>
      <c r="VKE51" s="16"/>
      <c r="VKF51" s="16"/>
      <c r="VKG51" s="16"/>
      <c r="VKH51" s="16"/>
      <c r="VKI51" s="16"/>
      <c r="VKJ51" s="16"/>
      <c r="VKK51" s="16"/>
      <c r="VKL51" s="16"/>
      <c r="VKM51" s="16"/>
      <c r="VKN51" s="16"/>
      <c r="VKO51" s="16"/>
      <c r="VKP51" s="16"/>
      <c r="VKQ51" s="16"/>
      <c r="VKR51" s="16"/>
      <c r="VKS51" s="16"/>
      <c r="VKT51" s="16"/>
      <c r="VKU51" s="16"/>
      <c r="VKV51" s="16"/>
      <c r="VKW51" s="16"/>
      <c r="VKX51" s="16"/>
      <c r="VKY51" s="16"/>
      <c r="VKZ51" s="16"/>
      <c r="VLA51" s="16"/>
      <c r="VLB51" s="16"/>
      <c r="VLC51" s="16"/>
      <c r="VLD51" s="16"/>
      <c r="VLE51" s="16"/>
      <c r="VLF51" s="16"/>
      <c r="VLG51" s="16"/>
      <c r="VLH51" s="16"/>
      <c r="VLI51" s="16"/>
      <c r="VLJ51" s="16"/>
      <c r="VLK51" s="16"/>
      <c r="VLL51" s="16"/>
      <c r="VLM51" s="16"/>
      <c r="VLN51" s="16"/>
      <c r="VLO51" s="16"/>
      <c r="VLP51" s="16"/>
      <c r="VLQ51" s="16"/>
      <c r="VLR51" s="16"/>
      <c r="VLS51" s="16"/>
      <c r="VLT51" s="16"/>
      <c r="VLU51" s="16"/>
      <c r="VLV51" s="16"/>
      <c r="VLW51" s="16"/>
      <c r="VLX51" s="16"/>
      <c r="VLY51" s="16"/>
      <c r="VLZ51" s="16"/>
      <c r="VMA51" s="16"/>
      <c r="VMB51" s="16"/>
      <c r="VMC51" s="16"/>
      <c r="VMD51" s="16"/>
      <c r="VME51" s="16"/>
      <c r="VMF51" s="16"/>
      <c r="VMG51" s="16"/>
      <c r="VMH51" s="16"/>
      <c r="VMI51" s="16"/>
      <c r="VMJ51" s="16"/>
      <c r="VMK51" s="16"/>
      <c r="VML51" s="16"/>
      <c r="VMM51" s="16"/>
      <c r="VMN51" s="16"/>
      <c r="VMO51" s="16"/>
      <c r="VMP51" s="16"/>
      <c r="VMQ51" s="16"/>
      <c r="VMR51" s="16"/>
      <c r="VMS51" s="16"/>
      <c r="VMT51" s="16"/>
      <c r="VMU51" s="16"/>
      <c r="VMV51" s="16"/>
      <c r="VMW51" s="16"/>
      <c r="VMX51" s="16"/>
      <c r="VMY51" s="16"/>
      <c r="VMZ51" s="16"/>
      <c r="VNA51" s="16"/>
      <c r="VNB51" s="16"/>
      <c r="VNC51" s="16"/>
      <c r="VND51" s="16"/>
      <c r="VNE51" s="16"/>
      <c r="VNF51" s="16"/>
      <c r="VNG51" s="16"/>
      <c r="VNH51" s="16"/>
      <c r="VNI51" s="16"/>
      <c r="VNJ51" s="16"/>
      <c r="VNK51" s="16"/>
      <c r="VNL51" s="16"/>
      <c r="VNM51" s="16"/>
      <c r="VNN51" s="16"/>
      <c r="VNO51" s="16"/>
      <c r="VNP51" s="16"/>
      <c r="VNQ51" s="16"/>
      <c r="VNR51" s="16"/>
      <c r="VNS51" s="16"/>
      <c r="VNT51" s="16"/>
      <c r="VNU51" s="16"/>
      <c r="VNV51" s="16"/>
      <c r="VNW51" s="16"/>
      <c r="VNX51" s="16"/>
      <c r="VNY51" s="16"/>
      <c r="VNZ51" s="16"/>
      <c r="VOA51" s="16"/>
      <c r="VOB51" s="16"/>
      <c r="VOC51" s="16"/>
      <c r="VOD51" s="16"/>
      <c r="VOE51" s="16"/>
      <c r="VOF51" s="16"/>
      <c r="VOG51" s="16"/>
      <c r="VOH51" s="16"/>
      <c r="VOI51" s="16"/>
      <c r="VOJ51" s="16"/>
      <c r="VOK51" s="16"/>
      <c r="VOL51" s="16"/>
      <c r="VOM51" s="16"/>
      <c r="VON51" s="16"/>
      <c r="VOO51" s="16"/>
      <c r="VOP51" s="16"/>
      <c r="VOQ51" s="16"/>
      <c r="VOR51" s="16"/>
      <c r="VOS51" s="16"/>
      <c r="VOT51" s="16"/>
      <c r="VOU51" s="16"/>
      <c r="VOV51" s="16"/>
      <c r="VOW51" s="16"/>
      <c r="VOX51" s="16"/>
      <c r="VOY51" s="16"/>
      <c r="VOZ51" s="16"/>
      <c r="VPA51" s="16"/>
      <c r="VPB51" s="16"/>
      <c r="VPC51" s="16"/>
      <c r="VPD51" s="16"/>
      <c r="VPE51" s="16"/>
      <c r="VPF51" s="16"/>
      <c r="VPG51" s="16"/>
      <c r="VPH51" s="16"/>
      <c r="VPI51" s="16"/>
      <c r="VPJ51" s="16"/>
      <c r="VPK51" s="16"/>
      <c r="VPL51" s="16"/>
      <c r="VPM51" s="16"/>
      <c r="VPN51" s="16"/>
      <c r="VPO51" s="16"/>
      <c r="VPP51" s="16"/>
      <c r="VPQ51" s="16"/>
      <c r="VPR51" s="16"/>
      <c r="VPS51" s="16"/>
      <c r="VPT51" s="16"/>
      <c r="VPU51" s="16"/>
      <c r="VPV51" s="16"/>
      <c r="VPW51" s="16"/>
      <c r="VPX51" s="16"/>
      <c r="VPY51" s="16"/>
      <c r="VPZ51" s="16"/>
      <c r="VQA51" s="16"/>
      <c r="VQB51" s="16"/>
      <c r="VQC51" s="16"/>
      <c r="VQD51" s="16"/>
      <c r="VQE51" s="16"/>
      <c r="VQF51" s="16"/>
      <c r="VQG51" s="16"/>
      <c r="VQH51" s="16"/>
      <c r="VQI51" s="16"/>
      <c r="VQJ51" s="16"/>
      <c r="VQK51" s="16"/>
      <c r="VQL51" s="16"/>
      <c r="VQM51" s="16"/>
      <c r="VQN51" s="16"/>
      <c r="VQO51" s="16"/>
      <c r="VQP51" s="16"/>
      <c r="VQQ51" s="16"/>
      <c r="VQR51" s="16"/>
      <c r="VQS51" s="16"/>
      <c r="VQT51" s="16"/>
      <c r="VQU51" s="16"/>
      <c r="VQV51" s="16"/>
      <c r="VQW51" s="16"/>
      <c r="VQX51" s="16"/>
      <c r="VQY51" s="16"/>
      <c r="VQZ51" s="16"/>
      <c r="VRA51" s="16"/>
      <c r="VRB51" s="16"/>
      <c r="VRC51" s="16"/>
      <c r="VRD51" s="16"/>
      <c r="VRE51" s="16"/>
      <c r="VRF51" s="16"/>
      <c r="VRG51" s="16"/>
      <c r="VRH51" s="16"/>
      <c r="VRI51" s="16"/>
      <c r="VRJ51" s="16"/>
      <c r="VRK51" s="16"/>
      <c r="VRL51" s="16"/>
      <c r="VRM51" s="16"/>
      <c r="VRN51" s="16"/>
      <c r="VRO51" s="16"/>
      <c r="VRP51" s="16"/>
      <c r="VRQ51" s="16"/>
      <c r="VRR51" s="16"/>
      <c r="VRS51" s="16"/>
      <c r="VRT51" s="16"/>
      <c r="VRU51" s="16"/>
      <c r="VRV51" s="16"/>
      <c r="VRW51" s="16"/>
      <c r="VRX51" s="16"/>
      <c r="VRY51" s="16"/>
      <c r="VRZ51" s="16"/>
      <c r="VSA51" s="16"/>
      <c r="VSB51" s="16"/>
      <c r="VSC51" s="16"/>
      <c r="VSD51" s="16"/>
      <c r="VSE51" s="16"/>
      <c r="VSF51" s="16"/>
      <c r="VSG51" s="16"/>
      <c r="VSH51" s="16"/>
      <c r="VSI51" s="16"/>
      <c r="VSJ51" s="16"/>
      <c r="VSK51" s="16"/>
      <c r="VSL51" s="16"/>
      <c r="VSM51" s="16"/>
      <c r="VSN51" s="16"/>
      <c r="VSO51" s="16"/>
      <c r="VSP51" s="16"/>
      <c r="VSQ51" s="16"/>
      <c r="VSR51" s="16"/>
      <c r="VSS51" s="16"/>
      <c r="VST51" s="16"/>
      <c r="VSU51" s="16"/>
      <c r="VSV51" s="16"/>
      <c r="VSW51" s="16"/>
      <c r="VSX51" s="16"/>
      <c r="VSY51" s="16"/>
      <c r="VSZ51" s="16"/>
      <c r="VTA51" s="16"/>
      <c r="VTB51" s="16"/>
      <c r="VTC51" s="16"/>
      <c r="VTD51" s="16"/>
      <c r="VTE51" s="16"/>
      <c r="VTF51" s="16"/>
      <c r="VTG51" s="16"/>
      <c r="VTH51" s="16"/>
      <c r="VTI51" s="16"/>
      <c r="VTJ51" s="16"/>
      <c r="VTK51" s="16"/>
      <c r="VTL51" s="16"/>
      <c r="VTM51" s="16"/>
      <c r="VTN51" s="16"/>
      <c r="VTO51" s="16"/>
      <c r="VTP51" s="16"/>
      <c r="VTQ51" s="16"/>
      <c r="VTR51" s="16"/>
      <c r="VTS51" s="16"/>
      <c r="VTT51" s="16"/>
      <c r="VTU51" s="16"/>
      <c r="VTV51" s="16"/>
      <c r="VTW51" s="16"/>
      <c r="VTX51" s="16"/>
      <c r="VTY51" s="16"/>
      <c r="VTZ51" s="16"/>
      <c r="VUA51" s="16"/>
      <c r="VUB51" s="16"/>
      <c r="VUC51" s="16"/>
      <c r="VUD51" s="16"/>
      <c r="VUE51" s="16"/>
      <c r="VUF51" s="16"/>
      <c r="VUG51" s="16"/>
      <c r="VUH51" s="16"/>
      <c r="VUI51" s="16"/>
      <c r="VUJ51" s="16"/>
      <c r="VUK51" s="16"/>
      <c r="VUL51" s="16"/>
      <c r="VUM51" s="16"/>
      <c r="VUN51" s="16"/>
      <c r="VUO51" s="16"/>
      <c r="VUP51" s="16"/>
      <c r="VUQ51" s="16"/>
      <c r="VUR51" s="16"/>
      <c r="VUS51" s="16"/>
      <c r="VUT51" s="16"/>
      <c r="VUU51" s="16"/>
      <c r="VUV51" s="16"/>
      <c r="VUW51" s="16"/>
      <c r="VUX51" s="16"/>
      <c r="VUY51" s="16"/>
      <c r="VUZ51" s="16"/>
      <c r="VVA51" s="16"/>
      <c r="VVB51" s="16"/>
      <c r="VVC51" s="16"/>
      <c r="VVD51" s="16"/>
      <c r="VVE51" s="16"/>
      <c r="VVF51" s="16"/>
      <c r="VVG51" s="16"/>
      <c r="VVH51" s="16"/>
      <c r="VVI51" s="16"/>
      <c r="VVJ51" s="16"/>
      <c r="VVK51" s="16"/>
      <c r="VVL51" s="16"/>
      <c r="VVM51" s="16"/>
      <c r="VVN51" s="16"/>
      <c r="VVO51" s="16"/>
      <c r="VVP51" s="16"/>
      <c r="VVQ51" s="16"/>
      <c r="VVR51" s="16"/>
      <c r="VVS51" s="16"/>
      <c r="VVT51" s="16"/>
      <c r="VVU51" s="16"/>
      <c r="VVV51" s="16"/>
      <c r="VVW51" s="16"/>
      <c r="VVX51" s="16"/>
      <c r="VVY51" s="16"/>
      <c r="VVZ51" s="16"/>
      <c r="VWA51" s="16"/>
      <c r="VWB51" s="16"/>
      <c r="VWC51" s="16"/>
      <c r="VWD51" s="16"/>
      <c r="VWE51" s="16"/>
      <c r="VWF51" s="16"/>
      <c r="VWG51" s="16"/>
      <c r="VWH51" s="16"/>
      <c r="VWI51" s="16"/>
      <c r="VWJ51" s="16"/>
      <c r="VWK51" s="16"/>
      <c r="VWL51" s="16"/>
      <c r="VWM51" s="16"/>
      <c r="VWN51" s="16"/>
      <c r="VWO51" s="16"/>
      <c r="VWP51" s="16"/>
      <c r="VWQ51" s="16"/>
      <c r="VWR51" s="16"/>
      <c r="VWS51" s="16"/>
      <c r="VWT51" s="16"/>
      <c r="VWU51" s="16"/>
      <c r="VWV51" s="16"/>
      <c r="VWW51" s="16"/>
      <c r="VWX51" s="16"/>
      <c r="VWY51" s="16"/>
      <c r="VWZ51" s="16"/>
      <c r="VXA51" s="16"/>
      <c r="VXB51" s="16"/>
      <c r="VXC51" s="16"/>
      <c r="VXD51" s="16"/>
      <c r="VXE51" s="16"/>
      <c r="VXF51" s="16"/>
      <c r="VXG51" s="16"/>
      <c r="VXH51" s="16"/>
      <c r="VXI51" s="16"/>
      <c r="VXJ51" s="16"/>
      <c r="VXK51" s="16"/>
      <c r="VXL51" s="16"/>
      <c r="VXM51" s="16"/>
      <c r="VXN51" s="16"/>
      <c r="VXO51" s="16"/>
      <c r="VXP51" s="16"/>
      <c r="VXQ51" s="16"/>
      <c r="VXR51" s="16"/>
      <c r="VXS51" s="16"/>
      <c r="VXT51" s="16"/>
      <c r="VXU51" s="16"/>
      <c r="VXV51" s="16"/>
      <c r="VXW51" s="16"/>
      <c r="VXX51" s="16"/>
      <c r="VXY51" s="16"/>
      <c r="VXZ51" s="16"/>
      <c r="VYA51" s="16"/>
      <c r="VYB51" s="16"/>
      <c r="VYC51" s="16"/>
      <c r="VYD51" s="16"/>
      <c r="VYE51" s="16"/>
      <c r="VYF51" s="16"/>
      <c r="VYG51" s="16"/>
      <c r="VYH51" s="16"/>
      <c r="VYI51" s="16"/>
      <c r="VYJ51" s="16"/>
      <c r="VYK51" s="16"/>
      <c r="VYL51" s="16"/>
      <c r="VYM51" s="16"/>
      <c r="VYN51" s="16"/>
      <c r="VYO51" s="16"/>
      <c r="VYP51" s="16"/>
      <c r="VYQ51" s="16"/>
      <c r="VYR51" s="16"/>
      <c r="VYS51" s="16"/>
      <c r="VYT51" s="16"/>
      <c r="VYU51" s="16"/>
      <c r="VYV51" s="16"/>
      <c r="VYW51" s="16"/>
      <c r="VYX51" s="16"/>
      <c r="VYY51" s="16"/>
      <c r="VYZ51" s="16"/>
      <c r="VZA51" s="16"/>
      <c r="VZB51" s="16"/>
      <c r="VZC51" s="16"/>
      <c r="VZD51" s="16"/>
      <c r="VZE51" s="16"/>
      <c r="VZF51" s="16"/>
      <c r="VZG51" s="16"/>
      <c r="VZH51" s="16"/>
      <c r="VZI51" s="16"/>
      <c r="VZJ51" s="16"/>
      <c r="VZK51" s="16"/>
      <c r="VZL51" s="16"/>
      <c r="VZM51" s="16"/>
      <c r="VZN51" s="16"/>
      <c r="VZO51" s="16"/>
      <c r="VZP51" s="16"/>
      <c r="VZQ51" s="16"/>
      <c r="VZR51" s="16"/>
      <c r="VZS51" s="16"/>
      <c r="VZT51" s="16"/>
      <c r="VZU51" s="16"/>
      <c r="VZV51" s="16"/>
      <c r="VZW51" s="16"/>
      <c r="VZX51" s="16"/>
      <c r="VZY51" s="16"/>
      <c r="VZZ51" s="16"/>
      <c r="WAA51" s="16"/>
      <c r="WAB51" s="16"/>
      <c r="WAC51" s="16"/>
      <c r="WAD51" s="16"/>
      <c r="WAE51" s="16"/>
      <c r="WAF51" s="16"/>
      <c r="WAG51" s="16"/>
      <c r="WAH51" s="16"/>
      <c r="WAI51" s="16"/>
      <c r="WAJ51" s="16"/>
      <c r="WAK51" s="16"/>
      <c r="WAL51" s="16"/>
      <c r="WAM51" s="16"/>
      <c r="WAN51" s="16"/>
      <c r="WAO51" s="16"/>
      <c r="WAP51" s="16"/>
      <c r="WAQ51" s="16"/>
      <c r="WAR51" s="16"/>
      <c r="WAS51" s="16"/>
      <c r="WAT51" s="16"/>
      <c r="WAU51" s="16"/>
      <c r="WAV51" s="16"/>
      <c r="WAW51" s="16"/>
      <c r="WAX51" s="16"/>
      <c r="WAY51" s="16"/>
      <c r="WAZ51" s="16"/>
      <c r="WBA51" s="16"/>
      <c r="WBB51" s="16"/>
      <c r="WBC51" s="16"/>
      <c r="WBD51" s="16"/>
      <c r="WBE51" s="16"/>
      <c r="WBF51" s="16"/>
      <c r="WBG51" s="16"/>
      <c r="WBH51" s="16"/>
      <c r="WBI51" s="16"/>
      <c r="WBJ51" s="16"/>
      <c r="WBK51" s="16"/>
      <c r="WBL51" s="16"/>
      <c r="WBM51" s="16"/>
      <c r="WBN51" s="16"/>
      <c r="WBO51" s="16"/>
      <c r="WBP51" s="16"/>
      <c r="WBQ51" s="16"/>
      <c r="WBR51" s="16"/>
      <c r="WBS51" s="16"/>
      <c r="WBT51" s="16"/>
      <c r="WBU51" s="16"/>
      <c r="WBV51" s="16"/>
      <c r="WBW51" s="16"/>
      <c r="WBX51" s="16"/>
      <c r="WBY51" s="16"/>
      <c r="WBZ51" s="16"/>
      <c r="WCA51" s="16"/>
      <c r="WCB51" s="16"/>
      <c r="WCC51" s="16"/>
      <c r="WCD51" s="16"/>
      <c r="WCE51" s="16"/>
      <c r="WCF51" s="16"/>
      <c r="WCG51" s="16"/>
      <c r="WCH51" s="16"/>
      <c r="WCI51" s="16"/>
      <c r="WCJ51" s="16"/>
      <c r="WCK51" s="16"/>
      <c r="WCL51" s="16"/>
      <c r="WCM51" s="16"/>
      <c r="WCN51" s="16"/>
      <c r="WCO51" s="16"/>
      <c r="WCP51" s="16"/>
      <c r="WCQ51" s="16"/>
      <c r="WCR51" s="16"/>
      <c r="WCS51" s="16"/>
      <c r="WCT51" s="16"/>
      <c r="WCU51" s="16"/>
      <c r="WCV51" s="16"/>
      <c r="WCW51" s="16"/>
      <c r="WCX51" s="16"/>
      <c r="WCY51" s="16"/>
      <c r="WCZ51" s="16"/>
      <c r="WDA51" s="16"/>
      <c r="WDB51" s="16"/>
      <c r="WDC51" s="16"/>
      <c r="WDD51" s="16"/>
      <c r="WDE51" s="16"/>
      <c r="WDF51" s="16"/>
      <c r="WDG51" s="16"/>
      <c r="WDH51" s="16"/>
      <c r="WDI51" s="16"/>
      <c r="WDJ51" s="16"/>
      <c r="WDK51" s="16"/>
      <c r="WDL51" s="16"/>
      <c r="WDM51" s="16"/>
      <c r="WDN51" s="16"/>
      <c r="WDO51" s="16"/>
      <c r="WDP51" s="16"/>
      <c r="WDQ51" s="16"/>
      <c r="WDR51" s="16"/>
      <c r="WDS51" s="16"/>
      <c r="WDT51" s="16"/>
      <c r="WDU51" s="16"/>
      <c r="WDV51" s="16"/>
      <c r="WDW51" s="16"/>
      <c r="WDX51" s="16"/>
      <c r="WDY51" s="16"/>
      <c r="WDZ51" s="16"/>
      <c r="WEA51" s="16"/>
      <c r="WEB51" s="16"/>
      <c r="WEC51" s="16"/>
      <c r="WED51" s="16"/>
      <c r="WEE51" s="16"/>
      <c r="WEF51" s="16"/>
      <c r="WEG51" s="16"/>
      <c r="WEH51" s="16"/>
      <c r="WEI51" s="16"/>
      <c r="WEJ51" s="16"/>
      <c r="WEK51" s="16"/>
      <c r="WEL51" s="16"/>
      <c r="WEM51" s="16"/>
      <c r="WEN51" s="16"/>
      <c r="WEO51" s="16"/>
      <c r="WEP51" s="16"/>
      <c r="WEQ51" s="16"/>
      <c r="WER51" s="16"/>
      <c r="WES51" s="16"/>
      <c r="WET51" s="16"/>
      <c r="WEU51" s="16"/>
      <c r="WEV51" s="16"/>
      <c r="WEW51" s="16"/>
      <c r="WEX51" s="16"/>
      <c r="WEY51" s="16"/>
      <c r="WEZ51" s="16"/>
      <c r="WFA51" s="16"/>
      <c r="WFB51" s="16"/>
      <c r="WFC51" s="16"/>
      <c r="WFD51" s="16"/>
      <c r="WFE51" s="16"/>
      <c r="WFF51" s="16"/>
      <c r="WFG51" s="16"/>
      <c r="WFH51" s="16"/>
      <c r="WFI51" s="16"/>
      <c r="WFJ51" s="16"/>
      <c r="WFK51" s="16"/>
      <c r="WFL51" s="16"/>
      <c r="WFM51" s="16"/>
      <c r="WFN51" s="16"/>
      <c r="WFO51" s="16"/>
      <c r="WFP51" s="16"/>
      <c r="WFQ51" s="16"/>
      <c r="WFR51" s="16"/>
      <c r="WFS51" s="16"/>
      <c r="WFT51" s="16"/>
      <c r="WFU51" s="16"/>
      <c r="WFV51" s="16"/>
      <c r="WFW51" s="16"/>
      <c r="WFX51" s="16"/>
      <c r="WFY51" s="16"/>
      <c r="WFZ51" s="16"/>
      <c r="WGA51" s="16"/>
      <c r="WGB51" s="16"/>
      <c r="WGC51" s="16"/>
      <c r="WGD51" s="16"/>
      <c r="WGE51" s="16"/>
      <c r="WGF51" s="16"/>
      <c r="WGG51" s="16"/>
      <c r="WGH51" s="16"/>
      <c r="WGI51" s="16"/>
      <c r="WGJ51" s="16"/>
      <c r="WGK51" s="16"/>
      <c r="WGL51" s="16"/>
      <c r="WGM51" s="16"/>
      <c r="WGN51" s="16"/>
      <c r="WGO51" s="16"/>
      <c r="WGP51" s="16"/>
      <c r="WGQ51" s="16"/>
      <c r="WGR51" s="16"/>
      <c r="WGS51" s="16"/>
      <c r="WGT51" s="16"/>
      <c r="WGU51" s="16"/>
      <c r="WGV51" s="16"/>
      <c r="WGW51" s="16"/>
      <c r="WGX51" s="16"/>
      <c r="WGY51" s="16"/>
      <c r="WGZ51" s="16"/>
      <c r="WHA51" s="16"/>
      <c r="WHB51" s="16"/>
      <c r="WHC51" s="16"/>
      <c r="WHD51" s="16"/>
      <c r="WHE51" s="16"/>
      <c r="WHF51" s="16"/>
      <c r="WHG51" s="16"/>
      <c r="WHH51" s="16"/>
      <c r="WHI51" s="16"/>
      <c r="WHJ51" s="16"/>
      <c r="WHK51" s="16"/>
      <c r="WHL51" s="16"/>
      <c r="WHM51" s="16"/>
      <c r="WHN51" s="16"/>
      <c r="WHO51" s="16"/>
      <c r="WHP51" s="16"/>
      <c r="WHQ51" s="16"/>
      <c r="WHR51" s="16"/>
      <c r="WHS51" s="16"/>
      <c r="WHT51" s="16"/>
      <c r="WHU51" s="16"/>
      <c r="WHV51" s="16"/>
      <c r="WHW51" s="16"/>
      <c r="WHX51" s="16"/>
      <c r="WHY51" s="16"/>
      <c r="WHZ51" s="16"/>
      <c r="WIA51" s="16"/>
      <c r="WIB51" s="16"/>
      <c r="WIC51" s="16"/>
      <c r="WID51" s="16"/>
      <c r="WIE51" s="16"/>
      <c r="WIF51" s="16"/>
      <c r="WIG51" s="16"/>
      <c r="WIH51" s="16"/>
      <c r="WII51" s="16"/>
      <c r="WIJ51" s="16"/>
      <c r="WIK51" s="16"/>
      <c r="WIL51" s="16"/>
      <c r="WIM51" s="16"/>
      <c r="WIN51" s="16"/>
      <c r="WIO51" s="16"/>
      <c r="WIP51" s="16"/>
      <c r="WIQ51" s="16"/>
      <c r="WIR51" s="16"/>
      <c r="WIS51" s="16"/>
      <c r="WIT51" s="16"/>
      <c r="WIU51" s="16"/>
      <c r="WIV51" s="16"/>
      <c r="WIW51" s="16"/>
      <c r="WIX51" s="16"/>
      <c r="WIY51" s="16"/>
      <c r="WIZ51" s="16"/>
      <c r="WJA51" s="16"/>
      <c r="WJB51" s="16"/>
      <c r="WJC51" s="16"/>
      <c r="WJD51" s="16"/>
      <c r="WJE51" s="16"/>
      <c r="WJF51" s="16"/>
      <c r="WJG51" s="16"/>
      <c r="WJH51" s="16"/>
      <c r="WJI51" s="16"/>
      <c r="WJJ51" s="16"/>
      <c r="WJK51" s="16"/>
      <c r="WJL51" s="16"/>
      <c r="WJM51" s="16"/>
      <c r="WJN51" s="16"/>
      <c r="WJO51" s="16"/>
      <c r="WJP51" s="16"/>
      <c r="WJQ51" s="16"/>
      <c r="WJR51" s="16"/>
      <c r="WJS51" s="16"/>
      <c r="WJT51" s="16"/>
      <c r="WJU51" s="16"/>
      <c r="WJV51" s="16"/>
      <c r="WJW51" s="16"/>
      <c r="WJX51" s="16"/>
      <c r="WJY51" s="16"/>
      <c r="WJZ51" s="16"/>
      <c r="WKA51" s="16"/>
      <c r="WKB51" s="16"/>
      <c r="WKC51" s="16"/>
      <c r="WKD51" s="16"/>
      <c r="WKE51" s="16"/>
      <c r="WKF51" s="16"/>
      <c r="WKG51" s="16"/>
      <c r="WKH51" s="16"/>
      <c r="WKI51" s="16"/>
      <c r="WKJ51" s="16"/>
      <c r="WKK51" s="16"/>
      <c r="WKL51" s="16"/>
      <c r="WKM51" s="16"/>
      <c r="WKN51" s="16"/>
      <c r="WKO51" s="16"/>
      <c r="WKP51" s="16"/>
      <c r="WKQ51" s="16"/>
      <c r="WKR51" s="16"/>
      <c r="WKS51" s="16"/>
      <c r="WKT51" s="16"/>
      <c r="WKU51" s="16"/>
      <c r="WKV51" s="16"/>
      <c r="WKW51" s="16"/>
      <c r="WKX51" s="16"/>
      <c r="WKY51" s="16"/>
      <c r="WKZ51" s="16"/>
      <c r="WLA51" s="16"/>
      <c r="WLB51" s="16"/>
      <c r="WLC51" s="16"/>
      <c r="WLD51" s="16"/>
      <c r="WLE51" s="16"/>
      <c r="WLF51" s="16"/>
      <c r="WLG51" s="16"/>
      <c r="WLH51" s="16"/>
      <c r="WLI51" s="16"/>
      <c r="WLJ51" s="16"/>
      <c r="WLK51" s="16"/>
      <c r="WLL51" s="16"/>
      <c r="WLM51" s="16"/>
      <c r="WLN51" s="16"/>
      <c r="WLO51" s="16"/>
      <c r="WLP51" s="16"/>
      <c r="WLQ51" s="16"/>
      <c r="WLR51" s="16"/>
      <c r="WLS51" s="16"/>
      <c r="WLT51" s="16"/>
      <c r="WLU51" s="16"/>
      <c r="WLV51" s="16"/>
      <c r="WLW51" s="16"/>
      <c r="WLX51" s="16"/>
      <c r="WLY51" s="16"/>
      <c r="WLZ51" s="16"/>
      <c r="WMA51" s="16"/>
      <c r="WMB51" s="16"/>
      <c r="WMC51" s="16"/>
      <c r="WMD51" s="16"/>
      <c r="WME51" s="16"/>
      <c r="WMF51" s="16"/>
      <c r="WMG51" s="16"/>
      <c r="WMH51" s="16"/>
      <c r="WMI51" s="16"/>
      <c r="WMJ51" s="16"/>
      <c r="WMK51" s="16"/>
      <c r="WML51" s="16"/>
      <c r="WMM51" s="16"/>
      <c r="WMN51" s="16"/>
      <c r="WMO51" s="16"/>
      <c r="WMP51" s="16"/>
      <c r="WMQ51" s="16"/>
      <c r="WMR51" s="16"/>
      <c r="WMS51" s="16"/>
      <c r="WMT51" s="16"/>
      <c r="WMU51" s="16"/>
      <c r="WMV51" s="16"/>
      <c r="WMW51" s="16"/>
      <c r="WMX51" s="16"/>
      <c r="WMY51" s="16"/>
      <c r="WMZ51" s="16"/>
      <c r="WNA51" s="16"/>
      <c r="WNB51" s="16"/>
      <c r="WNC51" s="16"/>
      <c r="WND51" s="16"/>
      <c r="WNE51" s="16"/>
      <c r="WNF51" s="16"/>
      <c r="WNG51" s="16"/>
      <c r="WNH51" s="16"/>
      <c r="WNI51" s="16"/>
      <c r="WNJ51" s="16"/>
      <c r="WNK51" s="16"/>
      <c r="WNL51" s="16"/>
      <c r="WNM51" s="16"/>
      <c r="WNN51" s="16"/>
      <c r="WNO51" s="16"/>
      <c r="WNP51" s="16"/>
      <c r="WNQ51" s="16"/>
      <c r="WNR51" s="16"/>
      <c r="WNS51" s="16"/>
      <c r="WNT51" s="16"/>
      <c r="WNU51" s="16"/>
      <c r="WNV51" s="16"/>
      <c r="WNW51" s="16"/>
      <c r="WNX51" s="16"/>
      <c r="WNY51" s="16"/>
      <c r="WNZ51" s="16"/>
      <c r="WOA51" s="16"/>
      <c r="WOB51" s="16"/>
      <c r="WOC51" s="16"/>
      <c r="WOD51" s="16"/>
      <c r="WOE51" s="16"/>
      <c r="WOF51" s="16"/>
      <c r="WOG51" s="16"/>
      <c r="WOH51" s="16"/>
      <c r="WOI51" s="16"/>
      <c r="WOJ51" s="16"/>
      <c r="WOK51" s="16"/>
      <c r="WOL51" s="16"/>
      <c r="WOM51" s="16"/>
      <c r="WON51" s="16"/>
      <c r="WOO51" s="16"/>
      <c r="WOP51" s="16"/>
      <c r="WOQ51" s="16"/>
      <c r="WOR51" s="16"/>
      <c r="WOS51" s="16"/>
      <c r="WOT51" s="16"/>
      <c r="WOU51" s="16"/>
      <c r="WOV51" s="16"/>
      <c r="WOW51" s="16"/>
      <c r="WOX51" s="16"/>
      <c r="WOY51" s="16"/>
      <c r="WOZ51" s="16"/>
      <c r="WPA51" s="16"/>
      <c r="WPB51" s="16"/>
      <c r="WPC51" s="16"/>
      <c r="WPD51" s="16"/>
      <c r="WPE51" s="16"/>
      <c r="WPF51" s="16"/>
      <c r="WPG51" s="16"/>
      <c r="WPH51" s="16"/>
      <c r="WPI51" s="16"/>
      <c r="WPJ51" s="16"/>
      <c r="WPK51" s="16"/>
      <c r="WPL51" s="16"/>
      <c r="WPM51" s="16"/>
      <c r="WPN51" s="16"/>
      <c r="WPO51" s="16"/>
      <c r="WPP51" s="16"/>
      <c r="WPQ51" s="16"/>
      <c r="WPR51" s="16"/>
      <c r="WPS51" s="16"/>
      <c r="WPT51" s="16"/>
      <c r="WPU51" s="16"/>
      <c r="WPV51" s="16"/>
      <c r="WPW51" s="16"/>
      <c r="WPX51" s="16"/>
      <c r="WPY51" s="16"/>
      <c r="WPZ51" s="16"/>
      <c r="WQA51" s="16"/>
      <c r="WQB51" s="16"/>
      <c r="WQC51" s="16"/>
      <c r="WQD51" s="16"/>
      <c r="WQE51" s="16"/>
      <c r="WQF51" s="16"/>
      <c r="WQG51" s="16"/>
      <c r="WQH51" s="16"/>
      <c r="WQI51" s="16"/>
      <c r="WQJ51" s="16"/>
      <c r="WQK51" s="16"/>
      <c r="WQL51" s="16"/>
      <c r="WQM51" s="16"/>
      <c r="WQN51" s="16"/>
      <c r="WQO51" s="16"/>
      <c r="WQP51" s="16"/>
      <c r="WQQ51" s="16"/>
      <c r="WQR51" s="16"/>
      <c r="WQS51" s="16"/>
      <c r="WQT51" s="16"/>
      <c r="WQU51" s="16"/>
      <c r="WQV51" s="16"/>
      <c r="WQW51" s="16"/>
      <c r="WQX51" s="16"/>
      <c r="WQY51" s="16"/>
      <c r="WQZ51" s="16"/>
      <c r="WRA51" s="16"/>
      <c r="WRB51" s="16"/>
      <c r="WRC51" s="16"/>
      <c r="WRD51" s="16"/>
      <c r="WRE51" s="16"/>
      <c r="WRF51" s="16"/>
      <c r="WRG51" s="16"/>
      <c r="WRH51" s="16"/>
      <c r="WRI51" s="16"/>
      <c r="WRJ51" s="16"/>
      <c r="WRK51" s="16"/>
      <c r="WRL51" s="16"/>
      <c r="WRM51" s="16"/>
      <c r="WRN51" s="16"/>
      <c r="WRO51" s="16"/>
      <c r="WRP51" s="16"/>
      <c r="WRQ51" s="16"/>
      <c r="WRR51" s="16"/>
      <c r="WRS51" s="16"/>
      <c r="WRT51" s="16"/>
      <c r="WRU51" s="16"/>
      <c r="WRV51" s="16"/>
      <c r="WRW51" s="16"/>
      <c r="WRX51" s="16"/>
      <c r="WRY51" s="16"/>
      <c r="WRZ51" s="16"/>
      <c r="WSA51" s="16"/>
      <c r="WSB51" s="16"/>
      <c r="WSC51" s="16"/>
      <c r="WSD51" s="16"/>
      <c r="WSE51" s="16"/>
      <c r="WSF51" s="16"/>
      <c r="WSG51" s="16"/>
      <c r="WSH51" s="16"/>
      <c r="WSI51" s="16"/>
      <c r="WSJ51" s="16"/>
      <c r="WSK51" s="16"/>
      <c r="WSL51" s="16"/>
      <c r="WSM51" s="16"/>
      <c r="WSN51" s="16"/>
      <c r="WSO51" s="16"/>
      <c r="WSP51" s="16"/>
      <c r="WSQ51" s="16"/>
      <c r="WSR51" s="16"/>
      <c r="WSS51" s="16"/>
      <c r="WST51" s="16"/>
      <c r="WSU51" s="16"/>
      <c r="WSV51" s="16"/>
      <c r="WSW51" s="16"/>
      <c r="WSX51" s="16"/>
      <c r="WSY51" s="16"/>
      <c r="WSZ51" s="16"/>
      <c r="WTA51" s="16"/>
      <c r="WTB51" s="16"/>
      <c r="WTC51" s="16"/>
      <c r="WTD51" s="16"/>
      <c r="WTE51" s="16"/>
      <c r="WTF51" s="16"/>
      <c r="WTG51" s="16"/>
      <c r="WTH51" s="16"/>
      <c r="WTI51" s="16"/>
      <c r="WTJ51" s="16"/>
      <c r="WTK51" s="16"/>
      <c r="WTL51" s="16"/>
      <c r="WTM51" s="16"/>
      <c r="WTN51" s="16"/>
      <c r="WTO51" s="16"/>
      <c r="WTP51" s="16"/>
      <c r="WTQ51" s="16"/>
      <c r="WTR51" s="16"/>
      <c r="WTS51" s="16"/>
      <c r="WTT51" s="16"/>
      <c r="WTU51" s="16"/>
      <c r="WTV51" s="16"/>
      <c r="WTW51" s="16"/>
      <c r="WTX51" s="16"/>
      <c r="WTY51" s="16"/>
      <c r="WTZ51" s="16"/>
      <c r="WUA51" s="16"/>
      <c r="WUB51" s="16"/>
      <c r="WUC51" s="16"/>
      <c r="WUD51" s="16"/>
      <c r="WUE51" s="16"/>
      <c r="WUF51" s="16"/>
      <c r="WUG51" s="16"/>
      <c r="WUH51" s="16"/>
      <c r="WUI51" s="16"/>
      <c r="WUJ51" s="16"/>
      <c r="WUK51" s="16"/>
      <c r="WUL51" s="16"/>
      <c r="WUM51" s="16"/>
      <c r="WUN51" s="16"/>
      <c r="WUO51" s="16"/>
      <c r="WUP51" s="16"/>
      <c r="WUQ51" s="16"/>
      <c r="WUR51" s="16"/>
      <c r="WUS51" s="16"/>
      <c r="WUT51" s="16"/>
      <c r="WUU51" s="16"/>
      <c r="WUV51" s="16"/>
      <c r="WUW51" s="16"/>
      <c r="WUX51" s="16"/>
      <c r="WUY51" s="16"/>
      <c r="WUZ51" s="16"/>
      <c r="WVA51" s="16"/>
      <c r="WVB51" s="16"/>
      <c r="WVC51" s="16"/>
      <c r="WVD51" s="16"/>
      <c r="WVE51" s="16"/>
      <c r="WVF51" s="16"/>
      <c r="WVG51" s="16"/>
      <c r="WVH51" s="16"/>
      <c r="WVI51" s="16"/>
      <c r="WVJ51" s="16"/>
      <c r="WVK51" s="16"/>
      <c r="WVL51" s="16"/>
      <c r="WVM51" s="16"/>
      <c r="WVN51" s="16"/>
      <c r="WVO51" s="16"/>
      <c r="WVP51" s="16"/>
      <c r="WVQ51" s="16"/>
      <c r="WVR51" s="16"/>
      <c r="WVS51" s="16"/>
      <c r="WVT51" s="16"/>
      <c r="WVU51" s="16"/>
      <c r="WVV51" s="16"/>
      <c r="WVW51" s="16"/>
      <c r="WVX51" s="16"/>
      <c r="WVY51" s="16"/>
      <c r="WVZ51" s="16"/>
      <c r="WWA51" s="16"/>
      <c r="WWB51" s="16"/>
      <c r="WWC51" s="16"/>
      <c r="WWD51" s="16"/>
      <c r="WWE51" s="16"/>
      <c r="WWF51" s="16"/>
      <c r="WWG51" s="16"/>
      <c r="WWH51" s="16"/>
      <c r="WWI51" s="16"/>
      <c r="WWJ51" s="16"/>
      <c r="WWK51" s="16"/>
      <c r="WWL51" s="16"/>
      <c r="WWM51" s="16"/>
      <c r="WWN51" s="16"/>
      <c r="WWO51" s="16"/>
      <c r="WWP51" s="16"/>
      <c r="WWQ51" s="16"/>
      <c r="WWR51" s="16"/>
      <c r="WWS51" s="16"/>
      <c r="WWT51" s="16"/>
      <c r="WWU51" s="16"/>
      <c r="WWV51" s="16"/>
      <c r="WWW51" s="16"/>
      <c r="WWX51" s="16"/>
      <c r="WWY51" s="16"/>
      <c r="WWZ51" s="16"/>
      <c r="WXA51" s="16"/>
      <c r="WXB51" s="16"/>
      <c r="WXC51" s="16"/>
      <c r="WXD51" s="16"/>
      <c r="WXE51" s="16"/>
      <c r="WXF51" s="16"/>
      <c r="WXG51" s="16"/>
      <c r="WXH51" s="16"/>
      <c r="WXI51" s="16"/>
      <c r="WXJ51" s="16"/>
      <c r="WXK51" s="16"/>
      <c r="WXL51" s="16"/>
      <c r="WXM51" s="16"/>
      <c r="WXN51" s="16"/>
      <c r="WXO51" s="16"/>
      <c r="WXP51" s="16"/>
      <c r="WXQ51" s="16"/>
      <c r="WXR51" s="16"/>
      <c r="WXS51" s="16"/>
      <c r="WXT51" s="16"/>
      <c r="WXU51" s="16"/>
      <c r="WXV51" s="16"/>
      <c r="WXW51" s="16"/>
      <c r="WXX51" s="16"/>
      <c r="WXY51" s="16"/>
      <c r="WXZ51" s="16"/>
      <c r="WYA51" s="16"/>
      <c r="WYB51" s="16"/>
      <c r="WYC51" s="16"/>
      <c r="WYD51" s="16"/>
      <c r="WYE51" s="16"/>
      <c r="WYF51" s="16"/>
      <c r="WYG51" s="16"/>
      <c r="WYH51" s="16"/>
      <c r="WYI51" s="16"/>
      <c r="WYJ51" s="16"/>
      <c r="WYK51" s="16"/>
      <c r="WYL51" s="16"/>
      <c r="WYM51" s="16"/>
      <c r="WYN51" s="16"/>
      <c r="WYO51" s="16"/>
      <c r="WYP51" s="16"/>
      <c r="WYQ51" s="16"/>
      <c r="WYR51" s="16"/>
      <c r="WYS51" s="16"/>
      <c r="WYT51" s="16"/>
      <c r="WYU51" s="16"/>
      <c r="WYV51" s="16"/>
      <c r="WYW51" s="16"/>
      <c r="WYX51" s="16"/>
      <c r="WYY51" s="16"/>
      <c r="WYZ51" s="16"/>
      <c r="WZA51" s="16"/>
      <c r="WZB51" s="16"/>
      <c r="WZC51" s="16"/>
      <c r="WZD51" s="16"/>
      <c r="WZE51" s="16"/>
      <c r="WZF51" s="16"/>
      <c r="WZG51" s="16"/>
      <c r="WZH51" s="16"/>
      <c r="WZI51" s="16"/>
      <c r="WZJ51" s="16"/>
      <c r="WZK51" s="16"/>
      <c r="WZL51" s="16"/>
      <c r="WZM51" s="16"/>
      <c r="WZN51" s="16"/>
      <c r="WZO51" s="16"/>
      <c r="WZP51" s="16"/>
      <c r="WZQ51" s="16"/>
      <c r="WZR51" s="16"/>
      <c r="WZS51" s="16"/>
      <c r="WZT51" s="16"/>
      <c r="WZU51" s="16"/>
      <c r="WZV51" s="16"/>
      <c r="WZW51" s="16"/>
      <c r="WZX51" s="16"/>
      <c r="WZY51" s="16"/>
      <c r="WZZ51" s="16"/>
      <c r="XAA51" s="16"/>
      <c r="XAB51" s="16"/>
      <c r="XAC51" s="16"/>
      <c r="XAD51" s="16"/>
      <c r="XAE51" s="16"/>
      <c r="XAF51" s="16"/>
      <c r="XAG51" s="16"/>
      <c r="XAH51" s="16"/>
      <c r="XAI51" s="16"/>
      <c r="XAJ51" s="16"/>
      <c r="XAK51" s="16"/>
      <c r="XAL51" s="16"/>
      <c r="XAM51" s="16"/>
      <c r="XAN51" s="16"/>
      <c r="XAO51" s="16"/>
      <c r="XAP51" s="16"/>
      <c r="XAQ51" s="16"/>
      <c r="XAR51" s="16"/>
      <c r="XAS51" s="16"/>
      <c r="XAT51" s="16"/>
      <c r="XAU51" s="16"/>
      <c r="XAV51" s="16"/>
      <c r="XAW51" s="16"/>
      <c r="XAX51" s="16"/>
      <c r="XAY51" s="16"/>
      <c r="XAZ51" s="16"/>
      <c r="XBA51" s="16"/>
      <c r="XBB51" s="16"/>
      <c r="XBC51" s="16"/>
      <c r="XBD51" s="16"/>
      <c r="XBE51" s="16"/>
      <c r="XBF51" s="16"/>
      <c r="XBG51" s="16"/>
      <c r="XBH51" s="16"/>
      <c r="XBI51" s="16"/>
      <c r="XBJ51" s="16"/>
      <c r="XBK51" s="16"/>
      <c r="XBL51" s="16"/>
      <c r="XBM51" s="16"/>
      <c r="XBN51" s="16"/>
      <c r="XBO51" s="16"/>
      <c r="XBP51" s="16"/>
      <c r="XBQ51" s="16"/>
      <c r="XBR51" s="16"/>
      <c r="XBS51" s="16"/>
      <c r="XBT51" s="16"/>
      <c r="XBU51" s="16"/>
      <c r="XBV51" s="16"/>
      <c r="XBW51" s="16"/>
      <c r="XBX51" s="16"/>
      <c r="XBY51" s="16"/>
      <c r="XBZ51" s="16"/>
      <c r="XCA51" s="16"/>
      <c r="XCB51" s="16"/>
      <c r="XCC51" s="16"/>
      <c r="XCD51" s="16"/>
      <c r="XCE51" s="16"/>
      <c r="XCF51" s="16"/>
      <c r="XCG51" s="16"/>
      <c r="XCH51" s="16"/>
      <c r="XCI51" s="16"/>
      <c r="XCJ51" s="16"/>
      <c r="XCK51" s="16"/>
      <c r="XCL51" s="16"/>
      <c r="XCM51" s="16"/>
      <c r="XCN51" s="16"/>
      <c r="XCO51" s="16"/>
      <c r="XCP51" s="16"/>
      <c r="XCQ51" s="16"/>
      <c r="XCR51" s="16"/>
      <c r="XCS51" s="16"/>
      <c r="XCT51" s="16"/>
      <c r="XCU51" s="16"/>
      <c r="XCV51" s="16"/>
      <c r="XCW51" s="16"/>
      <c r="XCX51" s="16"/>
      <c r="XCY51" s="16"/>
      <c r="XCZ51" s="16"/>
      <c r="XDA51" s="16"/>
      <c r="XDB51" s="16"/>
      <c r="XDC51" s="16"/>
      <c r="XDD51" s="16"/>
      <c r="XDE51" s="16"/>
      <c r="XDF51" s="16"/>
      <c r="XDG51" s="16"/>
      <c r="XDH51" s="16"/>
      <c r="XDI51" s="16"/>
      <c r="XDJ51" s="16"/>
      <c r="XDK51" s="16"/>
      <c r="XDL51" s="16"/>
      <c r="XDM51" s="16"/>
      <c r="XDN51" s="16"/>
      <c r="XDO51" s="16"/>
      <c r="XDP51" s="16"/>
      <c r="XDQ51" s="16"/>
      <c r="XDR51" s="16"/>
      <c r="XDS51" s="16"/>
      <c r="XDT51" s="16"/>
      <c r="XDU51" s="16"/>
      <c r="XDV51" s="16"/>
      <c r="XDW51" s="16"/>
      <c r="XDX51" s="16"/>
      <c r="XDY51" s="16"/>
      <c r="XDZ51" s="16"/>
      <c r="XEA51" s="16"/>
      <c r="XEB51" s="16"/>
      <c r="XEC51" s="16"/>
      <c r="XED51" s="16"/>
      <c r="XEE51" s="16"/>
      <c r="XEF51" s="16"/>
      <c r="XEG51" s="16"/>
      <c r="XEH51" s="16"/>
      <c r="XEI51" s="16"/>
      <c r="XEJ51" s="16"/>
      <c r="XEK51" s="16"/>
      <c r="XEL51" s="16"/>
      <c r="XEM51" s="16"/>
      <c r="XEN51" s="16"/>
      <c r="XEO51" s="16"/>
      <c r="XEP51" s="16"/>
      <c r="XEQ51" s="16"/>
      <c r="XER51" s="16"/>
      <c r="XES51" s="16"/>
      <c r="XET51" s="16"/>
      <c r="XEU51" s="16"/>
      <c r="XEV51" s="16"/>
      <c r="XEW51" s="16"/>
      <c r="XEX51" s="16"/>
      <c r="XEY51" s="16"/>
      <c r="XEZ51" s="16"/>
      <c r="XFA51" s="16"/>
      <c r="XFB51" s="16"/>
      <c r="XFC51" s="16"/>
      <c r="XFD51" s="16"/>
    </row>
    <row r="52" spans="2:16384" s="8" customFormat="1" x14ac:dyDescent="0.2">
      <c r="B52" s="21"/>
      <c r="C52" s="39"/>
      <c r="D52" s="39"/>
      <c r="E52" s="39"/>
      <c r="F52" s="21"/>
      <c r="G52" s="95"/>
      <c r="H52" s="12"/>
      <c r="I52" s="134"/>
      <c r="J52" s="19"/>
      <c r="K52" s="127"/>
      <c r="L52" s="134"/>
      <c r="M52" s="20"/>
      <c r="N52" s="135"/>
      <c r="O52" s="135"/>
      <c r="P52" s="95"/>
      <c r="Q52" s="95"/>
      <c r="R52" s="108"/>
      <c r="S52" s="7"/>
    </row>
    <row r="53" spans="2:16384" s="8" customFormat="1" ht="45" x14ac:dyDescent="0.25">
      <c r="B53"/>
      <c r="C53" s="138" t="s">
        <v>107</v>
      </c>
      <c r="D53" s="55" t="s">
        <v>109</v>
      </c>
      <c r="E53" s="55" t="s">
        <v>126</v>
      </c>
      <c r="F53" s="37" t="s">
        <v>422</v>
      </c>
      <c r="G53" s="55" t="s">
        <v>216</v>
      </c>
      <c r="H53" s="37" t="s">
        <v>73</v>
      </c>
      <c r="I53" s="55" t="s">
        <v>68</v>
      </c>
      <c r="J53" s="55" t="s">
        <v>69</v>
      </c>
      <c r="K53" s="55" t="s">
        <v>70</v>
      </c>
      <c r="L53" s="55" t="s">
        <v>78</v>
      </c>
      <c r="M53" s="55" t="s">
        <v>71</v>
      </c>
      <c r="N53" s="55" t="s">
        <v>28</v>
      </c>
      <c r="O53" s="55" t="s">
        <v>250</v>
      </c>
      <c r="P53" s="55" t="s">
        <v>46</v>
      </c>
      <c r="Q53" s="55" t="s">
        <v>24</v>
      </c>
      <c r="R53" s="109" t="s">
        <v>29</v>
      </c>
      <c r="S53" s="7"/>
    </row>
    <row r="54" spans="2:16384" ht="15" x14ac:dyDescent="0.25">
      <c r="B54"/>
      <c r="C54" s="51" t="s">
        <v>117</v>
      </c>
      <c r="D54" s="35" t="s">
        <v>123</v>
      </c>
      <c r="E54" s="35" t="s">
        <v>129</v>
      </c>
      <c r="F54" s="23">
        <v>1</v>
      </c>
      <c r="G54" s="35" t="s">
        <v>76</v>
      </c>
      <c r="H54" s="23">
        <v>2</v>
      </c>
      <c r="I54" s="36">
        <v>13.7</v>
      </c>
      <c r="J54" s="36" t="s">
        <v>77</v>
      </c>
      <c r="K54" s="123">
        <v>45839</v>
      </c>
      <c r="L54" s="36">
        <v>13</v>
      </c>
      <c r="M54" s="36" t="s">
        <v>77</v>
      </c>
      <c r="N54" s="130">
        <v>45108</v>
      </c>
      <c r="O54" s="130" t="s">
        <v>238</v>
      </c>
      <c r="P54" s="35" t="s">
        <v>79</v>
      </c>
      <c r="Q54" s="35" t="s">
        <v>79</v>
      </c>
      <c r="R54" s="110" t="s">
        <v>80</v>
      </c>
    </row>
    <row r="55" spans="2:16384" ht="28.5" x14ac:dyDescent="0.25">
      <c r="B55"/>
      <c r="C55" s="51" t="s">
        <v>117</v>
      </c>
      <c r="D55" s="35" t="s">
        <v>123</v>
      </c>
      <c r="E55" s="35" t="s">
        <v>129</v>
      </c>
      <c r="F55" s="23">
        <v>2</v>
      </c>
      <c r="G55" s="35" t="s">
        <v>82</v>
      </c>
      <c r="H55" s="23">
        <v>2</v>
      </c>
      <c r="I55" s="36">
        <f>I54*2</f>
        <v>27.4</v>
      </c>
      <c r="J55" s="36" t="s">
        <v>77</v>
      </c>
      <c r="K55" s="123">
        <v>45839</v>
      </c>
      <c r="L55" s="36">
        <f>L54*2</f>
        <v>26</v>
      </c>
      <c r="M55" s="36" t="s">
        <v>77</v>
      </c>
      <c r="N55" s="130">
        <v>45108</v>
      </c>
      <c r="O55" s="130" t="s">
        <v>238</v>
      </c>
      <c r="P55" s="35" t="s">
        <v>79</v>
      </c>
      <c r="Q55" s="35" t="s">
        <v>79</v>
      </c>
      <c r="R55" s="110" t="s">
        <v>80</v>
      </c>
    </row>
    <row r="56" spans="2:16384" ht="28.5" x14ac:dyDescent="0.25">
      <c r="B56"/>
      <c r="C56" s="51" t="s">
        <v>117</v>
      </c>
      <c r="D56" s="35" t="s">
        <v>123</v>
      </c>
      <c r="E56" s="35" t="s">
        <v>129</v>
      </c>
      <c r="F56" s="23">
        <v>3</v>
      </c>
      <c r="G56" s="35" t="s">
        <v>97</v>
      </c>
      <c r="H56" s="23">
        <v>3</v>
      </c>
      <c r="I56" s="36">
        <f>I54*3</f>
        <v>41.099999999999994</v>
      </c>
      <c r="J56" s="36" t="s">
        <v>77</v>
      </c>
      <c r="K56" s="123">
        <v>45839</v>
      </c>
      <c r="L56" s="36">
        <f>L54*3</f>
        <v>39</v>
      </c>
      <c r="M56" s="36" t="s">
        <v>77</v>
      </c>
      <c r="N56" s="130">
        <v>45108</v>
      </c>
      <c r="O56" s="130" t="s">
        <v>238</v>
      </c>
      <c r="P56" s="35" t="s">
        <v>79</v>
      </c>
      <c r="Q56" s="35" t="s">
        <v>79</v>
      </c>
      <c r="R56" s="110" t="s">
        <v>80</v>
      </c>
    </row>
    <row r="57" spans="2:16384" ht="28.5" x14ac:dyDescent="0.25">
      <c r="B57"/>
      <c r="C57" s="51" t="s">
        <v>117</v>
      </c>
      <c r="D57" s="35" t="s">
        <v>123</v>
      </c>
      <c r="E57" s="35" t="s">
        <v>129</v>
      </c>
      <c r="F57" s="23">
        <v>4</v>
      </c>
      <c r="G57" s="35" t="s">
        <v>97</v>
      </c>
      <c r="H57" s="23">
        <v>4</v>
      </c>
      <c r="I57" s="36">
        <f>I54*4</f>
        <v>54.8</v>
      </c>
      <c r="J57" s="36" t="s">
        <v>77</v>
      </c>
      <c r="K57" s="123">
        <v>45839</v>
      </c>
      <c r="L57" s="36">
        <f>L54*4</f>
        <v>52</v>
      </c>
      <c r="M57" s="36" t="s">
        <v>77</v>
      </c>
      <c r="N57" s="130">
        <v>45108</v>
      </c>
      <c r="O57" s="130" t="s">
        <v>238</v>
      </c>
      <c r="P57" s="35" t="s">
        <v>79</v>
      </c>
      <c r="Q57" s="35" t="s">
        <v>79</v>
      </c>
      <c r="R57" s="110" t="s">
        <v>80</v>
      </c>
    </row>
    <row r="58" spans="2:16384" ht="28.5" x14ac:dyDescent="0.25">
      <c r="B58"/>
      <c r="C58" s="51" t="s">
        <v>117</v>
      </c>
      <c r="D58" s="35" t="s">
        <v>123</v>
      </c>
      <c r="E58" s="35" t="s">
        <v>129</v>
      </c>
      <c r="F58" s="23">
        <v>5</v>
      </c>
      <c r="G58" s="35" t="s">
        <v>97</v>
      </c>
      <c r="H58" s="23">
        <v>5</v>
      </c>
      <c r="I58" s="36">
        <f>I54*5</f>
        <v>68.5</v>
      </c>
      <c r="J58" s="36" t="s">
        <v>77</v>
      </c>
      <c r="K58" s="123">
        <v>45839</v>
      </c>
      <c r="L58" s="36">
        <f>L54*5</f>
        <v>65</v>
      </c>
      <c r="M58" s="36" t="s">
        <v>77</v>
      </c>
      <c r="N58" s="130">
        <v>45108</v>
      </c>
      <c r="O58" s="130" t="s">
        <v>238</v>
      </c>
      <c r="P58" s="35" t="s">
        <v>79</v>
      </c>
      <c r="Q58" s="35" t="s">
        <v>79</v>
      </c>
      <c r="R58" s="110" t="s">
        <v>80</v>
      </c>
    </row>
    <row r="59" spans="2:16384" ht="28.5" x14ac:dyDescent="0.25">
      <c r="B59"/>
      <c r="C59" s="51" t="s">
        <v>117</v>
      </c>
      <c r="D59" s="35" t="s">
        <v>123</v>
      </c>
      <c r="E59" s="35" t="s">
        <v>129</v>
      </c>
      <c r="F59" s="23">
        <v>6</v>
      </c>
      <c r="G59" s="35" t="s">
        <v>97</v>
      </c>
      <c r="H59" s="23">
        <v>6</v>
      </c>
      <c r="I59" s="36">
        <f>I54*6</f>
        <v>82.199999999999989</v>
      </c>
      <c r="J59" s="36" t="s">
        <v>77</v>
      </c>
      <c r="K59" s="123">
        <v>45839</v>
      </c>
      <c r="L59" s="36">
        <f>L54*6</f>
        <v>78</v>
      </c>
      <c r="M59" s="36" t="s">
        <v>77</v>
      </c>
      <c r="N59" s="130">
        <v>45108</v>
      </c>
      <c r="O59" s="130" t="s">
        <v>238</v>
      </c>
      <c r="P59" s="35" t="s">
        <v>79</v>
      </c>
      <c r="Q59" s="35" t="s">
        <v>79</v>
      </c>
      <c r="R59" s="110" t="s">
        <v>80</v>
      </c>
    </row>
    <row r="60" spans="2:16384" ht="28.5" x14ac:dyDescent="0.25">
      <c r="B60"/>
      <c r="C60" s="51" t="s">
        <v>117</v>
      </c>
      <c r="D60" s="35" t="s">
        <v>123</v>
      </c>
      <c r="E60" s="35" t="s">
        <v>129</v>
      </c>
      <c r="F60" s="23">
        <v>7</v>
      </c>
      <c r="G60" s="35" t="s">
        <v>95</v>
      </c>
      <c r="H60" s="23">
        <v>3</v>
      </c>
      <c r="I60" s="36">
        <f>I54*3</f>
        <v>41.099999999999994</v>
      </c>
      <c r="J60" s="36" t="s">
        <v>77</v>
      </c>
      <c r="K60" s="123">
        <v>45839</v>
      </c>
      <c r="L60" s="36">
        <f>L54*3</f>
        <v>39</v>
      </c>
      <c r="M60" s="36" t="s">
        <v>77</v>
      </c>
      <c r="N60" s="130">
        <v>45108</v>
      </c>
      <c r="O60" s="130" t="s">
        <v>238</v>
      </c>
      <c r="P60" s="35" t="s">
        <v>79</v>
      </c>
      <c r="Q60" s="35" t="s">
        <v>79</v>
      </c>
      <c r="R60" s="110" t="s">
        <v>80</v>
      </c>
    </row>
    <row r="61" spans="2:16384" ht="15" x14ac:dyDescent="0.25">
      <c r="B61"/>
      <c r="C61" s="51" t="s">
        <v>117</v>
      </c>
      <c r="D61" s="35" t="s">
        <v>123</v>
      </c>
      <c r="E61" s="35" t="s">
        <v>129</v>
      </c>
      <c r="F61" s="23">
        <v>8</v>
      </c>
      <c r="G61" s="35" t="s">
        <v>96</v>
      </c>
      <c r="H61" s="23">
        <v>4</v>
      </c>
      <c r="I61" s="36">
        <f>I54*4</f>
        <v>54.8</v>
      </c>
      <c r="J61" s="36" t="s">
        <v>77</v>
      </c>
      <c r="K61" s="123">
        <v>45839</v>
      </c>
      <c r="L61" s="36">
        <f>L54*4</f>
        <v>52</v>
      </c>
      <c r="M61" s="36" t="s">
        <v>77</v>
      </c>
      <c r="N61" s="130">
        <v>45108</v>
      </c>
      <c r="O61" s="130" t="s">
        <v>238</v>
      </c>
      <c r="P61" s="35" t="s">
        <v>79</v>
      </c>
      <c r="Q61" s="35" t="s">
        <v>79</v>
      </c>
      <c r="R61" s="110" t="s">
        <v>80</v>
      </c>
    </row>
    <row r="62" spans="2:16384" ht="28.5" x14ac:dyDescent="0.25">
      <c r="B62"/>
      <c r="C62" s="51" t="s">
        <v>117</v>
      </c>
      <c r="D62" s="35" t="s">
        <v>123</v>
      </c>
      <c r="E62" s="35" t="s">
        <v>129</v>
      </c>
      <c r="F62" s="23">
        <v>9</v>
      </c>
      <c r="G62" s="35" t="s">
        <v>98</v>
      </c>
      <c r="H62" s="23">
        <v>2</v>
      </c>
      <c r="I62" s="36" t="s">
        <v>77</v>
      </c>
      <c r="J62" s="36" t="s">
        <v>77</v>
      </c>
      <c r="K62" s="123">
        <v>45839</v>
      </c>
      <c r="L62" s="36">
        <v>6.4</v>
      </c>
      <c r="M62" s="36" t="s">
        <v>77</v>
      </c>
      <c r="N62" s="130">
        <v>45108</v>
      </c>
      <c r="O62" s="130" t="s">
        <v>238</v>
      </c>
      <c r="P62" s="35" t="s">
        <v>79</v>
      </c>
      <c r="Q62" s="35" t="s">
        <v>79</v>
      </c>
      <c r="R62" s="110" t="s">
        <v>80</v>
      </c>
    </row>
    <row r="63" spans="2:16384" ht="15" x14ac:dyDescent="0.25">
      <c r="B63"/>
      <c r="C63" s="51" t="s">
        <v>117</v>
      </c>
      <c r="D63" s="35" t="s">
        <v>123</v>
      </c>
      <c r="E63" s="35" t="s">
        <v>130</v>
      </c>
      <c r="F63" s="23">
        <v>1</v>
      </c>
      <c r="G63" s="35" t="s">
        <v>76</v>
      </c>
      <c r="H63" s="23">
        <v>2</v>
      </c>
      <c r="I63" s="36">
        <v>13.6</v>
      </c>
      <c r="J63" s="36" t="s">
        <v>77</v>
      </c>
      <c r="K63" s="123">
        <v>45839</v>
      </c>
      <c r="L63" s="36">
        <v>12.8</v>
      </c>
      <c r="M63" s="36" t="s">
        <v>77</v>
      </c>
      <c r="N63" s="130">
        <v>45108</v>
      </c>
      <c r="O63" s="130" t="s">
        <v>238</v>
      </c>
      <c r="P63" s="35" t="s">
        <v>79</v>
      </c>
      <c r="Q63" s="35" t="s">
        <v>79</v>
      </c>
      <c r="R63" s="110" t="s">
        <v>80</v>
      </c>
    </row>
    <row r="64" spans="2:16384" ht="28.5" x14ac:dyDescent="0.25">
      <c r="B64"/>
      <c r="C64" s="51" t="s">
        <v>117</v>
      </c>
      <c r="D64" s="35" t="s">
        <v>123</v>
      </c>
      <c r="E64" s="35" t="s">
        <v>130</v>
      </c>
      <c r="F64" s="23">
        <v>2</v>
      </c>
      <c r="G64" s="35" t="s">
        <v>82</v>
      </c>
      <c r="H64" s="23">
        <v>2</v>
      </c>
      <c r="I64" s="36">
        <v>12.8</v>
      </c>
      <c r="J64" s="36" t="s">
        <v>77</v>
      </c>
      <c r="K64" s="123">
        <v>45839</v>
      </c>
      <c r="L64" s="36">
        <v>12.2</v>
      </c>
      <c r="M64" s="36" t="s">
        <v>77</v>
      </c>
      <c r="N64" s="130">
        <v>45108</v>
      </c>
      <c r="O64" s="130" t="s">
        <v>238</v>
      </c>
      <c r="P64" s="35" t="s">
        <v>79</v>
      </c>
      <c r="Q64" s="35" t="s">
        <v>79</v>
      </c>
      <c r="R64" s="110" t="s">
        <v>80</v>
      </c>
    </row>
    <row r="65" spans="2:18" ht="28.5" x14ac:dyDescent="0.25">
      <c r="B65"/>
      <c r="C65" s="51" t="s">
        <v>117</v>
      </c>
      <c r="D65" s="35" t="s">
        <v>123</v>
      </c>
      <c r="E65" s="35" t="s">
        <v>130</v>
      </c>
      <c r="F65" s="23">
        <v>3</v>
      </c>
      <c r="G65" s="35" t="s">
        <v>97</v>
      </c>
      <c r="H65" s="23">
        <v>3</v>
      </c>
      <c r="I65" s="36">
        <f>I63*3</f>
        <v>40.799999999999997</v>
      </c>
      <c r="J65" s="36" t="s">
        <v>77</v>
      </c>
      <c r="K65" s="123">
        <v>45839</v>
      </c>
      <c r="L65" s="36">
        <f>L63*3</f>
        <v>38.400000000000006</v>
      </c>
      <c r="M65" s="36" t="s">
        <v>77</v>
      </c>
      <c r="N65" s="130">
        <v>45108</v>
      </c>
      <c r="O65" s="130" t="s">
        <v>238</v>
      </c>
      <c r="P65" s="35" t="s">
        <v>79</v>
      </c>
      <c r="Q65" s="35" t="s">
        <v>79</v>
      </c>
      <c r="R65" s="110" t="s">
        <v>80</v>
      </c>
    </row>
    <row r="66" spans="2:18" ht="28.5" x14ac:dyDescent="0.25">
      <c r="B66"/>
      <c r="C66" s="51" t="s">
        <v>117</v>
      </c>
      <c r="D66" s="35" t="s">
        <v>123</v>
      </c>
      <c r="E66" s="35" t="s">
        <v>130</v>
      </c>
      <c r="F66" s="23">
        <v>4</v>
      </c>
      <c r="G66" s="35" t="s">
        <v>97</v>
      </c>
      <c r="H66" s="23">
        <v>4</v>
      </c>
      <c r="I66" s="36">
        <f>I63*4</f>
        <v>54.4</v>
      </c>
      <c r="J66" s="36" t="s">
        <v>77</v>
      </c>
      <c r="K66" s="123">
        <v>45839</v>
      </c>
      <c r="L66" s="36">
        <f>L63*4</f>
        <v>51.2</v>
      </c>
      <c r="M66" s="36" t="s">
        <v>77</v>
      </c>
      <c r="N66" s="130">
        <v>45108</v>
      </c>
      <c r="O66" s="130" t="s">
        <v>238</v>
      </c>
      <c r="P66" s="35" t="s">
        <v>79</v>
      </c>
      <c r="Q66" s="35" t="s">
        <v>79</v>
      </c>
      <c r="R66" s="110" t="s">
        <v>80</v>
      </c>
    </row>
    <row r="67" spans="2:18" ht="28.5" x14ac:dyDescent="0.25">
      <c r="B67"/>
      <c r="C67" s="51" t="s">
        <v>117</v>
      </c>
      <c r="D67" s="35" t="s">
        <v>123</v>
      </c>
      <c r="E67" s="35" t="s">
        <v>130</v>
      </c>
      <c r="F67" s="23">
        <v>5</v>
      </c>
      <c r="G67" s="35" t="s">
        <v>97</v>
      </c>
      <c r="H67" s="23">
        <v>5</v>
      </c>
      <c r="I67" s="36">
        <f>I63*5</f>
        <v>68</v>
      </c>
      <c r="J67" s="36" t="s">
        <v>77</v>
      </c>
      <c r="K67" s="123">
        <v>45839</v>
      </c>
      <c r="L67" s="36">
        <f>L63*5</f>
        <v>64</v>
      </c>
      <c r="M67" s="36" t="s">
        <v>77</v>
      </c>
      <c r="N67" s="130">
        <v>45108</v>
      </c>
      <c r="O67" s="130" t="s">
        <v>238</v>
      </c>
      <c r="P67" s="35" t="s">
        <v>79</v>
      </c>
      <c r="Q67" s="35" t="s">
        <v>79</v>
      </c>
      <c r="R67" s="110" t="s">
        <v>80</v>
      </c>
    </row>
    <row r="68" spans="2:18" ht="28.5" x14ac:dyDescent="0.25">
      <c r="B68"/>
      <c r="C68" s="51" t="s">
        <v>117</v>
      </c>
      <c r="D68" s="35" t="s">
        <v>123</v>
      </c>
      <c r="E68" s="35" t="s">
        <v>130</v>
      </c>
      <c r="F68" s="23">
        <v>6</v>
      </c>
      <c r="G68" s="35" t="s">
        <v>97</v>
      </c>
      <c r="H68" s="23">
        <v>6</v>
      </c>
      <c r="I68" s="36">
        <f>I63*6</f>
        <v>81.599999999999994</v>
      </c>
      <c r="J68" s="36" t="s">
        <v>77</v>
      </c>
      <c r="K68" s="123">
        <v>45839</v>
      </c>
      <c r="L68" s="36">
        <f>L63*6</f>
        <v>76.800000000000011</v>
      </c>
      <c r="M68" s="36" t="s">
        <v>77</v>
      </c>
      <c r="N68" s="130">
        <v>45108</v>
      </c>
      <c r="O68" s="130" t="s">
        <v>238</v>
      </c>
      <c r="P68" s="35" t="s">
        <v>79</v>
      </c>
      <c r="Q68" s="35" t="s">
        <v>79</v>
      </c>
      <c r="R68" s="110" t="s">
        <v>80</v>
      </c>
    </row>
    <row r="69" spans="2:18" ht="28.5" x14ac:dyDescent="0.25">
      <c r="B69"/>
      <c r="C69" s="51" t="s">
        <v>117</v>
      </c>
      <c r="D69" s="35" t="s">
        <v>123</v>
      </c>
      <c r="E69" s="35" t="s">
        <v>130</v>
      </c>
      <c r="F69" s="23">
        <v>7</v>
      </c>
      <c r="G69" s="35" t="s">
        <v>95</v>
      </c>
      <c r="H69" s="23">
        <v>3</v>
      </c>
      <c r="I69" s="36">
        <f>I63*3</f>
        <v>40.799999999999997</v>
      </c>
      <c r="J69" s="36" t="s">
        <v>77</v>
      </c>
      <c r="K69" s="123">
        <v>45839</v>
      </c>
      <c r="L69" s="36">
        <f>L63*3</f>
        <v>38.400000000000006</v>
      </c>
      <c r="M69" s="36" t="s">
        <v>77</v>
      </c>
      <c r="N69" s="130">
        <v>45108</v>
      </c>
      <c r="O69" s="130" t="s">
        <v>238</v>
      </c>
      <c r="P69" s="35" t="s">
        <v>79</v>
      </c>
      <c r="Q69" s="35" t="s">
        <v>79</v>
      </c>
      <c r="R69" s="110" t="s">
        <v>80</v>
      </c>
    </row>
    <row r="70" spans="2:18" ht="15" x14ac:dyDescent="0.25">
      <c r="B70"/>
      <c r="C70" s="51" t="s">
        <v>117</v>
      </c>
      <c r="D70" s="35" t="s">
        <v>123</v>
      </c>
      <c r="E70" s="35" t="s">
        <v>130</v>
      </c>
      <c r="F70" s="23">
        <v>8</v>
      </c>
      <c r="G70" s="35" t="s">
        <v>96</v>
      </c>
      <c r="H70" s="23">
        <v>4</v>
      </c>
      <c r="I70" s="36">
        <f>I63*4</f>
        <v>54.4</v>
      </c>
      <c r="J70" s="36" t="s">
        <v>77</v>
      </c>
      <c r="K70" s="123">
        <v>45839</v>
      </c>
      <c r="L70" s="36">
        <f>L63*4</f>
        <v>51.2</v>
      </c>
      <c r="M70" s="36" t="s">
        <v>77</v>
      </c>
      <c r="N70" s="130">
        <v>45108</v>
      </c>
      <c r="O70" s="130" t="s">
        <v>238</v>
      </c>
      <c r="P70" s="35" t="s">
        <v>79</v>
      </c>
      <c r="Q70" s="35" t="s">
        <v>79</v>
      </c>
      <c r="R70" s="110" t="s">
        <v>80</v>
      </c>
    </row>
    <row r="71" spans="2:18" ht="28.5" x14ac:dyDescent="0.25">
      <c r="B71"/>
      <c r="C71" s="51" t="s">
        <v>117</v>
      </c>
      <c r="D71" s="35" t="s">
        <v>123</v>
      </c>
      <c r="E71" s="35" t="s">
        <v>130</v>
      </c>
      <c r="F71" s="23">
        <v>9</v>
      </c>
      <c r="G71" s="35" t="s">
        <v>98</v>
      </c>
      <c r="H71" s="23">
        <v>2</v>
      </c>
      <c r="I71" s="36" t="s">
        <v>77</v>
      </c>
      <c r="J71" s="36" t="s">
        <v>77</v>
      </c>
      <c r="K71" s="123">
        <v>45839</v>
      </c>
      <c r="L71" s="36">
        <v>7.4</v>
      </c>
      <c r="M71" s="36" t="s">
        <v>77</v>
      </c>
      <c r="N71" s="130">
        <v>45108</v>
      </c>
      <c r="O71" s="130" t="s">
        <v>238</v>
      </c>
      <c r="P71" s="35" t="s">
        <v>79</v>
      </c>
      <c r="Q71" s="35" t="s">
        <v>79</v>
      </c>
      <c r="R71" s="110" t="s">
        <v>80</v>
      </c>
    </row>
    <row r="72" spans="2:18" ht="15" x14ac:dyDescent="0.25">
      <c r="B72"/>
      <c r="C72" s="51" t="s">
        <v>117</v>
      </c>
      <c r="D72" s="35" t="s">
        <v>122</v>
      </c>
      <c r="E72" s="35" t="s">
        <v>131</v>
      </c>
      <c r="F72" s="35">
        <v>1</v>
      </c>
      <c r="G72" s="35" t="s">
        <v>76</v>
      </c>
      <c r="H72" s="23">
        <v>2</v>
      </c>
      <c r="I72" s="36">
        <v>12.1</v>
      </c>
      <c r="J72" s="36" t="s">
        <v>77</v>
      </c>
      <c r="K72" s="123">
        <v>45839</v>
      </c>
      <c r="L72" s="36">
        <v>11.4</v>
      </c>
      <c r="M72" s="36" t="s">
        <v>77</v>
      </c>
      <c r="N72" s="130">
        <v>45108</v>
      </c>
      <c r="O72" s="130" t="s">
        <v>238</v>
      </c>
      <c r="P72" s="35" t="s">
        <v>79</v>
      </c>
      <c r="Q72" s="35" t="s">
        <v>79</v>
      </c>
      <c r="R72" s="110" t="s">
        <v>80</v>
      </c>
    </row>
    <row r="73" spans="2:18" ht="28.5" x14ac:dyDescent="0.25">
      <c r="B73"/>
      <c r="C73" s="51" t="s">
        <v>117</v>
      </c>
      <c r="D73" s="35" t="s">
        <v>122</v>
      </c>
      <c r="E73" s="35" t="s">
        <v>131</v>
      </c>
      <c r="F73" s="35">
        <v>2</v>
      </c>
      <c r="G73" s="35" t="s">
        <v>82</v>
      </c>
      <c r="H73" s="23">
        <v>2</v>
      </c>
      <c r="I73" s="36">
        <v>12.1</v>
      </c>
      <c r="J73" s="36" t="s">
        <v>77</v>
      </c>
      <c r="K73" s="123">
        <v>45839</v>
      </c>
      <c r="L73" s="36">
        <v>11.4</v>
      </c>
      <c r="M73" s="36" t="s">
        <v>77</v>
      </c>
      <c r="N73" s="130">
        <v>45108</v>
      </c>
      <c r="O73" s="130" t="s">
        <v>238</v>
      </c>
      <c r="P73" s="35" t="s">
        <v>79</v>
      </c>
      <c r="Q73" s="35" t="s">
        <v>79</v>
      </c>
      <c r="R73" s="110" t="s">
        <v>80</v>
      </c>
    </row>
    <row r="74" spans="2:18" ht="28.5" x14ac:dyDescent="0.25">
      <c r="B74"/>
      <c r="C74" s="51" t="s">
        <v>117</v>
      </c>
      <c r="D74" s="35" t="s">
        <v>122</v>
      </c>
      <c r="E74" s="35" t="s">
        <v>131</v>
      </c>
      <c r="F74" s="35">
        <v>3</v>
      </c>
      <c r="G74" s="35" t="s">
        <v>97</v>
      </c>
      <c r="H74" s="23">
        <v>3</v>
      </c>
      <c r="I74" s="36">
        <f>I72*3</f>
        <v>36.299999999999997</v>
      </c>
      <c r="J74" s="36" t="s">
        <v>77</v>
      </c>
      <c r="K74" s="123">
        <v>45839</v>
      </c>
      <c r="L74" s="36">
        <f>L72*3</f>
        <v>34.200000000000003</v>
      </c>
      <c r="M74" s="36" t="s">
        <v>77</v>
      </c>
      <c r="N74" s="130">
        <v>45108</v>
      </c>
      <c r="O74" s="130" t="s">
        <v>238</v>
      </c>
      <c r="P74" s="35" t="s">
        <v>79</v>
      </c>
      <c r="Q74" s="35" t="s">
        <v>79</v>
      </c>
      <c r="R74" s="111" t="s">
        <v>80</v>
      </c>
    </row>
    <row r="75" spans="2:18" ht="28.5" x14ac:dyDescent="0.25">
      <c r="B75"/>
      <c r="C75" s="51" t="s">
        <v>117</v>
      </c>
      <c r="D75" s="35" t="s">
        <v>122</v>
      </c>
      <c r="E75" s="35" t="s">
        <v>131</v>
      </c>
      <c r="F75" s="35">
        <v>4</v>
      </c>
      <c r="G75" s="35" t="s">
        <v>97</v>
      </c>
      <c r="H75" s="23">
        <v>4</v>
      </c>
      <c r="I75" s="36">
        <f>I72*4</f>
        <v>48.4</v>
      </c>
      <c r="J75" s="36" t="s">
        <v>77</v>
      </c>
      <c r="K75" s="123">
        <v>45839</v>
      </c>
      <c r="L75" s="36">
        <f>L72*4</f>
        <v>45.6</v>
      </c>
      <c r="M75" s="36" t="s">
        <v>77</v>
      </c>
      <c r="N75" s="130">
        <v>45108</v>
      </c>
      <c r="O75" s="130" t="s">
        <v>238</v>
      </c>
      <c r="P75" s="35" t="s">
        <v>79</v>
      </c>
      <c r="Q75" s="35" t="s">
        <v>79</v>
      </c>
      <c r="R75" s="110" t="s">
        <v>80</v>
      </c>
    </row>
    <row r="76" spans="2:18" ht="28.5" x14ac:dyDescent="0.25">
      <c r="B76"/>
      <c r="C76" s="51" t="s">
        <v>117</v>
      </c>
      <c r="D76" s="35" t="s">
        <v>122</v>
      </c>
      <c r="E76" s="35" t="s">
        <v>131</v>
      </c>
      <c r="F76" s="35">
        <v>5</v>
      </c>
      <c r="G76" s="35" t="s">
        <v>97</v>
      </c>
      <c r="H76" s="23">
        <v>5</v>
      </c>
      <c r="I76" s="36">
        <f>I72*5</f>
        <v>60.5</v>
      </c>
      <c r="J76" s="36" t="s">
        <v>77</v>
      </c>
      <c r="K76" s="123">
        <v>45839</v>
      </c>
      <c r="L76" s="36">
        <f>L72*5</f>
        <v>57</v>
      </c>
      <c r="M76" s="36" t="s">
        <v>77</v>
      </c>
      <c r="N76" s="130">
        <v>45108</v>
      </c>
      <c r="O76" s="130" t="s">
        <v>238</v>
      </c>
      <c r="P76" s="35" t="s">
        <v>79</v>
      </c>
      <c r="Q76" s="35" t="s">
        <v>79</v>
      </c>
      <c r="R76" s="110" t="s">
        <v>80</v>
      </c>
    </row>
    <row r="77" spans="2:18" ht="28.5" x14ac:dyDescent="0.25">
      <c r="B77"/>
      <c r="C77" s="51" t="s">
        <v>117</v>
      </c>
      <c r="D77" s="35" t="s">
        <v>122</v>
      </c>
      <c r="E77" s="35" t="s">
        <v>131</v>
      </c>
      <c r="F77" s="35">
        <v>6</v>
      </c>
      <c r="G77" s="35" t="s">
        <v>97</v>
      </c>
      <c r="H77" s="23">
        <v>6</v>
      </c>
      <c r="I77" s="36">
        <f>I72*6</f>
        <v>72.599999999999994</v>
      </c>
      <c r="J77" s="36" t="s">
        <v>77</v>
      </c>
      <c r="K77" s="123">
        <v>45839</v>
      </c>
      <c r="L77" s="36">
        <f>L72*6</f>
        <v>68.400000000000006</v>
      </c>
      <c r="M77" s="36" t="s">
        <v>77</v>
      </c>
      <c r="N77" s="130">
        <v>45108</v>
      </c>
      <c r="O77" s="130" t="s">
        <v>238</v>
      </c>
      <c r="P77" s="35" t="s">
        <v>79</v>
      </c>
      <c r="Q77" s="35" t="s">
        <v>79</v>
      </c>
      <c r="R77" s="110" t="s">
        <v>80</v>
      </c>
    </row>
    <row r="78" spans="2:18" ht="28.5" x14ac:dyDescent="0.25">
      <c r="B78"/>
      <c r="C78" s="51" t="s">
        <v>117</v>
      </c>
      <c r="D78" s="35" t="s">
        <v>122</v>
      </c>
      <c r="E78" s="35" t="s">
        <v>131</v>
      </c>
      <c r="F78" s="35">
        <v>7</v>
      </c>
      <c r="G78" s="35" t="s">
        <v>95</v>
      </c>
      <c r="H78" s="23">
        <v>3</v>
      </c>
      <c r="I78" s="36">
        <f>I72*3</f>
        <v>36.299999999999997</v>
      </c>
      <c r="J78" s="36" t="s">
        <v>77</v>
      </c>
      <c r="K78" s="123">
        <v>45839</v>
      </c>
      <c r="L78" s="36">
        <f>L72*3</f>
        <v>34.200000000000003</v>
      </c>
      <c r="M78" s="36" t="s">
        <v>77</v>
      </c>
      <c r="N78" s="130">
        <v>45108</v>
      </c>
      <c r="O78" s="130" t="s">
        <v>238</v>
      </c>
      <c r="P78" s="35" t="s">
        <v>79</v>
      </c>
      <c r="Q78" s="35" t="s">
        <v>79</v>
      </c>
      <c r="R78" s="110" t="s">
        <v>80</v>
      </c>
    </row>
    <row r="79" spans="2:18" ht="15" x14ac:dyDescent="0.25">
      <c r="B79"/>
      <c r="C79" s="51" t="s">
        <v>117</v>
      </c>
      <c r="D79" s="35" t="s">
        <v>122</v>
      </c>
      <c r="E79" s="35" t="s">
        <v>131</v>
      </c>
      <c r="F79" s="23">
        <v>8</v>
      </c>
      <c r="G79" s="35" t="s">
        <v>96</v>
      </c>
      <c r="H79" s="23">
        <v>4</v>
      </c>
      <c r="I79" s="36">
        <f>I72*4</f>
        <v>48.4</v>
      </c>
      <c r="J79" s="36" t="s">
        <v>77</v>
      </c>
      <c r="K79" s="123">
        <v>45839</v>
      </c>
      <c r="L79" s="36">
        <f>L72*4</f>
        <v>45.6</v>
      </c>
      <c r="M79" s="36" t="s">
        <v>77</v>
      </c>
      <c r="N79" s="130">
        <v>45108</v>
      </c>
      <c r="O79" s="130" t="s">
        <v>238</v>
      </c>
      <c r="P79" s="35" t="s">
        <v>79</v>
      </c>
      <c r="Q79" s="35" t="s">
        <v>79</v>
      </c>
      <c r="R79" s="110" t="s">
        <v>80</v>
      </c>
    </row>
    <row r="80" spans="2:18" ht="28.5" x14ac:dyDescent="0.25">
      <c r="B80"/>
      <c r="C80" s="51" t="s">
        <v>117</v>
      </c>
      <c r="D80" s="35" t="s">
        <v>122</v>
      </c>
      <c r="E80" s="35" t="s">
        <v>131</v>
      </c>
      <c r="F80" s="35">
        <v>9</v>
      </c>
      <c r="G80" s="35" t="s">
        <v>98</v>
      </c>
      <c r="H80" s="23">
        <v>2</v>
      </c>
      <c r="I80" s="36" t="s">
        <v>77</v>
      </c>
      <c r="J80" s="36" t="s">
        <v>77</v>
      </c>
      <c r="K80" s="123">
        <v>45839</v>
      </c>
      <c r="L80" s="36" t="s">
        <v>77</v>
      </c>
      <c r="M80" s="36" t="s">
        <v>77</v>
      </c>
      <c r="N80" s="130">
        <v>45108</v>
      </c>
      <c r="O80" s="130" t="s">
        <v>238</v>
      </c>
      <c r="P80" s="35" t="s">
        <v>79</v>
      </c>
      <c r="Q80" s="35" t="s">
        <v>79</v>
      </c>
      <c r="R80" s="110" t="s">
        <v>80</v>
      </c>
    </row>
    <row r="81" spans="2:18" ht="15" x14ac:dyDescent="0.25">
      <c r="B81"/>
      <c r="C81" s="51" t="s">
        <v>117</v>
      </c>
      <c r="D81" s="35" t="s">
        <v>122</v>
      </c>
      <c r="E81" s="35" t="s">
        <v>428</v>
      </c>
      <c r="F81" s="23">
        <v>1</v>
      </c>
      <c r="G81" s="35" t="s">
        <v>76</v>
      </c>
      <c r="H81" s="23">
        <v>2</v>
      </c>
      <c r="I81" s="36">
        <v>9.1999999999999993</v>
      </c>
      <c r="J81" s="36" t="s">
        <v>77</v>
      </c>
      <c r="K81" s="123">
        <v>45839</v>
      </c>
      <c r="L81" s="36">
        <v>8.6999999999999993</v>
      </c>
      <c r="M81" s="36" t="s">
        <v>77</v>
      </c>
      <c r="N81" s="130">
        <v>45108</v>
      </c>
      <c r="O81" s="130" t="s">
        <v>238</v>
      </c>
      <c r="P81" s="35" t="s">
        <v>79</v>
      </c>
      <c r="Q81" s="35" t="s">
        <v>79</v>
      </c>
      <c r="R81" s="110" t="s">
        <v>80</v>
      </c>
    </row>
    <row r="82" spans="2:18" ht="28.5" x14ac:dyDescent="0.25">
      <c r="B82"/>
      <c r="C82" s="51" t="s">
        <v>117</v>
      </c>
      <c r="D82" s="35" t="s">
        <v>122</v>
      </c>
      <c r="E82" s="35" t="s">
        <v>428</v>
      </c>
      <c r="F82" s="23">
        <v>2</v>
      </c>
      <c r="G82" s="35" t="s">
        <v>82</v>
      </c>
      <c r="H82" s="23">
        <v>2</v>
      </c>
      <c r="I82" s="36">
        <f>I81*2</f>
        <v>18.399999999999999</v>
      </c>
      <c r="J82" s="36" t="s">
        <v>77</v>
      </c>
      <c r="K82" s="123">
        <v>45839</v>
      </c>
      <c r="L82" s="36">
        <f>L81*2</f>
        <v>17.399999999999999</v>
      </c>
      <c r="M82" s="36" t="s">
        <v>77</v>
      </c>
      <c r="N82" s="130">
        <v>45108</v>
      </c>
      <c r="O82" s="130" t="s">
        <v>238</v>
      </c>
      <c r="P82" s="35" t="s">
        <v>79</v>
      </c>
      <c r="Q82" s="35" t="s">
        <v>79</v>
      </c>
      <c r="R82" s="110" t="s">
        <v>80</v>
      </c>
    </row>
    <row r="83" spans="2:18" ht="28.5" x14ac:dyDescent="0.25">
      <c r="B83"/>
      <c r="C83" s="51" t="s">
        <v>117</v>
      </c>
      <c r="D83" s="35" t="s">
        <v>122</v>
      </c>
      <c r="E83" s="35" t="s">
        <v>428</v>
      </c>
      <c r="F83" s="23">
        <v>3</v>
      </c>
      <c r="G83" s="35" t="s">
        <v>97</v>
      </c>
      <c r="H83" s="23">
        <v>3</v>
      </c>
      <c r="I83" s="36">
        <f>I81*3</f>
        <v>27.599999999999998</v>
      </c>
      <c r="J83" s="36" t="s">
        <v>77</v>
      </c>
      <c r="K83" s="123">
        <v>45839</v>
      </c>
      <c r="L83" s="36">
        <f>L81*3</f>
        <v>26.099999999999998</v>
      </c>
      <c r="M83" s="36" t="s">
        <v>77</v>
      </c>
      <c r="N83" s="130">
        <v>45108</v>
      </c>
      <c r="O83" s="130" t="s">
        <v>238</v>
      </c>
      <c r="P83" s="35" t="s">
        <v>79</v>
      </c>
      <c r="Q83" s="35" t="s">
        <v>79</v>
      </c>
      <c r="R83" s="110" t="s">
        <v>80</v>
      </c>
    </row>
    <row r="84" spans="2:18" ht="28.5" x14ac:dyDescent="0.25">
      <c r="B84"/>
      <c r="C84" s="51" t="s">
        <v>117</v>
      </c>
      <c r="D84" s="35" t="s">
        <v>122</v>
      </c>
      <c r="E84" s="35" t="s">
        <v>428</v>
      </c>
      <c r="F84" s="23">
        <v>4</v>
      </c>
      <c r="G84" s="35" t="s">
        <v>97</v>
      </c>
      <c r="H84" s="23">
        <v>4</v>
      </c>
      <c r="I84" s="36">
        <f>I81*4</f>
        <v>36.799999999999997</v>
      </c>
      <c r="J84" s="36" t="s">
        <v>77</v>
      </c>
      <c r="K84" s="123">
        <v>45839</v>
      </c>
      <c r="L84" s="36">
        <f>L81*4</f>
        <v>34.799999999999997</v>
      </c>
      <c r="M84" s="36" t="s">
        <v>77</v>
      </c>
      <c r="N84" s="130">
        <v>45108</v>
      </c>
      <c r="O84" s="130" t="s">
        <v>238</v>
      </c>
      <c r="P84" s="35" t="s">
        <v>79</v>
      </c>
      <c r="Q84" s="35" t="s">
        <v>79</v>
      </c>
      <c r="R84" s="110" t="s">
        <v>80</v>
      </c>
    </row>
    <row r="85" spans="2:18" ht="28.5" x14ac:dyDescent="0.25">
      <c r="B85"/>
      <c r="C85" s="51" t="s">
        <v>117</v>
      </c>
      <c r="D85" s="35" t="s">
        <v>122</v>
      </c>
      <c r="E85" s="35" t="s">
        <v>428</v>
      </c>
      <c r="F85" s="23">
        <v>5</v>
      </c>
      <c r="G85" s="35" t="s">
        <v>97</v>
      </c>
      <c r="H85" s="23">
        <v>5</v>
      </c>
      <c r="I85" s="36">
        <f>I81*5</f>
        <v>46</v>
      </c>
      <c r="J85" s="36" t="s">
        <v>77</v>
      </c>
      <c r="K85" s="123">
        <v>45839</v>
      </c>
      <c r="L85" s="36">
        <f>L81*5</f>
        <v>43.5</v>
      </c>
      <c r="M85" s="36" t="s">
        <v>77</v>
      </c>
      <c r="N85" s="130">
        <v>45108</v>
      </c>
      <c r="O85" s="130" t="s">
        <v>238</v>
      </c>
      <c r="P85" s="35" t="s">
        <v>79</v>
      </c>
      <c r="Q85" s="35" t="s">
        <v>79</v>
      </c>
      <c r="R85" s="110" t="s">
        <v>80</v>
      </c>
    </row>
    <row r="86" spans="2:18" ht="28.5" x14ac:dyDescent="0.25">
      <c r="B86"/>
      <c r="C86" s="51" t="s">
        <v>117</v>
      </c>
      <c r="D86" s="35" t="s">
        <v>122</v>
      </c>
      <c r="E86" s="35" t="s">
        <v>428</v>
      </c>
      <c r="F86" s="23">
        <v>6</v>
      </c>
      <c r="G86" s="35" t="s">
        <v>97</v>
      </c>
      <c r="H86" s="23">
        <v>6</v>
      </c>
      <c r="I86" s="36">
        <f>I81*6</f>
        <v>55.199999999999996</v>
      </c>
      <c r="J86" s="36" t="s">
        <v>77</v>
      </c>
      <c r="K86" s="123">
        <v>45839</v>
      </c>
      <c r="L86" s="36">
        <f>L81*6</f>
        <v>52.199999999999996</v>
      </c>
      <c r="M86" s="36" t="s">
        <v>77</v>
      </c>
      <c r="N86" s="130">
        <v>45108</v>
      </c>
      <c r="O86" s="130" t="s">
        <v>238</v>
      </c>
      <c r="P86" s="35" t="s">
        <v>79</v>
      </c>
      <c r="Q86" s="35" t="s">
        <v>79</v>
      </c>
      <c r="R86" s="110" t="s">
        <v>80</v>
      </c>
    </row>
    <row r="87" spans="2:18" ht="28.5" x14ac:dyDescent="0.25">
      <c r="B87"/>
      <c r="C87" s="51" t="s">
        <v>117</v>
      </c>
      <c r="D87" s="35" t="s">
        <v>122</v>
      </c>
      <c r="E87" s="35" t="s">
        <v>428</v>
      </c>
      <c r="F87" s="23">
        <v>7</v>
      </c>
      <c r="G87" s="35" t="s">
        <v>95</v>
      </c>
      <c r="H87" s="23">
        <v>3</v>
      </c>
      <c r="I87" s="36">
        <f>I81*3</f>
        <v>27.599999999999998</v>
      </c>
      <c r="J87" s="36" t="s">
        <v>77</v>
      </c>
      <c r="K87" s="123">
        <v>45839</v>
      </c>
      <c r="L87" s="36">
        <f>L81*3</f>
        <v>26.099999999999998</v>
      </c>
      <c r="M87" s="36" t="s">
        <v>77</v>
      </c>
      <c r="N87" s="130">
        <v>45108</v>
      </c>
      <c r="O87" s="130" t="s">
        <v>238</v>
      </c>
      <c r="P87" s="35" t="s">
        <v>79</v>
      </c>
      <c r="Q87" s="35" t="s">
        <v>79</v>
      </c>
      <c r="R87" s="110" t="s">
        <v>80</v>
      </c>
    </row>
    <row r="88" spans="2:18" ht="15" x14ac:dyDescent="0.25">
      <c r="B88"/>
      <c r="C88" s="51" t="s">
        <v>117</v>
      </c>
      <c r="D88" s="35" t="s">
        <v>122</v>
      </c>
      <c r="E88" s="35" t="s">
        <v>428</v>
      </c>
      <c r="F88" s="23">
        <v>8</v>
      </c>
      <c r="G88" s="35" t="s">
        <v>96</v>
      </c>
      <c r="H88" s="23">
        <v>4</v>
      </c>
      <c r="I88" s="36">
        <f>I81*4</f>
        <v>36.799999999999997</v>
      </c>
      <c r="J88" s="36" t="s">
        <v>77</v>
      </c>
      <c r="K88" s="123">
        <v>45839</v>
      </c>
      <c r="L88" s="36">
        <f>L81*4</f>
        <v>34.799999999999997</v>
      </c>
      <c r="M88" s="36" t="s">
        <v>77</v>
      </c>
      <c r="N88" s="130">
        <v>45108</v>
      </c>
      <c r="O88" s="130" t="s">
        <v>238</v>
      </c>
      <c r="P88" s="35" t="s">
        <v>79</v>
      </c>
      <c r="Q88" s="35" t="s">
        <v>79</v>
      </c>
      <c r="R88" s="110" t="s">
        <v>80</v>
      </c>
    </row>
    <row r="89" spans="2:18" ht="28.5" x14ac:dyDescent="0.25">
      <c r="B89"/>
      <c r="C89" s="51" t="s">
        <v>117</v>
      </c>
      <c r="D89" s="35" t="s">
        <v>122</v>
      </c>
      <c r="E89" s="35" t="s">
        <v>428</v>
      </c>
      <c r="F89" s="23">
        <v>9</v>
      </c>
      <c r="G89" s="35" t="s">
        <v>98</v>
      </c>
      <c r="H89" s="23">
        <v>2</v>
      </c>
      <c r="I89" s="36" t="s">
        <v>77</v>
      </c>
      <c r="J89" s="36" t="s">
        <v>77</v>
      </c>
      <c r="K89" s="123">
        <v>45839</v>
      </c>
      <c r="L89" s="36" t="s">
        <v>77</v>
      </c>
      <c r="M89" s="36" t="s">
        <v>77</v>
      </c>
      <c r="N89" s="130">
        <v>45108</v>
      </c>
      <c r="O89" s="130" t="s">
        <v>238</v>
      </c>
      <c r="P89" s="35" t="s">
        <v>79</v>
      </c>
      <c r="Q89" s="35" t="s">
        <v>79</v>
      </c>
      <c r="R89" s="110" t="s">
        <v>80</v>
      </c>
    </row>
    <row r="90" spans="2:18" ht="15" x14ac:dyDescent="0.25">
      <c r="B90"/>
      <c r="C90" s="51" t="s">
        <v>117</v>
      </c>
      <c r="D90" s="35" t="s">
        <v>121</v>
      </c>
      <c r="E90" s="35" t="s">
        <v>132</v>
      </c>
      <c r="F90" s="23">
        <v>1</v>
      </c>
      <c r="G90" s="35" t="s">
        <v>76</v>
      </c>
      <c r="H90" s="23">
        <v>2</v>
      </c>
      <c r="I90" s="36">
        <v>13.7</v>
      </c>
      <c r="J90" s="36" t="s">
        <v>77</v>
      </c>
      <c r="K90" s="123">
        <v>45839</v>
      </c>
      <c r="L90" s="36">
        <v>13</v>
      </c>
      <c r="M90" s="36" t="s">
        <v>77</v>
      </c>
      <c r="N90" s="130">
        <v>45108</v>
      </c>
      <c r="O90" s="130" t="s">
        <v>238</v>
      </c>
      <c r="P90" s="35" t="s">
        <v>79</v>
      </c>
      <c r="Q90" s="35" t="s">
        <v>79</v>
      </c>
      <c r="R90" s="110" t="s">
        <v>80</v>
      </c>
    </row>
    <row r="91" spans="2:18" ht="28.5" x14ac:dyDescent="0.25">
      <c r="B91"/>
      <c r="C91" s="51" t="s">
        <v>117</v>
      </c>
      <c r="D91" s="35" t="s">
        <v>121</v>
      </c>
      <c r="E91" s="35" t="s">
        <v>132</v>
      </c>
      <c r="F91" s="23">
        <v>2</v>
      </c>
      <c r="G91" s="35" t="s">
        <v>82</v>
      </c>
      <c r="H91" s="23">
        <v>2</v>
      </c>
      <c r="I91" s="36">
        <f>I90*2</f>
        <v>27.4</v>
      </c>
      <c r="J91" s="36" t="s">
        <v>77</v>
      </c>
      <c r="K91" s="123">
        <v>45839</v>
      </c>
      <c r="L91" s="36">
        <f>L90*2</f>
        <v>26</v>
      </c>
      <c r="M91" s="36" t="s">
        <v>77</v>
      </c>
      <c r="N91" s="130">
        <v>45108</v>
      </c>
      <c r="O91" s="130" t="s">
        <v>238</v>
      </c>
      <c r="P91" s="35" t="s">
        <v>79</v>
      </c>
      <c r="Q91" s="35" t="s">
        <v>79</v>
      </c>
      <c r="R91" s="110" t="s">
        <v>80</v>
      </c>
    </row>
    <row r="92" spans="2:18" ht="28.5" x14ac:dyDescent="0.25">
      <c r="B92"/>
      <c r="C92" s="51" t="s">
        <v>117</v>
      </c>
      <c r="D92" s="35" t="s">
        <v>121</v>
      </c>
      <c r="E92" s="35" t="s">
        <v>132</v>
      </c>
      <c r="F92" s="23">
        <v>3</v>
      </c>
      <c r="G92" s="35" t="s">
        <v>97</v>
      </c>
      <c r="H92" s="23">
        <v>3</v>
      </c>
      <c r="I92" s="36">
        <f>I90*3</f>
        <v>41.099999999999994</v>
      </c>
      <c r="J92" s="36" t="s">
        <v>77</v>
      </c>
      <c r="K92" s="123">
        <v>45839</v>
      </c>
      <c r="L92" s="36">
        <f>L90*3</f>
        <v>39</v>
      </c>
      <c r="M92" s="36" t="s">
        <v>77</v>
      </c>
      <c r="N92" s="130">
        <v>45108</v>
      </c>
      <c r="O92" s="130" t="s">
        <v>238</v>
      </c>
      <c r="P92" s="35" t="s">
        <v>79</v>
      </c>
      <c r="Q92" s="35" t="s">
        <v>79</v>
      </c>
      <c r="R92" s="110" t="s">
        <v>80</v>
      </c>
    </row>
    <row r="93" spans="2:18" ht="28.5" x14ac:dyDescent="0.25">
      <c r="B93"/>
      <c r="C93" s="51" t="s">
        <v>117</v>
      </c>
      <c r="D93" s="35" t="s">
        <v>121</v>
      </c>
      <c r="E93" s="35" t="s">
        <v>132</v>
      </c>
      <c r="F93" s="23">
        <v>4</v>
      </c>
      <c r="G93" s="35" t="s">
        <v>97</v>
      </c>
      <c r="H93" s="23">
        <v>4</v>
      </c>
      <c r="I93" s="36">
        <f>I90*4</f>
        <v>54.8</v>
      </c>
      <c r="J93" s="36" t="s">
        <v>77</v>
      </c>
      <c r="K93" s="123">
        <v>45839</v>
      </c>
      <c r="L93" s="36">
        <f>L90*4</f>
        <v>52</v>
      </c>
      <c r="M93" s="36" t="s">
        <v>77</v>
      </c>
      <c r="N93" s="130">
        <v>45108</v>
      </c>
      <c r="O93" s="130" t="s">
        <v>238</v>
      </c>
      <c r="P93" s="35" t="s">
        <v>79</v>
      </c>
      <c r="Q93" s="35" t="s">
        <v>79</v>
      </c>
      <c r="R93" s="110" t="s">
        <v>80</v>
      </c>
    </row>
    <row r="94" spans="2:18" ht="28.5" x14ac:dyDescent="0.25">
      <c r="B94"/>
      <c r="C94" s="51" t="s">
        <v>117</v>
      </c>
      <c r="D94" s="35" t="s">
        <v>121</v>
      </c>
      <c r="E94" s="35" t="s">
        <v>132</v>
      </c>
      <c r="F94" s="23">
        <v>5</v>
      </c>
      <c r="G94" s="35" t="s">
        <v>97</v>
      </c>
      <c r="H94" s="23">
        <v>5</v>
      </c>
      <c r="I94" s="36">
        <f>I90*5</f>
        <v>68.5</v>
      </c>
      <c r="J94" s="36" t="s">
        <v>77</v>
      </c>
      <c r="K94" s="123">
        <v>45839</v>
      </c>
      <c r="L94" s="36">
        <f>L90*5</f>
        <v>65</v>
      </c>
      <c r="M94" s="36" t="s">
        <v>77</v>
      </c>
      <c r="N94" s="130">
        <v>45108</v>
      </c>
      <c r="O94" s="130" t="s">
        <v>238</v>
      </c>
      <c r="P94" s="35" t="s">
        <v>79</v>
      </c>
      <c r="Q94" s="35" t="s">
        <v>79</v>
      </c>
      <c r="R94" s="110" t="s">
        <v>80</v>
      </c>
    </row>
    <row r="95" spans="2:18" ht="28.5" x14ac:dyDescent="0.25">
      <c r="B95"/>
      <c r="C95" s="51" t="s">
        <v>117</v>
      </c>
      <c r="D95" s="35" t="s">
        <v>121</v>
      </c>
      <c r="E95" s="35" t="s">
        <v>132</v>
      </c>
      <c r="F95" s="23">
        <v>6</v>
      </c>
      <c r="G95" s="35" t="s">
        <v>97</v>
      </c>
      <c r="H95" s="23">
        <v>6</v>
      </c>
      <c r="I95" s="36">
        <f>I90*6</f>
        <v>82.199999999999989</v>
      </c>
      <c r="J95" s="36" t="s">
        <v>77</v>
      </c>
      <c r="K95" s="123">
        <v>45839</v>
      </c>
      <c r="L95" s="36">
        <f>L90*6</f>
        <v>78</v>
      </c>
      <c r="M95" s="36" t="s">
        <v>77</v>
      </c>
      <c r="N95" s="130">
        <v>45108</v>
      </c>
      <c r="O95" s="130" t="s">
        <v>238</v>
      </c>
      <c r="P95" s="35" t="s">
        <v>79</v>
      </c>
      <c r="Q95" s="35" t="s">
        <v>79</v>
      </c>
      <c r="R95" s="110" t="s">
        <v>80</v>
      </c>
    </row>
    <row r="96" spans="2:18" ht="28.5" x14ac:dyDescent="0.25">
      <c r="B96"/>
      <c r="C96" s="51" t="s">
        <v>117</v>
      </c>
      <c r="D96" s="35" t="s">
        <v>121</v>
      </c>
      <c r="E96" s="35" t="s">
        <v>132</v>
      </c>
      <c r="F96" s="23">
        <v>7</v>
      </c>
      <c r="G96" s="35" t="s">
        <v>95</v>
      </c>
      <c r="H96" s="23">
        <v>3</v>
      </c>
      <c r="I96" s="36">
        <f>I90*3</f>
        <v>41.099999999999994</v>
      </c>
      <c r="J96" s="36" t="s">
        <v>77</v>
      </c>
      <c r="K96" s="123">
        <v>45839</v>
      </c>
      <c r="L96" s="36">
        <f>L90*3</f>
        <v>39</v>
      </c>
      <c r="M96" s="36" t="s">
        <v>77</v>
      </c>
      <c r="N96" s="130">
        <v>45108</v>
      </c>
      <c r="O96" s="130" t="s">
        <v>238</v>
      </c>
      <c r="P96" s="35" t="s">
        <v>79</v>
      </c>
      <c r="Q96" s="35" t="s">
        <v>79</v>
      </c>
      <c r="R96" s="110" t="s">
        <v>80</v>
      </c>
    </row>
    <row r="97" spans="2:18" ht="15" x14ac:dyDescent="0.25">
      <c r="B97"/>
      <c r="C97" s="51" t="s">
        <v>117</v>
      </c>
      <c r="D97" s="35" t="s">
        <v>121</v>
      </c>
      <c r="E97" s="35" t="s">
        <v>132</v>
      </c>
      <c r="F97" s="23">
        <v>8</v>
      </c>
      <c r="G97" s="35" t="s">
        <v>96</v>
      </c>
      <c r="H97" s="23">
        <v>4</v>
      </c>
      <c r="I97" s="36">
        <f>I90*4</f>
        <v>54.8</v>
      </c>
      <c r="J97" s="36" t="s">
        <v>77</v>
      </c>
      <c r="K97" s="123">
        <v>45839</v>
      </c>
      <c r="L97" s="36">
        <f>L90*4</f>
        <v>52</v>
      </c>
      <c r="M97" s="36" t="s">
        <v>77</v>
      </c>
      <c r="N97" s="130">
        <v>45108</v>
      </c>
      <c r="O97" s="130" t="s">
        <v>238</v>
      </c>
      <c r="P97" s="35" t="s">
        <v>79</v>
      </c>
      <c r="Q97" s="35" t="s">
        <v>79</v>
      </c>
      <c r="R97" s="110" t="s">
        <v>80</v>
      </c>
    </row>
    <row r="98" spans="2:18" ht="28.5" x14ac:dyDescent="0.25">
      <c r="B98"/>
      <c r="C98" s="51" t="s">
        <v>117</v>
      </c>
      <c r="D98" s="35" t="s">
        <v>121</v>
      </c>
      <c r="E98" s="35" t="s">
        <v>132</v>
      </c>
      <c r="F98" s="23">
        <v>9</v>
      </c>
      <c r="G98" s="35" t="s">
        <v>98</v>
      </c>
      <c r="H98" s="23">
        <v>2</v>
      </c>
      <c r="I98" s="36" t="s">
        <v>77</v>
      </c>
      <c r="J98" s="36" t="s">
        <v>77</v>
      </c>
      <c r="K98" s="123">
        <v>45839</v>
      </c>
      <c r="L98" s="36" t="s">
        <v>77</v>
      </c>
      <c r="M98" s="36" t="s">
        <v>77</v>
      </c>
      <c r="N98" s="130">
        <v>45108</v>
      </c>
      <c r="O98" s="130" t="s">
        <v>238</v>
      </c>
      <c r="P98" s="35" t="s">
        <v>79</v>
      </c>
      <c r="Q98" s="35" t="s">
        <v>79</v>
      </c>
      <c r="R98" s="110" t="s">
        <v>80</v>
      </c>
    </row>
    <row r="99" spans="2:18" ht="15" x14ac:dyDescent="0.25">
      <c r="B99"/>
      <c r="C99" s="51" t="s">
        <v>117</v>
      </c>
      <c r="D99" s="35" t="s">
        <v>121</v>
      </c>
      <c r="E99" s="35" t="s">
        <v>429</v>
      </c>
      <c r="F99" s="35">
        <v>1</v>
      </c>
      <c r="G99" s="35" t="s">
        <v>76</v>
      </c>
      <c r="H99" s="23">
        <v>2</v>
      </c>
      <c r="I99" s="36">
        <v>13.7</v>
      </c>
      <c r="J99" s="36" t="s">
        <v>77</v>
      </c>
      <c r="K99" s="123">
        <v>45839</v>
      </c>
      <c r="L99" s="36">
        <v>13</v>
      </c>
      <c r="M99" s="36" t="s">
        <v>77</v>
      </c>
      <c r="N99" s="130">
        <v>45108</v>
      </c>
      <c r="O99" s="130" t="s">
        <v>238</v>
      </c>
      <c r="P99" s="35" t="s">
        <v>79</v>
      </c>
      <c r="Q99" s="35" t="s">
        <v>79</v>
      </c>
      <c r="R99" s="110" t="s">
        <v>80</v>
      </c>
    </row>
    <row r="100" spans="2:18" ht="28.5" x14ac:dyDescent="0.25">
      <c r="B100"/>
      <c r="C100" s="51" t="s">
        <v>117</v>
      </c>
      <c r="D100" s="35" t="s">
        <v>121</v>
      </c>
      <c r="E100" s="35" t="s">
        <v>429</v>
      </c>
      <c r="F100" s="35">
        <v>2</v>
      </c>
      <c r="G100" s="35" t="s">
        <v>82</v>
      </c>
      <c r="H100" s="23">
        <v>2</v>
      </c>
      <c r="I100" s="36">
        <f>I99*2</f>
        <v>27.4</v>
      </c>
      <c r="J100" s="36" t="s">
        <v>77</v>
      </c>
      <c r="K100" s="123">
        <v>45839</v>
      </c>
      <c r="L100" s="36">
        <f>L99*2</f>
        <v>26</v>
      </c>
      <c r="M100" s="36" t="s">
        <v>77</v>
      </c>
      <c r="N100" s="130">
        <v>45108</v>
      </c>
      <c r="O100" s="130" t="s">
        <v>238</v>
      </c>
      <c r="P100" s="35" t="s">
        <v>79</v>
      </c>
      <c r="Q100" s="35" t="s">
        <v>79</v>
      </c>
      <c r="R100" s="110" t="s">
        <v>80</v>
      </c>
    </row>
    <row r="101" spans="2:18" ht="28.5" x14ac:dyDescent="0.25">
      <c r="B101"/>
      <c r="C101" s="51" t="s">
        <v>117</v>
      </c>
      <c r="D101" s="35" t="s">
        <v>121</v>
      </c>
      <c r="E101" s="35" t="s">
        <v>429</v>
      </c>
      <c r="F101" s="35">
        <v>3</v>
      </c>
      <c r="G101" s="35" t="s">
        <v>97</v>
      </c>
      <c r="H101" s="23">
        <v>3</v>
      </c>
      <c r="I101" s="36">
        <f>I99*3</f>
        <v>41.099999999999994</v>
      </c>
      <c r="J101" s="36" t="s">
        <v>77</v>
      </c>
      <c r="K101" s="123">
        <v>45839</v>
      </c>
      <c r="L101" s="36">
        <f>L99*3</f>
        <v>39</v>
      </c>
      <c r="M101" s="36" t="s">
        <v>77</v>
      </c>
      <c r="N101" s="130">
        <v>45108</v>
      </c>
      <c r="O101" s="130" t="s">
        <v>238</v>
      </c>
      <c r="P101" s="35" t="s">
        <v>79</v>
      </c>
      <c r="Q101" s="35" t="s">
        <v>79</v>
      </c>
      <c r="R101" s="110" t="s">
        <v>80</v>
      </c>
    </row>
    <row r="102" spans="2:18" ht="28.5" x14ac:dyDescent="0.25">
      <c r="B102"/>
      <c r="C102" s="51" t="s">
        <v>117</v>
      </c>
      <c r="D102" s="35" t="s">
        <v>121</v>
      </c>
      <c r="E102" s="35" t="s">
        <v>429</v>
      </c>
      <c r="F102" s="35">
        <v>4</v>
      </c>
      <c r="G102" s="35" t="s">
        <v>97</v>
      </c>
      <c r="H102" s="23">
        <v>4</v>
      </c>
      <c r="I102" s="36">
        <f>I99*4</f>
        <v>54.8</v>
      </c>
      <c r="J102" s="36" t="s">
        <v>77</v>
      </c>
      <c r="K102" s="123">
        <v>45839</v>
      </c>
      <c r="L102" s="36">
        <f>L99*4</f>
        <v>52</v>
      </c>
      <c r="M102" s="36" t="s">
        <v>77</v>
      </c>
      <c r="N102" s="130">
        <v>45108</v>
      </c>
      <c r="O102" s="130" t="s">
        <v>238</v>
      </c>
      <c r="P102" s="35" t="s">
        <v>79</v>
      </c>
      <c r="Q102" s="35" t="s">
        <v>79</v>
      </c>
      <c r="R102" s="111" t="s">
        <v>80</v>
      </c>
    </row>
    <row r="103" spans="2:18" ht="28.5" x14ac:dyDescent="0.25">
      <c r="B103"/>
      <c r="C103" s="51" t="s">
        <v>117</v>
      </c>
      <c r="D103" s="35" t="s">
        <v>121</v>
      </c>
      <c r="E103" s="35" t="s">
        <v>429</v>
      </c>
      <c r="F103" s="35">
        <v>5</v>
      </c>
      <c r="G103" s="35" t="s">
        <v>97</v>
      </c>
      <c r="H103" s="23">
        <v>5</v>
      </c>
      <c r="I103" s="36">
        <f>I99*5</f>
        <v>68.5</v>
      </c>
      <c r="J103" s="36" t="s">
        <v>77</v>
      </c>
      <c r="K103" s="123">
        <v>45839</v>
      </c>
      <c r="L103" s="36">
        <f>L99*5</f>
        <v>65</v>
      </c>
      <c r="M103" s="36" t="s">
        <v>77</v>
      </c>
      <c r="N103" s="130">
        <v>45108</v>
      </c>
      <c r="O103" s="130" t="s">
        <v>238</v>
      </c>
      <c r="P103" s="35" t="s">
        <v>79</v>
      </c>
      <c r="Q103" s="35" t="s">
        <v>79</v>
      </c>
      <c r="R103" s="110" t="s">
        <v>80</v>
      </c>
    </row>
    <row r="104" spans="2:18" ht="28.5" x14ac:dyDescent="0.25">
      <c r="B104"/>
      <c r="C104" s="51" t="s">
        <v>117</v>
      </c>
      <c r="D104" s="35" t="s">
        <v>121</v>
      </c>
      <c r="E104" s="35" t="s">
        <v>429</v>
      </c>
      <c r="F104" s="35">
        <v>6</v>
      </c>
      <c r="G104" s="35" t="s">
        <v>97</v>
      </c>
      <c r="H104" s="23">
        <v>6</v>
      </c>
      <c r="I104" s="36">
        <f>I99*6</f>
        <v>82.199999999999989</v>
      </c>
      <c r="J104" s="36" t="s">
        <v>77</v>
      </c>
      <c r="K104" s="123">
        <v>45839</v>
      </c>
      <c r="L104" s="36">
        <f>L99*6</f>
        <v>78</v>
      </c>
      <c r="M104" s="36" t="s">
        <v>77</v>
      </c>
      <c r="N104" s="130">
        <v>45108</v>
      </c>
      <c r="O104" s="130" t="s">
        <v>238</v>
      </c>
      <c r="P104" s="35" t="s">
        <v>79</v>
      </c>
      <c r="Q104" s="35" t="s">
        <v>79</v>
      </c>
      <c r="R104" s="110" t="s">
        <v>80</v>
      </c>
    </row>
    <row r="105" spans="2:18" ht="28.5" x14ac:dyDescent="0.25">
      <c r="B105"/>
      <c r="C105" s="51" t="s">
        <v>117</v>
      </c>
      <c r="D105" s="35" t="s">
        <v>121</v>
      </c>
      <c r="E105" s="35" t="s">
        <v>429</v>
      </c>
      <c r="F105" s="35">
        <v>7</v>
      </c>
      <c r="G105" s="35" t="s">
        <v>95</v>
      </c>
      <c r="H105" s="23">
        <v>3</v>
      </c>
      <c r="I105" s="36">
        <f>I99*3</f>
        <v>41.099999999999994</v>
      </c>
      <c r="J105" s="36" t="s">
        <v>77</v>
      </c>
      <c r="K105" s="123">
        <v>45839</v>
      </c>
      <c r="L105" s="36">
        <f>L99*3</f>
        <v>39</v>
      </c>
      <c r="M105" s="36" t="s">
        <v>77</v>
      </c>
      <c r="N105" s="130">
        <v>45108</v>
      </c>
      <c r="O105" s="130" t="s">
        <v>238</v>
      </c>
      <c r="P105" s="35" t="s">
        <v>79</v>
      </c>
      <c r="Q105" s="35" t="s">
        <v>79</v>
      </c>
      <c r="R105" s="110" t="s">
        <v>80</v>
      </c>
    </row>
    <row r="106" spans="2:18" ht="15" x14ac:dyDescent="0.25">
      <c r="B106"/>
      <c r="C106" s="51" t="s">
        <v>117</v>
      </c>
      <c r="D106" s="35" t="s">
        <v>121</v>
      </c>
      <c r="E106" s="35" t="s">
        <v>429</v>
      </c>
      <c r="F106" s="35">
        <v>8</v>
      </c>
      <c r="G106" s="35" t="s">
        <v>96</v>
      </c>
      <c r="H106" s="23">
        <v>4</v>
      </c>
      <c r="I106" s="36">
        <f>I99*4</f>
        <v>54.8</v>
      </c>
      <c r="J106" s="36" t="s">
        <v>77</v>
      </c>
      <c r="K106" s="123">
        <v>45839</v>
      </c>
      <c r="L106" s="36">
        <f>L99*4</f>
        <v>52</v>
      </c>
      <c r="M106" s="36" t="s">
        <v>77</v>
      </c>
      <c r="N106" s="130">
        <v>45108</v>
      </c>
      <c r="O106" s="130" t="s">
        <v>238</v>
      </c>
      <c r="P106" s="35" t="s">
        <v>79</v>
      </c>
      <c r="Q106" s="35" t="s">
        <v>79</v>
      </c>
      <c r="R106" s="110" t="s">
        <v>80</v>
      </c>
    </row>
    <row r="107" spans="2:18" ht="28.5" x14ac:dyDescent="0.25">
      <c r="B107"/>
      <c r="C107" s="51" t="s">
        <v>117</v>
      </c>
      <c r="D107" s="35" t="s">
        <v>121</v>
      </c>
      <c r="E107" s="35" t="s">
        <v>429</v>
      </c>
      <c r="F107" s="35">
        <v>9</v>
      </c>
      <c r="G107" s="35" t="s">
        <v>98</v>
      </c>
      <c r="H107" s="23">
        <v>2</v>
      </c>
      <c r="I107" s="36" t="s">
        <v>77</v>
      </c>
      <c r="J107" s="36" t="s">
        <v>77</v>
      </c>
      <c r="K107" s="123">
        <v>45839</v>
      </c>
      <c r="L107" s="36" t="s">
        <v>77</v>
      </c>
      <c r="M107" s="36" t="s">
        <v>77</v>
      </c>
      <c r="N107" s="130">
        <v>45108</v>
      </c>
      <c r="O107" s="130" t="s">
        <v>238</v>
      </c>
      <c r="P107" s="35" t="s">
        <v>79</v>
      </c>
      <c r="Q107" s="35" t="s">
        <v>79</v>
      </c>
      <c r="R107" s="110" t="s">
        <v>80</v>
      </c>
    </row>
    <row r="108" spans="2:18" ht="15" x14ac:dyDescent="0.25">
      <c r="B108"/>
      <c r="C108" s="51" t="s">
        <v>117</v>
      </c>
      <c r="D108" s="35" t="s">
        <v>121</v>
      </c>
      <c r="E108" s="35" t="s">
        <v>423</v>
      </c>
      <c r="F108" s="23">
        <v>1</v>
      </c>
      <c r="G108" s="35" t="s">
        <v>76</v>
      </c>
      <c r="H108" s="23">
        <v>2</v>
      </c>
      <c r="I108" s="36">
        <v>13.6</v>
      </c>
      <c r="J108" s="36" t="s">
        <v>77</v>
      </c>
      <c r="K108" s="123">
        <v>45839</v>
      </c>
      <c r="L108" s="36">
        <v>12.8</v>
      </c>
      <c r="M108" s="36" t="s">
        <v>77</v>
      </c>
      <c r="N108" s="130">
        <v>45108</v>
      </c>
      <c r="O108" s="130" t="s">
        <v>238</v>
      </c>
      <c r="P108" s="35" t="s">
        <v>79</v>
      </c>
      <c r="Q108" s="35" t="s">
        <v>79</v>
      </c>
      <c r="R108" s="110" t="s">
        <v>80</v>
      </c>
    </row>
    <row r="109" spans="2:18" ht="28.5" x14ac:dyDescent="0.25">
      <c r="B109"/>
      <c r="C109" s="51" t="s">
        <v>117</v>
      </c>
      <c r="D109" s="35" t="s">
        <v>121</v>
      </c>
      <c r="E109" s="35" t="s">
        <v>423</v>
      </c>
      <c r="F109" s="23">
        <v>2</v>
      </c>
      <c r="G109" s="35" t="s">
        <v>82</v>
      </c>
      <c r="H109" s="23">
        <v>2</v>
      </c>
      <c r="I109" s="36">
        <f>I108*2</f>
        <v>27.2</v>
      </c>
      <c r="J109" s="36" t="s">
        <v>77</v>
      </c>
      <c r="K109" s="123">
        <v>45839</v>
      </c>
      <c r="L109" s="36">
        <f>L108*2</f>
        <v>25.6</v>
      </c>
      <c r="M109" s="36" t="s">
        <v>77</v>
      </c>
      <c r="N109" s="130">
        <v>45108</v>
      </c>
      <c r="O109" s="130" t="s">
        <v>238</v>
      </c>
      <c r="P109" s="35" t="s">
        <v>79</v>
      </c>
      <c r="Q109" s="35" t="s">
        <v>79</v>
      </c>
      <c r="R109" s="110" t="s">
        <v>80</v>
      </c>
    </row>
    <row r="110" spans="2:18" ht="28.5" x14ac:dyDescent="0.25">
      <c r="B110"/>
      <c r="C110" s="51" t="s">
        <v>117</v>
      </c>
      <c r="D110" s="35" t="s">
        <v>121</v>
      </c>
      <c r="E110" s="35" t="s">
        <v>423</v>
      </c>
      <c r="F110" s="23">
        <v>3</v>
      </c>
      <c r="G110" s="35" t="s">
        <v>97</v>
      </c>
      <c r="H110" s="23">
        <v>3</v>
      </c>
      <c r="I110" s="36">
        <f>I108*3</f>
        <v>40.799999999999997</v>
      </c>
      <c r="J110" s="36" t="s">
        <v>77</v>
      </c>
      <c r="K110" s="123">
        <v>45839</v>
      </c>
      <c r="L110" s="36">
        <f>L108*3</f>
        <v>38.400000000000006</v>
      </c>
      <c r="M110" s="36" t="s">
        <v>77</v>
      </c>
      <c r="N110" s="130">
        <v>45108</v>
      </c>
      <c r="O110" s="130" t="s">
        <v>238</v>
      </c>
      <c r="P110" s="35" t="s">
        <v>79</v>
      </c>
      <c r="Q110" s="35" t="s">
        <v>79</v>
      </c>
      <c r="R110" s="110" t="s">
        <v>80</v>
      </c>
    </row>
    <row r="111" spans="2:18" ht="28.5" x14ac:dyDescent="0.25">
      <c r="B111"/>
      <c r="C111" s="51" t="s">
        <v>117</v>
      </c>
      <c r="D111" s="35" t="s">
        <v>121</v>
      </c>
      <c r="E111" s="35" t="s">
        <v>423</v>
      </c>
      <c r="F111" s="23">
        <v>4</v>
      </c>
      <c r="G111" s="35" t="s">
        <v>97</v>
      </c>
      <c r="H111" s="23">
        <v>4</v>
      </c>
      <c r="I111" s="36">
        <f>I108*4</f>
        <v>54.4</v>
      </c>
      <c r="J111" s="36" t="s">
        <v>77</v>
      </c>
      <c r="K111" s="123">
        <v>45839</v>
      </c>
      <c r="L111" s="36">
        <f>L108*4</f>
        <v>51.2</v>
      </c>
      <c r="M111" s="36" t="s">
        <v>77</v>
      </c>
      <c r="N111" s="130">
        <v>45108</v>
      </c>
      <c r="O111" s="130" t="s">
        <v>238</v>
      </c>
      <c r="P111" s="35" t="s">
        <v>79</v>
      </c>
      <c r="Q111" s="35" t="s">
        <v>79</v>
      </c>
      <c r="R111" s="110" t="s">
        <v>80</v>
      </c>
    </row>
    <row r="112" spans="2:18" ht="28.5" x14ac:dyDescent="0.25">
      <c r="B112"/>
      <c r="C112" s="51" t="s">
        <v>117</v>
      </c>
      <c r="D112" s="35" t="s">
        <v>121</v>
      </c>
      <c r="E112" s="35" t="s">
        <v>423</v>
      </c>
      <c r="F112" s="23">
        <v>5</v>
      </c>
      <c r="G112" s="35" t="s">
        <v>97</v>
      </c>
      <c r="H112" s="23">
        <v>5</v>
      </c>
      <c r="I112" s="36">
        <f>I108*5</f>
        <v>68</v>
      </c>
      <c r="J112" s="36" t="s">
        <v>77</v>
      </c>
      <c r="K112" s="123">
        <v>45839</v>
      </c>
      <c r="L112" s="36">
        <f>L108*5</f>
        <v>64</v>
      </c>
      <c r="M112" s="36" t="s">
        <v>77</v>
      </c>
      <c r="N112" s="130">
        <v>45108</v>
      </c>
      <c r="O112" s="130" t="s">
        <v>238</v>
      </c>
      <c r="P112" s="35" t="s">
        <v>79</v>
      </c>
      <c r="Q112" s="35" t="s">
        <v>79</v>
      </c>
      <c r="R112" s="110" t="s">
        <v>80</v>
      </c>
    </row>
    <row r="113" spans="2:18" ht="28.5" x14ac:dyDescent="0.25">
      <c r="B113"/>
      <c r="C113" s="51" t="s">
        <v>117</v>
      </c>
      <c r="D113" s="35" t="s">
        <v>121</v>
      </c>
      <c r="E113" s="35" t="s">
        <v>423</v>
      </c>
      <c r="F113" s="23">
        <v>6</v>
      </c>
      <c r="G113" s="35" t="s">
        <v>97</v>
      </c>
      <c r="H113" s="23">
        <v>6</v>
      </c>
      <c r="I113" s="36">
        <f>I108*6</f>
        <v>81.599999999999994</v>
      </c>
      <c r="J113" s="36" t="s">
        <v>77</v>
      </c>
      <c r="K113" s="123">
        <v>45839</v>
      </c>
      <c r="L113" s="36">
        <f>L108*6</f>
        <v>76.800000000000011</v>
      </c>
      <c r="M113" s="36" t="s">
        <v>77</v>
      </c>
      <c r="N113" s="130">
        <v>45108</v>
      </c>
      <c r="O113" s="130" t="s">
        <v>238</v>
      </c>
      <c r="P113" s="35" t="s">
        <v>79</v>
      </c>
      <c r="Q113" s="35" t="s">
        <v>79</v>
      </c>
      <c r="R113" s="110" t="s">
        <v>80</v>
      </c>
    </row>
    <row r="114" spans="2:18" ht="28.5" x14ac:dyDescent="0.25">
      <c r="B114"/>
      <c r="C114" s="51" t="s">
        <v>117</v>
      </c>
      <c r="D114" s="35" t="s">
        <v>121</v>
      </c>
      <c r="E114" s="35" t="s">
        <v>423</v>
      </c>
      <c r="F114" s="23">
        <v>7</v>
      </c>
      <c r="G114" s="35" t="s">
        <v>95</v>
      </c>
      <c r="H114" s="23">
        <v>3</v>
      </c>
      <c r="I114" s="36">
        <f>I108*3</f>
        <v>40.799999999999997</v>
      </c>
      <c r="J114" s="36" t="s">
        <v>77</v>
      </c>
      <c r="K114" s="123">
        <v>45839</v>
      </c>
      <c r="L114" s="36">
        <f>L108*3</f>
        <v>38.400000000000006</v>
      </c>
      <c r="M114" s="36" t="s">
        <v>77</v>
      </c>
      <c r="N114" s="130">
        <v>45108</v>
      </c>
      <c r="O114" s="130" t="s">
        <v>238</v>
      </c>
      <c r="P114" s="35" t="s">
        <v>79</v>
      </c>
      <c r="Q114" s="35" t="s">
        <v>79</v>
      </c>
      <c r="R114" s="110" t="s">
        <v>80</v>
      </c>
    </row>
    <row r="115" spans="2:18" ht="15" x14ac:dyDescent="0.25">
      <c r="B115"/>
      <c r="C115" s="51" t="s">
        <v>117</v>
      </c>
      <c r="D115" s="35" t="s">
        <v>121</v>
      </c>
      <c r="E115" s="35" t="s">
        <v>423</v>
      </c>
      <c r="F115" s="23">
        <v>8</v>
      </c>
      <c r="G115" s="35" t="s">
        <v>96</v>
      </c>
      <c r="H115" s="23">
        <v>4</v>
      </c>
      <c r="I115" s="36">
        <f>I108*4</f>
        <v>54.4</v>
      </c>
      <c r="J115" s="36" t="s">
        <v>77</v>
      </c>
      <c r="K115" s="123">
        <v>45839</v>
      </c>
      <c r="L115" s="36">
        <f>L108*4</f>
        <v>51.2</v>
      </c>
      <c r="M115" s="36" t="s">
        <v>77</v>
      </c>
      <c r="N115" s="130">
        <v>45108</v>
      </c>
      <c r="O115" s="130" t="s">
        <v>238</v>
      </c>
      <c r="P115" s="35" t="s">
        <v>79</v>
      </c>
      <c r="Q115" s="35" t="s">
        <v>79</v>
      </c>
      <c r="R115" s="110" t="s">
        <v>80</v>
      </c>
    </row>
    <row r="116" spans="2:18" ht="28.5" x14ac:dyDescent="0.25">
      <c r="B116"/>
      <c r="C116" s="51" t="s">
        <v>117</v>
      </c>
      <c r="D116" s="35" t="s">
        <v>121</v>
      </c>
      <c r="E116" s="35" t="s">
        <v>423</v>
      </c>
      <c r="F116" s="23">
        <v>9</v>
      </c>
      <c r="G116" s="35" t="s">
        <v>98</v>
      </c>
      <c r="H116" s="23">
        <v>2</v>
      </c>
      <c r="I116" s="36" t="s">
        <v>77</v>
      </c>
      <c r="J116" s="36" t="s">
        <v>77</v>
      </c>
      <c r="K116" s="123">
        <v>45839</v>
      </c>
      <c r="L116" s="36" t="s">
        <v>77</v>
      </c>
      <c r="M116" s="36" t="s">
        <v>77</v>
      </c>
      <c r="N116" s="130">
        <v>45108</v>
      </c>
      <c r="O116" s="130" t="s">
        <v>238</v>
      </c>
      <c r="P116" s="35" t="s">
        <v>79</v>
      </c>
      <c r="Q116" s="35" t="s">
        <v>79</v>
      </c>
      <c r="R116" s="111" t="s">
        <v>80</v>
      </c>
    </row>
    <row r="117" spans="2:18" ht="15" x14ac:dyDescent="0.25">
      <c r="B117"/>
      <c r="C117" s="51" t="s">
        <v>117</v>
      </c>
      <c r="D117" s="35" t="s">
        <v>121</v>
      </c>
      <c r="E117" s="35" t="s">
        <v>430</v>
      </c>
      <c r="F117" s="23">
        <v>1</v>
      </c>
      <c r="G117" s="35" t="s">
        <v>76</v>
      </c>
      <c r="H117" s="23">
        <v>2</v>
      </c>
      <c r="I117" s="36">
        <v>12.1</v>
      </c>
      <c r="J117" s="36" t="s">
        <v>77</v>
      </c>
      <c r="K117" s="123">
        <v>45839</v>
      </c>
      <c r="L117" s="36">
        <v>11.4</v>
      </c>
      <c r="M117" s="36" t="s">
        <v>77</v>
      </c>
      <c r="N117" s="130">
        <v>45108</v>
      </c>
      <c r="O117" s="130" t="s">
        <v>238</v>
      </c>
      <c r="P117" s="35" t="s">
        <v>79</v>
      </c>
      <c r="Q117" s="35" t="s">
        <v>79</v>
      </c>
      <c r="R117" s="110" t="s">
        <v>80</v>
      </c>
    </row>
    <row r="118" spans="2:18" ht="28.5" x14ac:dyDescent="0.25">
      <c r="B118"/>
      <c r="C118" s="51" t="s">
        <v>117</v>
      </c>
      <c r="D118" s="35" t="s">
        <v>121</v>
      </c>
      <c r="E118" s="35" t="s">
        <v>430</v>
      </c>
      <c r="F118" s="23">
        <v>2</v>
      </c>
      <c r="G118" s="35" t="s">
        <v>82</v>
      </c>
      <c r="H118" s="23">
        <v>2</v>
      </c>
      <c r="I118" s="36">
        <f>I117*2</f>
        <v>24.2</v>
      </c>
      <c r="J118" s="36" t="s">
        <v>77</v>
      </c>
      <c r="K118" s="123">
        <v>45839</v>
      </c>
      <c r="L118" s="36">
        <f>L117*2</f>
        <v>22.8</v>
      </c>
      <c r="M118" s="36" t="s">
        <v>77</v>
      </c>
      <c r="N118" s="130">
        <v>45108</v>
      </c>
      <c r="O118" s="130" t="s">
        <v>238</v>
      </c>
      <c r="P118" s="35" t="s">
        <v>79</v>
      </c>
      <c r="Q118" s="35" t="s">
        <v>79</v>
      </c>
      <c r="R118" s="110" t="s">
        <v>80</v>
      </c>
    </row>
    <row r="119" spans="2:18" ht="28.5" x14ac:dyDescent="0.25">
      <c r="B119"/>
      <c r="C119" s="51" t="s">
        <v>117</v>
      </c>
      <c r="D119" s="35" t="s">
        <v>121</v>
      </c>
      <c r="E119" s="35" t="s">
        <v>430</v>
      </c>
      <c r="F119" s="23">
        <v>3</v>
      </c>
      <c r="G119" s="35" t="s">
        <v>97</v>
      </c>
      <c r="H119" s="23">
        <v>3</v>
      </c>
      <c r="I119" s="36">
        <f>I117*3</f>
        <v>36.299999999999997</v>
      </c>
      <c r="J119" s="36" t="s">
        <v>77</v>
      </c>
      <c r="K119" s="123">
        <v>45839</v>
      </c>
      <c r="L119" s="36">
        <f>L117*3</f>
        <v>34.200000000000003</v>
      </c>
      <c r="M119" s="36" t="s">
        <v>77</v>
      </c>
      <c r="N119" s="130">
        <v>45108</v>
      </c>
      <c r="O119" s="130" t="s">
        <v>238</v>
      </c>
      <c r="P119" s="35" t="s">
        <v>79</v>
      </c>
      <c r="Q119" s="35" t="s">
        <v>79</v>
      </c>
      <c r="R119" s="110" t="s">
        <v>80</v>
      </c>
    </row>
    <row r="120" spans="2:18" ht="28.5" x14ac:dyDescent="0.25">
      <c r="B120"/>
      <c r="C120" s="51" t="s">
        <v>117</v>
      </c>
      <c r="D120" s="35" t="s">
        <v>121</v>
      </c>
      <c r="E120" s="35" t="s">
        <v>430</v>
      </c>
      <c r="F120" s="23">
        <v>4</v>
      </c>
      <c r="G120" s="35" t="s">
        <v>97</v>
      </c>
      <c r="H120" s="23">
        <v>4</v>
      </c>
      <c r="I120" s="36">
        <f>I117*4</f>
        <v>48.4</v>
      </c>
      <c r="J120" s="36" t="s">
        <v>77</v>
      </c>
      <c r="K120" s="123">
        <v>45839</v>
      </c>
      <c r="L120" s="36">
        <f>L117*4</f>
        <v>45.6</v>
      </c>
      <c r="M120" s="36" t="s">
        <v>77</v>
      </c>
      <c r="N120" s="130">
        <v>45108</v>
      </c>
      <c r="O120" s="130" t="s">
        <v>238</v>
      </c>
      <c r="P120" s="35" t="s">
        <v>79</v>
      </c>
      <c r="Q120" s="35" t="s">
        <v>79</v>
      </c>
      <c r="R120" s="110" t="s">
        <v>80</v>
      </c>
    </row>
    <row r="121" spans="2:18" ht="28.5" x14ac:dyDescent="0.25">
      <c r="B121"/>
      <c r="C121" s="51" t="s">
        <v>117</v>
      </c>
      <c r="D121" s="35" t="s">
        <v>121</v>
      </c>
      <c r="E121" s="35" t="s">
        <v>430</v>
      </c>
      <c r="F121" s="23">
        <v>5</v>
      </c>
      <c r="G121" s="35" t="s">
        <v>97</v>
      </c>
      <c r="H121" s="23">
        <v>5</v>
      </c>
      <c r="I121" s="36">
        <f>I117*5</f>
        <v>60.5</v>
      </c>
      <c r="J121" s="36" t="s">
        <v>77</v>
      </c>
      <c r="K121" s="123">
        <v>45839</v>
      </c>
      <c r="L121" s="36">
        <f>L117*5</f>
        <v>57</v>
      </c>
      <c r="M121" s="36" t="s">
        <v>77</v>
      </c>
      <c r="N121" s="130">
        <v>45108</v>
      </c>
      <c r="O121" s="130" t="s">
        <v>238</v>
      </c>
      <c r="P121" s="35" t="s">
        <v>79</v>
      </c>
      <c r="Q121" s="35" t="s">
        <v>79</v>
      </c>
      <c r="R121" s="110" t="s">
        <v>80</v>
      </c>
    </row>
    <row r="122" spans="2:18" ht="28.5" x14ac:dyDescent="0.25">
      <c r="B122"/>
      <c r="C122" s="51" t="s">
        <v>117</v>
      </c>
      <c r="D122" s="35" t="s">
        <v>121</v>
      </c>
      <c r="E122" s="35" t="s">
        <v>430</v>
      </c>
      <c r="F122" s="23">
        <v>6</v>
      </c>
      <c r="G122" s="35" t="s">
        <v>97</v>
      </c>
      <c r="H122" s="23">
        <v>6</v>
      </c>
      <c r="I122" s="36">
        <f>I117*6</f>
        <v>72.599999999999994</v>
      </c>
      <c r="J122" s="36" t="s">
        <v>77</v>
      </c>
      <c r="K122" s="123">
        <v>45839</v>
      </c>
      <c r="L122" s="36">
        <f>L117*6</f>
        <v>68.400000000000006</v>
      </c>
      <c r="M122" s="36" t="s">
        <v>77</v>
      </c>
      <c r="N122" s="130">
        <v>45108</v>
      </c>
      <c r="O122" s="130" t="s">
        <v>238</v>
      </c>
      <c r="P122" s="35" t="s">
        <v>79</v>
      </c>
      <c r="Q122" s="35" t="s">
        <v>79</v>
      </c>
      <c r="R122" s="110" t="s">
        <v>80</v>
      </c>
    </row>
    <row r="123" spans="2:18" ht="28.5" x14ac:dyDescent="0.25">
      <c r="B123"/>
      <c r="C123" s="51" t="s">
        <v>117</v>
      </c>
      <c r="D123" s="35" t="s">
        <v>121</v>
      </c>
      <c r="E123" s="35" t="s">
        <v>430</v>
      </c>
      <c r="F123" s="23">
        <v>7</v>
      </c>
      <c r="G123" s="35" t="s">
        <v>95</v>
      </c>
      <c r="H123" s="23">
        <v>3</v>
      </c>
      <c r="I123" s="36">
        <f>I117*3</f>
        <v>36.299999999999997</v>
      </c>
      <c r="J123" s="36" t="s">
        <v>77</v>
      </c>
      <c r="K123" s="123">
        <v>45839</v>
      </c>
      <c r="L123" s="36">
        <f>L117*3</f>
        <v>34.200000000000003</v>
      </c>
      <c r="M123" s="36" t="s">
        <v>77</v>
      </c>
      <c r="N123" s="130">
        <v>45108</v>
      </c>
      <c r="O123" s="130" t="s">
        <v>238</v>
      </c>
      <c r="P123" s="35" t="s">
        <v>79</v>
      </c>
      <c r="Q123" s="35" t="s">
        <v>79</v>
      </c>
      <c r="R123" s="110" t="s">
        <v>80</v>
      </c>
    </row>
    <row r="124" spans="2:18" ht="15" x14ac:dyDescent="0.25">
      <c r="B124"/>
      <c r="C124" s="51" t="s">
        <v>117</v>
      </c>
      <c r="D124" s="35" t="s">
        <v>121</v>
      </c>
      <c r="E124" s="35" t="s">
        <v>430</v>
      </c>
      <c r="F124" s="23">
        <v>8</v>
      </c>
      <c r="G124" s="35" t="s">
        <v>96</v>
      </c>
      <c r="H124" s="23">
        <v>4</v>
      </c>
      <c r="I124" s="36">
        <f>I117*4</f>
        <v>48.4</v>
      </c>
      <c r="J124" s="36" t="s">
        <v>77</v>
      </c>
      <c r="K124" s="123">
        <v>45839</v>
      </c>
      <c r="L124" s="36">
        <f>L117*4</f>
        <v>45.6</v>
      </c>
      <c r="M124" s="36" t="s">
        <v>77</v>
      </c>
      <c r="N124" s="130">
        <v>45108</v>
      </c>
      <c r="O124" s="130" t="s">
        <v>238</v>
      </c>
      <c r="P124" s="35" t="s">
        <v>79</v>
      </c>
      <c r="Q124" s="35" t="s">
        <v>79</v>
      </c>
      <c r="R124" s="110" t="s">
        <v>80</v>
      </c>
    </row>
    <row r="125" spans="2:18" ht="28.5" x14ac:dyDescent="0.25">
      <c r="B125"/>
      <c r="C125" s="51" t="s">
        <v>117</v>
      </c>
      <c r="D125" s="35" t="s">
        <v>121</v>
      </c>
      <c r="E125" s="35" t="s">
        <v>430</v>
      </c>
      <c r="F125" s="23">
        <v>9</v>
      </c>
      <c r="G125" s="35" t="s">
        <v>98</v>
      </c>
      <c r="H125" s="23">
        <v>2</v>
      </c>
      <c r="I125" s="36" t="s">
        <v>77</v>
      </c>
      <c r="J125" s="36" t="s">
        <v>77</v>
      </c>
      <c r="K125" s="123">
        <v>45839</v>
      </c>
      <c r="L125" s="36" t="s">
        <v>77</v>
      </c>
      <c r="M125" s="36" t="s">
        <v>77</v>
      </c>
      <c r="N125" s="130">
        <v>45108</v>
      </c>
      <c r="O125" s="130" t="s">
        <v>238</v>
      </c>
      <c r="P125" s="35" t="s">
        <v>79</v>
      </c>
      <c r="Q125" s="35" t="s">
        <v>79</v>
      </c>
      <c r="R125" s="110" t="s">
        <v>80</v>
      </c>
    </row>
    <row r="126" spans="2:18" ht="15" x14ac:dyDescent="0.25">
      <c r="B126"/>
      <c r="C126" s="51" t="s">
        <v>117</v>
      </c>
      <c r="D126" s="35" t="s">
        <v>121</v>
      </c>
      <c r="E126" s="35" t="s">
        <v>133</v>
      </c>
      <c r="F126" s="23">
        <v>1</v>
      </c>
      <c r="G126" s="35" t="s">
        <v>76</v>
      </c>
      <c r="H126" s="23">
        <v>2</v>
      </c>
      <c r="I126" s="36">
        <v>9.1999999999999993</v>
      </c>
      <c r="J126" s="36" t="s">
        <v>77</v>
      </c>
      <c r="K126" s="123">
        <v>45839</v>
      </c>
      <c r="L126" s="36">
        <v>8.6999999999999993</v>
      </c>
      <c r="M126" s="36" t="s">
        <v>77</v>
      </c>
      <c r="N126" s="130">
        <v>45108</v>
      </c>
      <c r="O126" s="130" t="s">
        <v>238</v>
      </c>
      <c r="P126" s="35" t="s">
        <v>79</v>
      </c>
      <c r="Q126" s="35" t="s">
        <v>79</v>
      </c>
      <c r="R126" s="110" t="s">
        <v>80</v>
      </c>
    </row>
    <row r="127" spans="2:18" ht="28.5" x14ac:dyDescent="0.25">
      <c r="B127"/>
      <c r="C127" s="51" t="s">
        <v>117</v>
      </c>
      <c r="D127" s="35" t="s">
        <v>121</v>
      </c>
      <c r="E127" s="35" t="s">
        <v>133</v>
      </c>
      <c r="F127" s="23">
        <v>2</v>
      </c>
      <c r="G127" s="35" t="s">
        <v>82</v>
      </c>
      <c r="H127" s="23">
        <v>2</v>
      </c>
      <c r="I127" s="36">
        <f>I126*2</f>
        <v>18.399999999999999</v>
      </c>
      <c r="J127" s="36" t="s">
        <v>77</v>
      </c>
      <c r="K127" s="123">
        <v>45839</v>
      </c>
      <c r="L127" s="36">
        <f>L126*2</f>
        <v>17.399999999999999</v>
      </c>
      <c r="M127" s="36" t="s">
        <v>77</v>
      </c>
      <c r="N127" s="130">
        <v>45108</v>
      </c>
      <c r="O127" s="130" t="s">
        <v>238</v>
      </c>
      <c r="P127" s="35" t="s">
        <v>79</v>
      </c>
      <c r="Q127" s="35" t="s">
        <v>79</v>
      </c>
      <c r="R127" s="110" t="s">
        <v>80</v>
      </c>
    </row>
    <row r="128" spans="2:18" ht="28.5" x14ac:dyDescent="0.25">
      <c r="B128"/>
      <c r="C128" s="51" t="s">
        <v>117</v>
      </c>
      <c r="D128" s="35" t="s">
        <v>121</v>
      </c>
      <c r="E128" s="35" t="s">
        <v>133</v>
      </c>
      <c r="F128" s="23">
        <v>3</v>
      </c>
      <c r="G128" s="35" t="s">
        <v>97</v>
      </c>
      <c r="H128" s="23">
        <v>3</v>
      </c>
      <c r="I128" s="36">
        <f>I126*3</f>
        <v>27.599999999999998</v>
      </c>
      <c r="J128" s="36" t="s">
        <v>77</v>
      </c>
      <c r="K128" s="123">
        <v>45839</v>
      </c>
      <c r="L128" s="36">
        <f>L126*3</f>
        <v>26.099999999999998</v>
      </c>
      <c r="M128" s="36" t="s">
        <v>77</v>
      </c>
      <c r="N128" s="130">
        <v>45108</v>
      </c>
      <c r="O128" s="130" t="s">
        <v>238</v>
      </c>
      <c r="P128" s="35" t="s">
        <v>79</v>
      </c>
      <c r="Q128" s="35" t="s">
        <v>79</v>
      </c>
      <c r="R128" s="110" t="s">
        <v>80</v>
      </c>
    </row>
    <row r="129" spans="2:18" ht="28.5" x14ac:dyDescent="0.25">
      <c r="B129"/>
      <c r="C129" s="51" t="s">
        <v>117</v>
      </c>
      <c r="D129" s="35" t="s">
        <v>121</v>
      </c>
      <c r="E129" s="35" t="s">
        <v>133</v>
      </c>
      <c r="F129" s="23">
        <v>4</v>
      </c>
      <c r="G129" s="35" t="s">
        <v>97</v>
      </c>
      <c r="H129" s="23">
        <v>4</v>
      </c>
      <c r="I129" s="36">
        <f>I126*4</f>
        <v>36.799999999999997</v>
      </c>
      <c r="J129" s="36" t="s">
        <v>77</v>
      </c>
      <c r="K129" s="123">
        <v>45839</v>
      </c>
      <c r="L129" s="36">
        <f>L126*4</f>
        <v>34.799999999999997</v>
      </c>
      <c r="M129" s="36" t="s">
        <v>77</v>
      </c>
      <c r="N129" s="130">
        <v>45108</v>
      </c>
      <c r="O129" s="130" t="s">
        <v>238</v>
      </c>
      <c r="P129" s="35" t="s">
        <v>79</v>
      </c>
      <c r="Q129" s="35" t="s">
        <v>79</v>
      </c>
      <c r="R129" s="110" t="s">
        <v>80</v>
      </c>
    </row>
    <row r="130" spans="2:18" ht="28.5" x14ac:dyDescent="0.25">
      <c r="B130"/>
      <c r="C130" s="51" t="s">
        <v>117</v>
      </c>
      <c r="D130" s="35" t="s">
        <v>121</v>
      </c>
      <c r="E130" s="35" t="s">
        <v>133</v>
      </c>
      <c r="F130" s="23">
        <v>5</v>
      </c>
      <c r="G130" s="35" t="s">
        <v>97</v>
      </c>
      <c r="H130" s="23">
        <v>5</v>
      </c>
      <c r="I130" s="36">
        <f>I126*5</f>
        <v>46</v>
      </c>
      <c r="J130" s="36" t="s">
        <v>77</v>
      </c>
      <c r="K130" s="123">
        <v>45839</v>
      </c>
      <c r="L130" s="36">
        <f>L126*5</f>
        <v>43.5</v>
      </c>
      <c r="M130" s="36" t="s">
        <v>77</v>
      </c>
      <c r="N130" s="130">
        <v>45108</v>
      </c>
      <c r="O130" s="130" t="s">
        <v>238</v>
      </c>
      <c r="P130" s="35" t="s">
        <v>79</v>
      </c>
      <c r="Q130" s="35" t="s">
        <v>79</v>
      </c>
      <c r="R130" s="110" t="s">
        <v>80</v>
      </c>
    </row>
    <row r="131" spans="2:18" ht="28.5" x14ac:dyDescent="0.25">
      <c r="B131"/>
      <c r="C131" s="51" t="s">
        <v>117</v>
      </c>
      <c r="D131" s="35" t="s">
        <v>121</v>
      </c>
      <c r="E131" s="35" t="s">
        <v>133</v>
      </c>
      <c r="F131" s="23">
        <v>6</v>
      </c>
      <c r="G131" s="35" t="s">
        <v>97</v>
      </c>
      <c r="H131" s="23">
        <v>6</v>
      </c>
      <c r="I131" s="36">
        <f>I126*6</f>
        <v>55.199999999999996</v>
      </c>
      <c r="J131" s="36" t="s">
        <v>77</v>
      </c>
      <c r="K131" s="123">
        <v>45839</v>
      </c>
      <c r="L131" s="36">
        <f>L126*6</f>
        <v>52.199999999999996</v>
      </c>
      <c r="M131" s="36" t="s">
        <v>77</v>
      </c>
      <c r="N131" s="130">
        <v>45108</v>
      </c>
      <c r="O131" s="130" t="s">
        <v>238</v>
      </c>
      <c r="P131" s="35" t="s">
        <v>79</v>
      </c>
      <c r="Q131" s="35" t="s">
        <v>79</v>
      </c>
      <c r="R131" s="110" t="s">
        <v>80</v>
      </c>
    </row>
    <row r="132" spans="2:18" ht="28.5" x14ac:dyDescent="0.25">
      <c r="B132"/>
      <c r="C132" s="51" t="s">
        <v>117</v>
      </c>
      <c r="D132" s="35" t="s">
        <v>121</v>
      </c>
      <c r="E132" s="35" t="s">
        <v>133</v>
      </c>
      <c r="F132" s="23">
        <v>7</v>
      </c>
      <c r="G132" s="35" t="s">
        <v>95</v>
      </c>
      <c r="H132" s="23">
        <v>3</v>
      </c>
      <c r="I132" s="36">
        <f>I126*3</f>
        <v>27.599999999999998</v>
      </c>
      <c r="J132" s="36" t="s">
        <v>77</v>
      </c>
      <c r="K132" s="123">
        <v>45839</v>
      </c>
      <c r="L132" s="36">
        <f>L126*3</f>
        <v>26.099999999999998</v>
      </c>
      <c r="M132" s="36" t="s">
        <v>77</v>
      </c>
      <c r="N132" s="130">
        <v>45108</v>
      </c>
      <c r="O132" s="130" t="s">
        <v>238</v>
      </c>
      <c r="P132" s="35" t="s">
        <v>79</v>
      </c>
      <c r="Q132" s="35" t="s">
        <v>79</v>
      </c>
      <c r="R132" s="110" t="s">
        <v>80</v>
      </c>
    </row>
    <row r="133" spans="2:18" ht="15" x14ac:dyDescent="0.25">
      <c r="B133"/>
      <c r="C133" s="51" t="s">
        <v>117</v>
      </c>
      <c r="D133" s="35" t="s">
        <v>121</v>
      </c>
      <c r="E133" s="35" t="s">
        <v>133</v>
      </c>
      <c r="F133" s="23">
        <v>8</v>
      </c>
      <c r="G133" s="35" t="s">
        <v>96</v>
      </c>
      <c r="H133" s="23">
        <v>4</v>
      </c>
      <c r="I133" s="36">
        <f>I126*4</f>
        <v>36.799999999999997</v>
      </c>
      <c r="J133" s="36" t="s">
        <v>77</v>
      </c>
      <c r="K133" s="123">
        <v>45839</v>
      </c>
      <c r="L133" s="36">
        <f>L126*4</f>
        <v>34.799999999999997</v>
      </c>
      <c r="M133" s="36" t="s">
        <v>77</v>
      </c>
      <c r="N133" s="130">
        <v>45108</v>
      </c>
      <c r="O133" s="130" t="s">
        <v>238</v>
      </c>
      <c r="P133" s="35" t="s">
        <v>79</v>
      </c>
      <c r="Q133" s="35" t="s">
        <v>79</v>
      </c>
      <c r="R133" s="110" t="s">
        <v>80</v>
      </c>
    </row>
    <row r="134" spans="2:18" ht="28.5" x14ac:dyDescent="0.25">
      <c r="B134"/>
      <c r="C134" s="51" t="s">
        <v>117</v>
      </c>
      <c r="D134" s="35" t="s">
        <v>121</v>
      </c>
      <c r="E134" s="35" t="s">
        <v>133</v>
      </c>
      <c r="F134" s="23">
        <v>9</v>
      </c>
      <c r="G134" s="35" t="s">
        <v>98</v>
      </c>
      <c r="H134" s="23">
        <v>2</v>
      </c>
      <c r="I134" s="36" t="s">
        <v>77</v>
      </c>
      <c r="J134" s="36" t="s">
        <v>77</v>
      </c>
      <c r="K134" s="123">
        <v>45839</v>
      </c>
      <c r="L134" s="36" t="s">
        <v>77</v>
      </c>
      <c r="M134" s="36" t="s">
        <v>77</v>
      </c>
      <c r="N134" s="130">
        <v>45108</v>
      </c>
      <c r="O134" s="130" t="s">
        <v>238</v>
      </c>
      <c r="P134" s="35" t="s">
        <v>79</v>
      </c>
      <c r="Q134" s="35" t="s">
        <v>79</v>
      </c>
      <c r="R134" s="110" t="s">
        <v>80</v>
      </c>
    </row>
    <row r="135" spans="2:18" ht="60" x14ac:dyDescent="0.25">
      <c r="B135"/>
      <c r="C135" s="51" t="s">
        <v>397</v>
      </c>
      <c r="D135" s="35" t="s">
        <v>125</v>
      </c>
      <c r="E135" s="35" t="s">
        <v>431</v>
      </c>
      <c r="F135" s="23">
        <v>1</v>
      </c>
      <c r="G135" s="35" t="s">
        <v>76</v>
      </c>
      <c r="H135" s="23">
        <v>2</v>
      </c>
      <c r="I135" s="36">
        <v>11.2</v>
      </c>
      <c r="J135" s="36" t="s">
        <v>77</v>
      </c>
      <c r="K135" s="123">
        <v>45839</v>
      </c>
      <c r="L135" s="36">
        <v>10.7</v>
      </c>
      <c r="M135" s="36" t="s">
        <v>77</v>
      </c>
      <c r="N135" s="130">
        <v>45108</v>
      </c>
      <c r="O135" s="130" t="s">
        <v>244</v>
      </c>
      <c r="P135" s="35" t="s">
        <v>79</v>
      </c>
      <c r="Q135" s="35" t="s">
        <v>79</v>
      </c>
      <c r="R135" s="112" t="s">
        <v>626</v>
      </c>
    </row>
    <row r="136" spans="2:18" ht="60" x14ac:dyDescent="0.25">
      <c r="B136"/>
      <c r="C136" s="51" t="s">
        <v>397</v>
      </c>
      <c r="D136" s="35" t="s">
        <v>125</v>
      </c>
      <c r="E136" s="35" t="s">
        <v>431</v>
      </c>
      <c r="F136" s="23">
        <v>2</v>
      </c>
      <c r="G136" s="35" t="s">
        <v>82</v>
      </c>
      <c r="H136" s="23">
        <v>2</v>
      </c>
      <c r="I136" s="36">
        <v>22.5</v>
      </c>
      <c r="J136" s="36" t="s">
        <v>77</v>
      </c>
      <c r="K136" s="123">
        <v>45839</v>
      </c>
      <c r="L136" s="36">
        <f>L135*2</f>
        <v>21.4</v>
      </c>
      <c r="M136" s="36" t="s">
        <v>77</v>
      </c>
      <c r="N136" s="130">
        <v>45108</v>
      </c>
      <c r="O136" s="130" t="s">
        <v>244</v>
      </c>
      <c r="P136" s="35" t="s">
        <v>79</v>
      </c>
      <c r="Q136" s="35" t="s">
        <v>79</v>
      </c>
      <c r="R136" s="112" t="s">
        <v>626</v>
      </c>
    </row>
    <row r="137" spans="2:18" ht="60" x14ac:dyDescent="0.25">
      <c r="B137"/>
      <c r="C137" s="51" t="s">
        <v>397</v>
      </c>
      <c r="D137" s="35" t="s">
        <v>125</v>
      </c>
      <c r="E137" s="35" t="s">
        <v>431</v>
      </c>
      <c r="F137" s="23">
        <v>3</v>
      </c>
      <c r="G137" s="35" t="s">
        <v>97</v>
      </c>
      <c r="H137" s="23">
        <v>3</v>
      </c>
      <c r="I137" s="36">
        <v>33.700000000000003</v>
      </c>
      <c r="J137" s="36" t="s">
        <v>77</v>
      </c>
      <c r="K137" s="123">
        <v>45839</v>
      </c>
      <c r="L137" s="36">
        <f>L135*3</f>
        <v>32.099999999999994</v>
      </c>
      <c r="M137" s="36" t="s">
        <v>77</v>
      </c>
      <c r="N137" s="130">
        <v>45108</v>
      </c>
      <c r="O137" s="130" t="s">
        <v>244</v>
      </c>
      <c r="P137" s="35" t="s">
        <v>79</v>
      </c>
      <c r="Q137" s="35" t="s">
        <v>79</v>
      </c>
      <c r="R137" s="112" t="s">
        <v>626</v>
      </c>
    </row>
    <row r="138" spans="2:18" ht="60" x14ac:dyDescent="0.25">
      <c r="B138"/>
      <c r="C138" s="51" t="s">
        <v>397</v>
      </c>
      <c r="D138" s="35" t="s">
        <v>125</v>
      </c>
      <c r="E138" s="35" t="s">
        <v>431</v>
      </c>
      <c r="F138" s="23">
        <v>4</v>
      </c>
      <c r="G138" s="35" t="s">
        <v>97</v>
      </c>
      <c r="H138" s="23">
        <v>4</v>
      </c>
      <c r="I138" s="36">
        <v>44.9</v>
      </c>
      <c r="J138" s="36" t="s">
        <v>77</v>
      </c>
      <c r="K138" s="123">
        <v>45839</v>
      </c>
      <c r="L138" s="36">
        <f>L135*4</f>
        <v>42.8</v>
      </c>
      <c r="M138" s="36" t="s">
        <v>77</v>
      </c>
      <c r="N138" s="130">
        <v>45108</v>
      </c>
      <c r="O138" s="130" t="s">
        <v>244</v>
      </c>
      <c r="P138" s="35" t="s">
        <v>79</v>
      </c>
      <c r="Q138" s="35" t="s">
        <v>79</v>
      </c>
      <c r="R138" s="112" t="s">
        <v>626</v>
      </c>
    </row>
    <row r="139" spans="2:18" ht="60" x14ac:dyDescent="0.25">
      <c r="B139"/>
      <c r="C139" s="51" t="s">
        <v>397</v>
      </c>
      <c r="D139" s="35" t="s">
        <v>125</v>
      </c>
      <c r="E139" s="35" t="s">
        <v>431</v>
      </c>
      <c r="F139" s="23">
        <v>5</v>
      </c>
      <c r="G139" s="35" t="s">
        <v>97</v>
      </c>
      <c r="H139" s="23">
        <v>5</v>
      </c>
      <c r="I139" s="36">
        <v>56.2</v>
      </c>
      <c r="J139" s="36" t="s">
        <v>77</v>
      </c>
      <c r="K139" s="123">
        <v>45839</v>
      </c>
      <c r="L139" s="36">
        <f>L135*5</f>
        <v>53.5</v>
      </c>
      <c r="M139" s="36" t="s">
        <v>77</v>
      </c>
      <c r="N139" s="130">
        <v>45108</v>
      </c>
      <c r="O139" s="130" t="s">
        <v>244</v>
      </c>
      <c r="P139" s="35" t="s">
        <v>79</v>
      </c>
      <c r="Q139" s="35" t="s">
        <v>79</v>
      </c>
      <c r="R139" s="112" t="s">
        <v>626</v>
      </c>
    </row>
    <row r="140" spans="2:18" ht="60" x14ac:dyDescent="0.25">
      <c r="B140"/>
      <c r="C140" s="51" t="s">
        <v>397</v>
      </c>
      <c r="D140" s="35" t="s">
        <v>125</v>
      </c>
      <c r="E140" s="35" t="s">
        <v>431</v>
      </c>
      <c r="F140" s="23">
        <v>6</v>
      </c>
      <c r="G140" s="35" t="s">
        <v>97</v>
      </c>
      <c r="H140" s="23">
        <v>6</v>
      </c>
      <c r="I140" s="36">
        <v>67.400000000000006</v>
      </c>
      <c r="J140" s="36" t="s">
        <v>77</v>
      </c>
      <c r="K140" s="123">
        <v>45839</v>
      </c>
      <c r="L140" s="36">
        <f>L135*6</f>
        <v>64.199999999999989</v>
      </c>
      <c r="M140" s="36" t="s">
        <v>77</v>
      </c>
      <c r="N140" s="130">
        <v>45108</v>
      </c>
      <c r="O140" s="130" t="s">
        <v>244</v>
      </c>
      <c r="P140" s="35" t="s">
        <v>79</v>
      </c>
      <c r="Q140" s="35" t="s">
        <v>79</v>
      </c>
      <c r="R140" s="112" t="s">
        <v>626</v>
      </c>
    </row>
    <row r="141" spans="2:18" ht="60" x14ac:dyDescent="0.25">
      <c r="B141"/>
      <c r="C141" s="51" t="s">
        <v>397</v>
      </c>
      <c r="D141" s="35" t="s">
        <v>125</v>
      </c>
      <c r="E141" s="35" t="s">
        <v>431</v>
      </c>
      <c r="F141" s="23">
        <v>7</v>
      </c>
      <c r="G141" s="35" t="s">
        <v>95</v>
      </c>
      <c r="H141" s="23">
        <v>3</v>
      </c>
      <c r="I141" s="36">
        <v>16.8</v>
      </c>
      <c r="J141" s="36" t="s">
        <v>77</v>
      </c>
      <c r="K141" s="123">
        <v>45839</v>
      </c>
      <c r="L141" s="36">
        <f>L135*3</f>
        <v>32.099999999999994</v>
      </c>
      <c r="M141" s="36" t="s">
        <v>77</v>
      </c>
      <c r="N141" s="130">
        <v>45108</v>
      </c>
      <c r="O141" s="130" t="s">
        <v>244</v>
      </c>
      <c r="P141" s="35" t="s">
        <v>79</v>
      </c>
      <c r="Q141" s="35" t="s">
        <v>79</v>
      </c>
      <c r="R141" s="112" t="s">
        <v>626</v>
      </c>
    </row>
    <row r="142" spans="2:18" ht="60" x14ac:dyDescent="0.25">
      <c r="B142"/>
      <c r="C142" s="51" t="s">
        <v>397</v>
      </c>
      <c r="D142" s="35" t="s">
        <v>125</v>
      </c>
      <c r="E142" s="35" t="s">
        <v>431</v>
      </c>
      <c r="F142" s="23">
        <v>8</v>
      </c>
      <c r="G142" s="35" t="s">
        <v>96</v>
      </c>
      <c r="H142" s="23">
        <v>4</v>
      </c>
      <c r="I142" s="36">
        <v>22.5</v>
      </c>
      <c r="J142" s="36" t="s">
        <v>77</v>
      </c>
      <c r="K142" s="123">
        <v>45839</v>
      </c>
      <c r="L142" s="36">
        <f>L135*4</f>
        <v>42.8</v>
      </c>
      <c r="M142" s="36" t="s">
        <v>77</v>
      </c>
      <c r="N142" s="130">
        <v>45108</v>
      </c>
      <c r="O142" s="130" t="s">
        <v>244</v>
      </c>
      <c r="P142" s="35" t="s">
        <v>79</v>
      </c>
      <c r="Q142" s="35" t="s">
        <v>79</v>
      </c>
      <c r="R142" s="112" t="s">
        <v>626</v>
      </c>
    </row>
    <row r="143" spans="2:18" ht="60" x14ac:dyDescent="0.25">
      <c r="B143"/>
      <c r="C143" s="51" t="s">
        <v>397</v>
      </c>
      <c r="D143" s="35" t="s">
        <v>125</v>
      </c>
      <c r="E143" s="35" t="s">
        <v>431</v>
      </c>
      <c r="F143" s="23">
        <v>9</v>
      </c>
      <c r="G143" s="35" t="s">
        <v>98</v>
      </c>
      <c r="H143" s="23">
        <v>2</v>
      </c>
      <c r="I143" s="36">
        <v>5.6</v>
      </c>
      <c r="J143" s="36" t="s">
        <v>77</v>
      </c>
      <c r="K143" s="123">
        <v>45839</v>
      </c>
      <c r="L143" s="36" t="s">
        <v>77</v>
      </c>
      <c r="M143" s="36" t="s">
        <v>77</v>
      </c>
      <c r="N143" s="130">
        <v>45108</v>
      </c>
      <c r="O143" s="130" t="s">
        <v>244</v>
      </c>
      <c r="P143" s="35" t="s">
        <v>79</v>
      </c>
      <c r="Q143" s="35" t="s">
        <v>79</v>
      </c>
      <c r="R143" s="112" t="s">
        <v>626</v>
      </c>
    </row>
    <row r="144" spans="2:18" ht="60" x14ac:dyDescent="0.25">
      <c r="B144"/>
      <c r="C144" s="51" t="s">
        <v>397</v>
      </c>
      <c r="D144" s="35" t="s">
        <v>125</v>
      </c>
      <c r="E144" s="35" t="s">
        <v>432</v>
      </c>
      <c r="F144" s="23">
        <v>1</v>
      </c>
      <c r="G144" s="35" t="s">
        <v>76</v>
      </c>
      <c r="H144" s="23">
        <v>2</v>
      </c>
      <c r="I144" s="36">
        <v>12.3</v>
      </c>
      <c r="J144" s="36" t="s">
        <v>77</v>
      </c>
      <c r="K144" s="123">
        <v>45839</v>
      </c>
      <c r="L144" s="36">
        <v>11.3</v>
      </c>
      <c r="M144" s="36" t="s">
        <v>77</v>
      </c>
      <c r="N144" s="130">
        <v>45108</v>
      </c>
      <c r="O144" s="130" t="s">
        <v>244</v>
      </c>
      <c r="P144" s="35" t="s">
        <v>79</v>
      </c>
      <c r="Q144" s="35" t="s">
        <v>79</v>
      </c>
      <c r="R144" s="112" t="s">
        <v>626</v>
      </c>
    </row>
    <row r="145" spans="2:18" ht="60" x14ac:dyDescent="0.25">
      <c r="B145"/>
      <c r="C145" s="51" t="s">
        <v>397</v>
      </c>
      <c r="D145" s="35" t="s">
        <v>125</v>
      </c>
      <c r="E145" s="35" t="s">
        <v>432</v>
      </c>
      <c r="F145" s="23">
        <v>2</v>
      </c>
      <c r="G145" s="35" t="s">
        <v>82</v>
      </c>
      <c r="H145" s="23">
        <v>2</v>
      </c>
      <c r="I145" s="36">
        <f>I144*2</f>
        <v>24.6</v>
      </c>
      <c r="J145" s="36" t="s">
        <v>77</v>
      </c>
      <c r="K145" s="123">
        <v>45839</v>
      </c>
      <c r="L145" s="36">
        <f>L144*2</f>
        <v>22.6</v>
      </c>
      <c r="M145" s="36" t="s">
        <v>77</v>
      </c>
      <c r="N145" s="130">
        <v>45108</v>
      </c>
      <c r="O145" s="130" t="s">
        <v>244</v>
      </c>
      <c r="P145" s="35" t="s">
        <v>79</v>
      </c>
      <c r="Q145" s="35" t="s">
        <v>79</v>
      </c>
      <c r="R145" s="112" t="s">
        <v>626</v>
      </c>
    </row>
    <row r="146" spans="2:18" ht="60" x14ac:dyDescent="0.25">
      <c r="B146"/>
      <c r="C146" s="51" t="s">
        <v>397</v>
      </c>
      <c r="D146" s="35" t="s">
        <v>125</v>
      </c>
      <c r="E146" s="35" t="s">
        <v>432</v>
      </c>
      <c r="F146" s="23">
        <v>3</v>
      </c>
      <c r="G146" s="35" t="s">
        <v>97</v>
      </c>
      <c r="H146" s="23">
        <v>3</v>
      </c>
      <c r="I146" s="36">
        <f>I144*3</f>
        <v>36.900000000000006</v>
      </c>
      <c r="J146" s="36" t="s">
        <v>77</v>
      </c>
      <c r="K146" s="123">
        <v>45839</v>
      </c>
      <c r="L146" s="36">
        <f>L144*3</f>
        <v>33.900000000000006</v>
      </c>
      <c r="M146" s="36" t="s">
        <v>77</v>
      </c>
      <c r="N146" s="130">
        <v>45108</v>
      </c>
      <c r="O146" s="130" t="s">
        <v>244</v>
      </c>
      <c r="P146" s="35" t="s">
        <v>79</v>
      </c>
      <c r="Q146" s="35" t="s">
        <v>79</v>
      </c>
      <c r="R146" s="112" t="s">
        <v>626</v>
      </c>
    </row>
    <row r="147" spans="2:18" ht="60" x14ac:dyDescent="0.25">
      <c r="B147"/>
      <c r="C147" s="51" t="s">
        <v>397</v>
      </c>
      <c r="D147" s="35" t="s">
        <v>125</v>
      </c>
      <c r="E147" s="35" t="s">
        <v>432</v>
      </c>
      <c r="F147" s="23">
        <v>4</v>
      </c>
      <c r="G147" s="35" t="s">
        <v>97</v>
      </c>
      <c r="H147" s="23">
        <v>4</v>
      </c>
      <c r="I147" s="36">
        <f>I144*4</f>
        <v>49.2</v>
      </c>
      <c r="J147" s="36" t="s">
        <v>77</v>
      </c>
      <c r="K147" s="123">
        <v>45839</v>
      </c>
      <c r="L147" s="36">
        <f>L144*4</f>
        <v>45.2</v>
      </c>
      <c r="M147" s="36" t="s">
        <v>77</v>
      </c>
      <c r="N147" s="130">
        <v>45108</v>
      </c>
      <c r="O147" s="130" t="s">
        <v>244</v>
      </c>
      <c r="P147" s="35" t="s">
        <v>79</v>
      </c>
      <c r="Q147" s="35" t="s">
        <v>79</v>
      </c>
      <c r="R147" s="112" t="s">
        <v>626</v>
      </c>
    </row>
    <row r="148" spans="2:18" ht="60" x14ac:dyDescent="0.25">
      <c r="B148"/>
      <c r="C148" s="51" t="s">
        <v>397</v>
      </c>
      <c r="D148" s="35" t="s">
        <v>125</v>
      </c>
      <c r="E148" s="35" t="s">
        <v>432</v>
      </c>
      <c r="F148" s="23">
        <v>5</v>
      </c>
      <c r="G148" s="35" t="s">
        <v>97</v>
      </c>
      <c r="H148" s="23">
        <v>5</v>
      </c>
      <c r="I148" s="36">
        <f>I144*5</f>
        <v>61.5</v>
      </c>
      <c r="J148" s="36" t="s">
        <v>77</v>
      </c>
      <c r="K148" s="123">
        <v>45839</v>
      </c>
      <c r="L148" s="36">
        <f>L144*5</f>
        <v>56.5</v>
      </c>
      <c r="M148" s="36" t="s">
        <v>77</v>
      </c>
      <c r="N148" s="130">
        <v>45108</v>
      </c>
      <c r="O148" s="130" t="s">
        <v>244</v>
      </c>
      <c r="P148" s="35" t="s">
        <v>79</v>
      </c>
      <c r="Q148" s="35" t="s">
        <v>79</v>
      </c>
      <c r="R148" s="112" t="s">
        <v>626</v>
      </c>
    </row>
    <row r="149" spans="2:18" ht="60" x14ac:dyDescent="0.25">
      <c r="B149"/>
      <c r="C149" s="51" t="s">
        <v>397</v>
      </c>
      <c r="D149" s="35" t="s">
        <v>125</v>
      </c>
      <c r="E149" s="35" t="s">
        <v>432</v>
      </c>
      <c r="F149" s="23">
        <v>6</v>
      </c>
      <c r="G149" s="35" t="s">
        <v>97</v>
      </c>
      <c r="H149" s="23">
        <v>6</v>
      </c>
      <c r="I149" s="36">
        <f>I144*6</f>
        <v>73.800000000000011</v>
      </c>
      <c r="J149" s="36" t="s">
        <v>77</v>
      </c>
      <c r="K149" s="123">
        <v>45839</v>
      </c>
      <c r="L149" s="36">
        <f>L144*6</f>
        <v>67.800000000000011</v>
      </c>
      <c r="M149" s="36" t="s">
        <v>77</v>
      </c>
      <c r="N149" s="130">
        <v>45108</v>
      </c>
      <c r="O149" s="130" t="s">
        <v>244</v>
      </c>
      <c r="P149" s="35" t="s">
        <v>79</v>
      </c>
      <c r="Q149" s="35" t="s">
        <v>79</v>
      </c>
      <c r="R149" s="112" t="s">
        <v>626</v>
      </c>
    </row>
    <row r="150" spans="2:18" ht="60" x14ac:dyDescent="0.25">
      <c r="B150"/>
      <c r="C150" s="51" t="s">
        <v>397</v>
      </c>
      <c r="D150" s="35" t="s">
        <v>125</v>
      </c>
      <c r="E150" s="35" t="s">
        <v>432</v>
      </c>
      <c r="F150" s="23">
        <v>7</v>
      </c>
      <c r="G150" s="35" t="s">
        <v>95</v>
      </c>
      <c r="H150" s="23">
        <v>3</v>
      </c>
      <c r="I150" s="36">
        <f>I144*3</f>
        <v>36.900000000000006</v>
      </c>
      <c r="J150" s="36" t="s">
        <v>77</v>
      </c>
      <c r="K150" s="123">
        <v>45839</v>
      </c>
      <c r="L150" s="36">
        <f>L144*3</f>
        <v>33.900000000000006</v>
      </c>
      <c r="M150" s="36" t="s">
        <v>77</v>
      </c>
      <c r="N150" s="130">
        <v>45108</v>
      </c>
      <c r="O150" s="130" t="s">
        <v>244</v>
      </c>
      <c r="P150" s="35" t="s">
        <v>79</v>
      </c>
      <c r="Q150" s="35" t="s">
        <v>79</v>
      </c>
      <c r="R150" s="112" t="s">
        <v>626</v>
      </c>
    </row>
    <row r="151" spans="2:18" ht="60" x14ac:dyDescent="0.25">
      <c r="B151"/>
      <c r="C151" s="51" t="s">
        <v>397</v>
      </c>
      <c r="D151" s="35" t="s">
        <v>125</v>
      </c>
      <c r="E151" s="35" t="s">
        <v>432</v>
      </c>
      <c r="F151" s="23">
        <v>8</v>
      </c>
      <c r="G151" s="35" t="s">
        <v>96</v>
      </c>
      <c r="H151" s="23">
        <v>4</v>
      </c>
      <c r="I151" s="36">
        <f>I144*4</f>
        <v>49.2</v>
      </c>
      <c r="J151" s="36" t="s">
        <v>77</v>
      </c>
      <c r="K151" s="123">
        <v>45839</v>
      </c>
      <c r="L151" s="36">
        <f>L144*4</f>
        <v>45.2</v>
      </c>
      <c r="M151" s="36" t="s">
        <v>77</v>
      </c>
      <c r="N151" s="130">
        <v>45108</v>
      </c>
      <c r="O151" s="130" t="s">
        <v>244</v>
      </c>
      <c r="P151" s="35" t="s">
        <v>79</v>
      </c>
      <c r="Q151" s="35" t="s">
        <v>79</v>
      </c>
      <c r="R151" s="112" t="s">
        <v>626</v>
      </c>
    </row>
    <row r="152" spans="2:18" ht="60" x14ac:dyDescent="0.25">
      <c r="B152"/>
      <c r="C152" s="51" t="s">
        <v>397</v>
      </c>
      <c r="D152" s="35" t="s">
        <v>125</v>
      </c>
      <c r="E152" s="35" t="s">
        <v>432</v>
      </c>
      <c r="F152" s="23">
        <v>9</v>
      </c>
      <c r="G152" s="35" t="s">
        <v>98</v>
      </c>
      <c r="H152" s="23">
        <v>2</v>
      </c>
      <c r="I152" s="36" t="s">
        <v>77</v>
      </c>
      <c r="J152" s="36" t="s">
        <v>77</v>
      </c>
      <c r="K152" s="123">
        <v>45839</v>
      </c>
      <c r="L152" s="36" t="s">
        <v>77</v>
      </c>
      <c r="M152" s="36" t="s">
        <v>77</v>
      </c>
      <c r="N152" s="130">
        <v>45108</v>
      </c>
      <c r="O152" s="130" t="s">
        <v>244</v>
      </c>
      <c r="P152" s="35" t="s">
        <v>79</v>
      </c>
      <c r="Q152" s="35" t="s">
        <v>79</v>
      </c>
      <c r="R152" s="112" t="s">
        <v>626</v>
      </c>
    </row>
    <row r="153" spans="2:18" ht="60" x14ac:dyDescent="0.25">
      <c r="B153"/>
      <c r="C153" s="51" t="s">
        <v>397</v>
      </c>
      <c r="D153" s="35" t="s">
        <v>124</v>
      </c>
      <c r="E153" s="35" t="s">
        <v>433</v>
      </c>
      <c r="F153" s="35">
        <v>1</v>
      </c>
      <c r="G153" s="35" t="s">
        <v>76</v>
      </c>
      <c r="H153" s="23">
        <v>2</v>
      </c>
      <c r="I153" s="36">
        <v>7.5</v>
      </c>
      <c r="J153" s="36" t="s">
        <v>77</v>
      </c>
      <c r="K153" s="123">
        <v>45839</v>
      </c>
      <c r="L153" s="36">
        <v>7.2</v>
      </c>
      <c r="M153" s="36" t="s">
        <v>77</v>
      </c>
      <c r="N153" s="130">
        <v>45108</v>
      </c>
      <c r="O153" s="130" t="s">
        <v>244</v>
      </c>
      <c r="P153" s="35" t="s">
        <v>79</v>
      </c>
      <c r="Q153" s="35" t="s">
        <v>79</v>
      </c>
      <c r="R153" s="112" t="s">
        <v>626</v>
      </c>
    </row>
    <row r="154" spans="2:18" ht="60" x14ac:dyDescent="0.25">
      <c r="B154"/>
      <c r="C154" s="51" t="s">
        <v>397</v>
      </c>
      <c r="D154" s="35" t="s">
        <v>124</v>
      </c>
      <c r="E154" s="35" t="s">
        <v>433</v>
      </c>
      <c r="F154" s="35">
        <v>2</v>
      </c>
      <c r="G154" s="35" t="s">
        <v>82</v>
      </c>
      <c r="H154" s="23">
        <v>2</v>
      </c>
      <c r="I154" s="36">
        <f>I153*2</f>
        <v>15</v>
      </c>
      <c r="J154" s="36" t="s">
        <v>77</v>
      </c>
      <c r="K154" s="123">
        <v>45839</v>
      </c>
      <c r="L154" s="36">
        <f>L153*2</f>
        <v>14.4</v>
      </c>
      <c r="M154" s="36" t="s">
        <v>77</v>
      </c>
      <c r="N154" s="130">
        <v>45108</v>
      </c>
      <c r="O154" s="130" t="s">
        <v>244</v>
      </c>
      <c r="P154" s="35" t="s">
        <v>79</v>
      </c>
      <c r="Q154" s="35" t="s">
        <v>79</v>
      </c>
      <c r="R154" s="112" t="s">
        <v>626</v>
      </c>
    </row>
    <row r="155" spans="2:18" ht="60" x14ac:dyDescent="0.25">
      <c r="B155"/>
      <c r="C155" s="51" t="s">
        <v>397</v>
      </c>
      <c r="D155" s="35" t="s">
        <v>124</v>
      </c>
      <c r="E155" s="35" t="s">
        <v>433</v>
      </c>
      <c r="F155" s="35">
        <v>3</v>
      </c>
      <c r="G155" s="35" t="s">
        <v>97</v>
      </c>
      <c r="H155" s="23">
        <v>3</v>
      </c>
      <c r="I155" s="36">
        <f>I153*3</f>
        <v>22.5</v>
      </c>
      <c r="J155" s="36" t="s">
        <v>77</v>
      </c>
      <c r="K155" s="123">
        <v>45839</v>
      </c>
      <c r="L155" s="36">
        <f>L153*3</f>
        <v>21.6</v>
      </c>
      <c r="M155" s="36" t="s">
        <v>77</v>
      </c>
      <c r="N155" s="130">
        <v>45108</v>
      </c>
      <c r="O155" s="130" t="s">
        <v>244</v>
      </c>
      <c r="P155" s="35" t="s">
        <v>79</v>
      </c>
      <c r="Q155" s="35" t="s">
        <v>79</v>
      </c>
      <c r="R155" s="112" t="s">
        <v>626</v>
      </c>
    </row>
    <row r="156" spans="2:18" ht="60" x14ac:dyDescent="0.25">
      <c r="B156"/>
      <c r="C156" s="51" t="s">
        <v>397</v>
      </c>
      <c r="D156" s="35" t="s">
        <v>124</v>
      </c>
      <c r="E156" s="35" t="s">
        <v>433</v>
      </c>
      <c r="F156" s="35">
        <v>4</v>
      </c>
      <c r="G156" s="35" t="s">
        <v>97</v>
      </c>
      <c r="H156" s="23">
        <v>4</v>
      </c>
      <c r="I156" s="36">
        <f>I153*4</f>
        <v>30</v>
      </c>
      <c r="J156" s="36" t="s">
        <v>77</v>
      </c>
      <c r="K156" s="123">
        <v>45839</v>
      </c>
      <c r="L156" s="36">
        <f>L153*4</f>
        <v>28.8</v>
      </c>
      <c r="M156" s="36" t="s">
        <v>77</v>
      </c>
      <c r="N156" s="130">
        <v>45108</v>
      </c>
      <c r="O156" s="130" t="s">
        <v>244</v>
      </c>
      <c r="P156" s="35" t="s">
        <v>79</v>
      </c>
      <c r="Q156" s="35" t="s">
        <v>79</v>
      </c>
      <c r="R156" s="112" t="s">
        <v>626</v>
      </c>
    </row>
    <row r="157" spans="2:18" ht="60" x14ac:dyDescent="0.25">
      <c r="B157"/>
      <c r="C157" s="51" t="s">
        <v>397</v>
      </c>
      <c r="D157" s="35" t="s">
        <v>124</v>
      </c>
      <c r="E157" s="35" t="s">
        <v>433</v>
      </c>
      <c r="F157" s="35">
        <v>5</v>
      </c>
      <c r="G157" s="35" t="s">
        <v>97</v>
      </c>
      <c r="H157" s="23">
        <v>5</v>
      </c>
      <c r="I157" s="36">
        <f>I153*5</f>
        <v>37.5</v>
      </c>
      <c r="J157" s="36" t="s">
        <v>77</v>
      </c>
      <c r="K157" s="123">
        <v>45839</v>
      </c>
      <c r="L157" s="36">
        <f>L153*5</f>
        <v>36</v>
      </c>
      <c r="M157" s="36" t="s">
        <v>77</v>
      </c>
      <c r="N157" s="130">
        <v>45108</v>
      </c>
      <c r="O157" s="130" t="s">
        <v>244</v>
      </c>
      <c r="P157" s="35" t="s">
        <v>79</v>
      </c>
      <c r="Q157" s="35" t="s">
        <v>79</v>
      </c>
      <c r="R157" s="112" t="s">
        <v>626</v>
      </c>
    </row>
    <row r="158" spans="2:18" ht="60" x14ac:dyDescent="0.25">
      <c r="B158"/>
      <c r="C158" s="51" t="s">
        <v>397</v>
      </c>
      <c r="D158" s="35" t="s">
        <v>124</v>
      </c>
      <c r="E158" s="35" t="s">
        <v>433</v>
      </c>
      <c r="F158" s="35">
        <v>6</v>
      </c>
      <c r="G158" s="35" t="s">
        <v>97</v>
      </c>
      <c r="H158" s="23">
        <v>6</v>
      </c>
      <c r="I158" s="36">
        <f>I153*6</f>
        <v>45</v>
      </c>
      <c r="J158" s="36" t="s">
        <v>77</v>
      </c>
      <c r="K158" s="123">
        <v>45839</v>
      </c>
      <c r="L158" s="36">
        <f>L153*6</f>
        <v>43.2</v>
      </c>
      <c r="M158" s="36" t="s">
        <v>77</v>
      </c>
      <c r="N158" s="130">
        <v>45108</v>
      </c>
      <c r="O158" s="130" t="s">
        <v>244</v>
      </c>
      <c r="P158" s="35" t="s">
        <v>79</v>
      </c>
      <c r="Q158" s="35" t="s">
        <v>79</v>
      </c>
      <c r="R158" s="112" t="s">
        <v>626</v>
      </c>
    </row>
    <row r="159" spans="2:18" ht="60" x14ac:dyDescent="0.25">
      <c r="B159"/>
      <c r="C159" s="51" t="s">
        <v>397</v>
      </c>
      <c r="D159" s="35" t="s">
        <v>124</v>
      </c>
      <c r="E159" s="35" t="s">
        <v>433</v>
      </c>
      <c r="F159" s="35">
        <v>7</v>
      </c>
      <c r="G159" s="35" t="s">
        <v>95</v>
      </c>
      <c r="H159" s="23">
        <v>3</v>
      </c>
      <c r="I159" s="36">
        <f>I153*3</f>
        <v>22.5</v>
      </c>
      <c r="J159" s="36" t="s">
        <v>77</v>
      </c>
      <c r="K159" s="123">
        <v>45839</v>
      </c>
      <c r="L159" s="36">
        <f>L153*3</f>
        <v>21.6</v>
      </c>
      <c r="M159" s="36" t="s">
        <v>77</v>
      </c>
      <c r="N159" s="130">
        <v>45108</v>
      </c>
      <c r="O159" s="130" t="s">
        <v>244</v>
      </c>
      <c r="P159" s="35" t="s">
        <v>79</v>
      </c>
      <c r="Q159" s="35" t="s">
        <v>79</v>
      </c>
      <c r="R159" s="112" t="s">
        <v>626</v>
      </c>
    </row>
    <row r="160" spans="2:18" ht="60" x14ac:dyDescent="0.25">
      <c r="B160"/>
      <c r="C160" s="51" t="s">
        <v>397</v>
      </c>
      <c r="D160" s="35" t="s">
        <v>124</v>
      </c>
      <c r="E160" s="35" t="s">
        <v>433</v>
      </c>
      <c r="F160" s="35">
        <v>8</v>
      </c>
      <c r="G160" s="35" t="s">
        <v>96</v>
      </c>
      <c r="H160" s="23">
        <v>4</v>
      </c>
      <c r="I160" s="36">
        <f>I153*4</f>
        <v>30</v>
      </c>
      <c r="J160" s="36" t="s">
        <v>77</v>
      </c>
      <c r="K160" s="123">
        <v>45839</v>
      </c>
      <c r="L160" s="36">
        <f>L153*4</f>
        <v>28.8</v>
      </c>
      <c r="M160" s="36" t="s">
        <v>77</v>
      </c>
      <c r="N160" s="130">
        <v>45108</v>
      </c>
      <c r="O160" s="130" t="s">
        <v>244</v>
      </c>
      <c r="P160" s="35" t="s">
        <v>79</v>
      </c>
      <c r="Q160" s="35" t="s">
        <v>79</v>
      </c>
      <c r="R160" s="112" t="s">
        <v>626</v>
      </c>
    </row>
    <row r="161" spans="2:18" ht="60" x14ac:dyDescent="0.25">
      <c r="B161"/>
      <c r="C161" s="51" t="s">
        <v>397</v>
      </c>
      <c r="D161" s="35" t="s">
        <v>124</v>
      </c>
      <c r="E161" s="35" t="s">
        <v>433</v>
      </c>
      <c r="F161" s="35">
        <v>9</v>
      </c>
      <c r="G161" s="35" t="s">
        <v>98</v>
      </c>
      <c r="H161" s="23">
        <v>2</v>
      </c>
      <c r="I161" s="36" t="s">
        <v>77</v>
      </c>
      <c r="J161" s="36" t="s">
        <v>77</v>
      </c>
      <c r="K161" s="123">
        <v>45839</v>
      </c>
      <c r="L161" s="36" t="s">
        <v>77</v>
      </c>
      <c r="M161" s="36" t="s">
        <v>77</v>
      </c>
      <c r="N161" s="130">
        <v>45108</v>
      </c>
      <c r="O161" s="130" t="s">
        <v>244</v>
      </c>
      <c r="P161" s="35" t="s">
        <v>79</v>
      </c>
      <c r="Q161" s="35" t="s">
        <v>79</v>
      </c>
      <c r="R161" s="112" t="s">
        <v>626</v>
      </c>
    </row>
    <row r="162" spans="2:18" ht="60" x14ac:dyDescent="0.25">
      <c r="B162"/>
      <c r="C162" s="51" t="s">
        <v>397</v>
      </c>
      <c r="D162" s="35" t="s">
        <v>127</v>
      </c>
      <c r="E162" s="35" t="s">
        <v>134</v>
      </c>
      <c r="F162" s="23">
        <v>1</v>
      </c>
      <c r="G162" s="35" t="s">
        <v>76</v>
      </c>
      <c r="H162" s="23">
        <v>2</v>
      </c>
      <c r="I162" s="36">
        <v>12.3</v>
      </c>
      <c r="J162" s="36" t="s">
        <v>77</v>
      </c>
      <c r="K162" s="123">
        <v>45839</v>
      </c>
      <c r="L162" s="36">
        <v>11.3</v>
      </c>
      <c r="M162" s="36" t="s">
        <v>77</v>
      </c>
      <c r="N162" s="130">
        <v>45108</v>
      </c>
      <c r="O162" s="130" t="s">
        <v>244</v>
      </c>
      <c r="P162" s="35" t="s">
        <v>79</v>
      </c>
      <c r="Q162" s="35" t="s">
        <v>79</v>
      </c>
      <c r="R162" s="112" t="s">
        <v>626</v>
      </c>
    </row>
    <row r="163" spans="2:18" ht="60" x14ac:dyDescent="0.25">
      <c r="B163"/>
      <c r="C163" s="51" t="s">
        <v>397</v>
      </c>
      <c r="D163" s="35" t="s">
        <v>127</v>
      </c>
      <c r="E163" s="35" t="s">
        <v>134</v>
      </c>
      <c r="F163" s="23">
        <v>2</v>
      </c>
      <c r="G163" s="35" t="s">
        <v>82</v>
      </c>
      <c r="H163" s="23">
        <v>2</v>
      </c>
      <c r="I163" s="36">
        <f>I162*2</f>
        <v>24.6</v>
      </c>
      <c r="J163" s="36" t="s">
        <v>77</v>
      </c>
      <c r="K163" s="123">
        <v>45839</v>
      </c>
      <c r="L163" s="36">
        <f>L162*2</f>
        <v>22.6</v>
      </c>
      <c r="M163" s="36" t="s">
        <v>77</v>
      </c>
      <c r="N163" s="130">
        <v>45108</v>
      </c>
      <c r="O163" s="130" t="s">
        <v>244</v>
      </c>
      <c r="P163" s="35" t="s">
        <v>79</v>
      </c>
      <c r="Q163" s="35" t="s">
        <v>79</v>
      </c>
      <c r="R163" s="112" t="s">
        <v>626</v>
      </c>
    </row>
    <row r="164" spans="2:18" ht="60" x14ac:dyDescent="0.25">
      <c r="B164"/>
      <c r="C164" s="51" t="s">
        <v>397</v>
      </c>
      <c r="D164" s="35" t="s">
        <v>127</v>
      </c>
      <c r="E164" s="35" t="s">
        <v>134</v>
      </c>
      <c r="F164" s="23">
        <v>3</v>
      </c>
      <c r="G164" s="35" t="s">
        <v>97</v>
      </c>
      <c r="H164" s="23">
        <v>3</v>
      </c>
      <c r="I164" s="36">
        <f>I162*3</f>
        <v>36.900000000000006</v>
      </c>
      <c r="J164" s="36" t="s">
        <v>77</v>
      </c>
      <c r="K164" s="123">
        <v>45839</v>
      </c>
      <c r="L164" s="36">
        <f>L162*3</f>
        <v>33.900000000000006</v>
      </c>
      <c r="M164" s="36" t="s">
        <v>77</v>
      </c>
      <c r="N164" s="130">
        <v>45108</v>
      </c>
      <c r="O164" s="130" t="s">
        <v>244</v>
      </c>
      <c r="P164" s="35" t="s">
        <v>79</v>
      </c>
      <c r="Q164" s="35" t="s">
        <v>79</v>
      </c>
      <c r="R164" s="112" t="s">
        <v>626</v>
      </c>
    </row>
    <row r="165" spans="2:18" ht="60" x14ac:dyDescent="0.25">
      <c r="B165"/>
      <c r="C165" s="51" t="s">
        <v>397</v>
      </c>
      <c r="D165" s="35" t="s">
        <v>127</v>
      </c>
      <c r="E165" s="35" t="s">
        <v>134</v>
      </c>
      <c r="F165" s="23">
        <v>4</v>
      </c>
      <c r="G165" s="35" t="s">
        <v>97</v>
      </c>
      <c r="H165" s="23">
        <v>4</v>
      </c>
      <c r="I165" s="36">
        <f>I162*4</f>
        <v>49.2</v>
      </c>
      <c r="J165" s="36" t="s">
        <v>77</v>
      </c>
      <c r="K165" s="123">
        <v>45839</v>
      </c>
      <c r="L165" s="36">
        <f>L162*4</f>
        <v>45.2</v>
      </c>
      <c r="M165" s="36" t="s">
        <v>77</v>
      </c>
      <c r="N165" s="130">
        <v>45108</v>
      </c>
      <c r="O165" s="130" t="s">
        <v>244</v>
      </c>
      <c r="P165" s="35" t="s">
        <v>79</v>
      </c>
      <c r="Q165" s="35" t="s">
        <v>79</v>
      </c>
      <c r="R165" s="112" t="s">
        <v>626</v>
      </c>
    </row>
    <row r="166" spans="2:18" ht="60" x14ac:dyDescent="0.25">
      <c r="B166"/>
      <c r="C166" s="51" t="s">
        <v>397</v>
      </c>
      <c r="D166" s="35" t="s">
        <v>127</v>
      </c>
      <c r="E166" s="35" t="s">
        <v>134</v>
      </c>
      <c r="F166" s="23">
        <v>5</v>
      </c>
      <c r="G166" s="35" t="s">
        <v>97</v>
      </c>
      <c r="H166" s="23">
        <v>5</v>
      </c>
      <c r="I166" s="36">
        <f>I162*5</f>
        <v>61.5</v>
      </c>
      <c r="J166" s="36" t="s">
        <v>77</v>
      </c>
      <c r="K166" s="123">
        <v>45839</v>
      </c>
      <c r="L166" s="36">
        <f>L162*5</f>
        <v>56.5</v>
      </c>
      <c r="M166" s="36" t="s">
        <v>77</v>
      </c>
      <c r="N166" s="130">
        <v>45108</v>
      </c>
      <c r="O166" s="130" t="s">
        <v>244</v>
      </c>
      <c r="P166" s="35" t="s">
        <v>79</v>
      </c>
      <c r="Q166" s="35" t="s">
        <v>79</v>
      </c>
      <c r="R166" s="112" t="s">
        <v>626</v>
      </c>
    </row>
    <row r="167" spans="2:18" ht="60" x14ac:dyDescent="0.25">
      <c r="B167"/>
      <c r="C167" s="51" t="s">
        <v>397</v>
      </c>
      <c r="D167" s="35" t="s">
        <v>127</v>
      </c>
      <c r="E167" s="35" t="s">
        <v>134</v>
      </c>
      <c r="F167" s="23">
        <v>6</v>
      </c>
      <c r="G167" s="35" t="s">
        <v>97</v>
      </c>
      <c r="H167" s="23">
        <v>6</v>
      </c>
      <c r="I167" s="36">
        <f>I162*6</f>
        <v>73.800000000000011</v>
      </c>
      <c r="J167" s="36" t="s">
        <v>77</v>
      </c>
      <c r="K167" s="123">
        <v>45839</v>
      </c>
      <c r="L167" s="36">
        <f>L162*6</f>
        <v>67.800000000000011</v>
      </c>
      <c r="M167" s="36" t="s">
        <v>77</v>
      </c>
      <c r="N167" s="130">
        <v>45108</v>
      </c>
      <c r="O167" s="130" t="s">
        <v>244</v>
      </c>
      <c r="P167" s="35" t="s">
        <v>79</v>
      </c>
      <c r="Q167" s="35" t="s">
        <v>79</v>
      </c>
      <c r="R167" s="112" t="s">
        <v>626</v>
      </c>
    </row>
    <row r="168" spans="2:18" ht="60" x14ac:dyDescent="0.25">
      <c r="B168"/>
      <c r="C168" s="51" t="s">
        <v>397</v>
      </c>
      <c r="D168" s="35" t="s">
        <v>127</v>
      </c>
      <c r="E168" s="35" t="s">
        <v>134</v>
      </c>
      <c r="F168" s="23">
        <v>7</v>
      </c>
      <c r="G168" s="35" t="s">
        <v>95</v>
      </c>
      <c r="H168" s="23">
        <v>3</v>
      </c>
      <c r="I168" s="36">
        <f>I162*3</f>
        <v>36.900000000000006</v>
      </c>
      <c r="J168" s="36" t="s">
        <v>77</v>
      </c>
      <c r="K168" s="123">
        <v>45839</v>
      </c>
      <c r="L168" s="36">
        <f>L162*3</f>
        <v>33.900000000000006</v>
      </c>
      <c r="M168" s="36" t="s">
        <v>77</v>
      </c>
      <c r="N168" s="130">
        <v>45108</v>
      </c>
      <c r="O168" s="130" t="s">
        <v>244</v>
      </c>
      <c r="P168" s="35" t="s">
        <v>79</v>
      </c>
      <c r="Q168" s="35" t="s">
        <v>79</v>
      </c>
      <c r="R168" s="112" t="s">
        <v>626</v>
      </c>
    </row>
    <row r="169" spans="2:18" ht="60" x14ac:dyDescent="0.25">
      <c r="B169"/>
      <c r="C169" s="51" t="s">
        <v>397</v>
      </c>
      <c r="D169" s="35" t="s">
        <v>127</v>
      </c>
      <c r="E169" s="35" t="s">
        <v>134</v>
      </c>
      <c r="F169" s="23">
        <v>8</v>
      </c>
      <c r="G169" s="35" t="s">
        <v>96</v>
      </c>
      <c r="H169" s="23">
        <v>4</v>
      </c>
      <c r="I169" s="36">
        <f>I162*4</f>
        <v>49.2</v>
      </c>
      <c r="J169" s="36" t="s">
        <v>77</v>
      </c>
      <c r="K169" s="123">
        <v>45839</v>
      </c>
      <c r="L169" s="36">
        <f>L162*4</f>
        <v>45.2</v>
      </c>
      <c r="M169" s="36" t="s">
        <v>77</v>
      </c>
      <c r="N169" s="130">
        <v>45108</v>
      </c>
      <c r="O169" s="130" t="s">
        <v>244</v>
      </c>
      <c r="P169" s="35" t="s">
        <v>79</v>
      </c>
      <c r="Q169" s="35" t="s">
        <v>79</v>
      </c>
      <c r="R169" s="112" t="s">
        <v>626</v>
      </c>
    </row>
    <row r="170" spans="2:18" ht="60" x14ac:dyDescent="0.25">
      <c r="B170"/>
      <c r="C170" s="51" t="s">
        <v>397</v>
      </c>
      <c r="D170" s="35" t="s">
        <v>127</v>
      </c>
      <c r="E170" s="35" t="s">
        <v>134</v>
      </c>
      <c r="F170" s="23">
        <v>9</v>
      </c>
      <c r="G170" s="35" t="s">
        <v>98</v>
      </c>
      <c r="H170" s="23">
        <v>2</v>
      </c>
      <c r="I170" s="36" t="s">
        <v>77</v>
      </c>
      <c r="J170" s="36" t="s">
        <v>77</v>
      </c>
      <c r="K170" s="123">
        <v>45839</v>
      </c>
      <c r="L170" s="36" t="s">
        <v>77</v>
      </c>
      <c r="M170" s="36" t="s">
        <v>77</v>
      </c>
      <c r="N170" s="130">
        <v>45108</v>
      </c>
      <c r="O170" s="130" t="s">
        <v>244</v>
      </c>
      <c r="P170" s="35" t="s">
        <v>79</v>
      </c>
      <c r="Q170" s="35" t="s">
        <v>79</v>
      </c>
      <c r="R170" s="112" t="s">
        <v>626</v>
      </c>
    </row>
    <row r="171" spans="2:18" ht="45" x14ac:dyDescent="0.25">
      <c r="B171"/>
      <c r="C171" s="51" t="s">
        <v>253</v>
      </c>
      <c r="D171" s="35" t="s">
        <v>254</v>
      </c>
      <c r="E171" s="35" t="s">
        <v>434</v>
      </c>
      <c r="F171" s="23">
        <v>1</v>
      </c>
      <c r="G171" s="35" t="s">
        <v>76</v>
      </c>
      <c r="H171" s="23">
        <v>2</v>
      </c>
      <c r="I171" s="36">
        <v>11.1</v>
      </c>
      <c r="J171" s="36" t="s">
        <v>77</v>
      </c>
      <c r="K171" s="123">
        <v>45839</v>
      </c>
      <c r="L171" s="36">
        <v>10.4</v>
      </c>
      <c r="M171" s="36" t="s">
        <v>77</v>
      </c>
      <c r="N171" s="130">
        <v>45108</v>
      </c>
      <c r="O171" s="130" t="s">
        <v>238</v>
      </c>
      <c r="P171" s="35" t="s">
        <v>79</v>
      </c>
      <c r="Q171" s="35" t="s">
        <v>79</v>
      </c>
      <c r="R171" s="112" t="s">
        <v>627</v>
      </c>
    </row>
    <row r="172" spans="2:18" ht="45" x14ac:dyDescent="0.25">
      <c r="B172"/>
      <c r="C172" s="51" t="s">
        <v>253</v>
      </c>
      <c r="D172" s="35" t="s">
        <v>254</v>
      </c>
      <c r="E172" s="35" t="s">
        <v>434</v>
      </c>
      <c r="F172" s="23">
        <v>2</v>
      </c>
      <c r="G172" s="35" t="s">
        <v>82</v>
      </c>
      <c r="H172" s="23">
        <v>2</v>
      </c>
      <c r="I172" s="36">
        <f>I171*2</f>
        <v>22.2</v>
      </c>
      <c r="J172" s="36" t="s">
        <v>77</v>
      </c>
      <c r="K172" s="123">
        <v>45839</v>
      </c>
      <c r="L172" s="36">
        <f>L171*2</f>
        <v>20.8</v>
      </c>
      <c r="M172" s="36" t="s">
        <v>77</v>
      </c>
      <c r="N172" s="130">
        <v>45108</v>
      </c>
      <c r="O172" s="130" t="s">
        <v>238</v>
      </c>
      <c r="P172" s="35" t="s">
        <v>79</v>
      </c>
      <c r="Q172" s="35" t="s">
        <v>79</v>
      </c>
      <c r="R172" s="112" t="s">
        <v>627</v>
      </c>
    </row>
    <row r="173" spans="2:18" ht="45" x14ac:dyDescent="0.25">
      <c r="B173"/>
      <c r="C173" s="51" t="s">
        <v>253</v>
      </c>
      <c r="D173" s="35" t="s">
        <v>254</v>
      </c>
      <c r="E173" s="35" t="s">
        <v>434</v>
      </c>
      <c r="F173" s="23">
        <v>3</v>
      </c>
      <c r="G173" s="35" t="s">
        <v>97</v>
      </c>
      <c r="H173" s="23">
        <v>3</v>
      </c>
      <c r="I173" s="36">
        <f>I171*3</f>
        <v>33.299999999999997</v>
      </c>
      <c r="J173" s="36" t="s">
        <v>77</v>
      </c>
      <c r="K173" s="123">
        <v>45839</v>
      </c>
      <c r="L173" s="36">
        <f>L171*3</f>
        <v>31.200000000000003</v>
      </c>
      <c r="M173" s="36" t="s">
        <v>77</v>
      </c>
      <c r="N173" s="130">
        <v>45108</v>
      </c>
      <c r="O173" s="130" t="s">
        <v>238</v>
      </c>
      <c r="P173" s="35" t="s">
        <v>79</v>
      </c>
      <c r="Q173" s="35" t="s">
        <v>79</v>
      </c>
      <c r="R173" s="112" t="s">
        <v>627</v>
      </c>
    </row>
    <row r="174" spans="2:18" ht="45" x14ac:dyDescent="0.25">
      <c r="B174"/>
      <c r="C174" s="51" t="s">
        <v>253</v>
      </c>
      <c r="D174" s="35" t="s">
        <v>254</v>
      </c>
      <c r="E174" s="35" t="s">
        <v>434</v>
      </c>
      <c r="F174" s="23">
        <v>4</v>
      </c>
      <c r="G174" s="35" t="s">
        <v>97</v>
      </c>
      <c r="H174" s="23">
        <v>4</v>
      </c>
      <c r="I174" s="36">
        <f>I171*4</f>
        <v>44.4</v>
      </c>
      <c r="J174" s="36" t="s">
        <v>77</v>
      </c>
      <c r="K174" s="123">
        <v>45839</v>
      </c>
      <c r="L174" s="36">
        <f>L171*4</f>
        <v>41.6</v>
      </c>
      <c r="M174" s="36" t="s">
        <v>77</v>
      </c>
      <c r="N174" s="130">
        <v>45108</v>
      </c>
      <c r="O174" s="130" t="s">
        <v>238</v>
      </c>
      <c r="P174" s="35" t="s">
        <v>79</v>
      </c>
      <c r="Q174" s="35" t="s">
        <v>79</v>
      </c>
      <c r="R174" s="112" t="s">
        <v>627</v>
      </c>
    </row>
    <row r="175" spans="2:18" ht="45" x14ac:dyDescent="0.25">
      <c r="B175"/>
      <c r="C175" s="51" t="s">
        <v>253</v>
      </c>
      <c r="D175" s="35" t="s">
        <v>254</v>
      </c>
      <c r="E175" s="35" t="s">
        <v>434</v>
      </c>
      <c r="F175" s="23">
        <v>5</v>
      </c>
      <c r="G175" s="35" t="s">
        <v>97</v>
      </c>
      <c r="H175" s="23">
        <v>5</v>
      </c>
      <c r="I175" s="36">
        <f>I171*5</f>
        <v>55.5</v>
      </c>
      <c r="J175" s="36" t="s">
        <v>77</v>
      </c>
      <c r="K175" s="123">
        <v>45839</v>
      </c>
      <c r="L175" s="36">
        <f>L171*5</f>
        <v>52</v>
      </c>
      <c r="M175" s="36" t="s">
        <v>77</v>
      </c>
      <c r="N175" s="130">
        <v>45108</v>
      </c>
      <c r="O175" s="130" t="s">
        <v>238</v>
      </c>
      <c r="P175" s="35" t="s">
        <v>79</v>
      </c>
      <c r="Q175" s="35" t="s">
        <v>79</v>
      </c>
      <c r="R175" s="112" t="s">
        <v>627</v>
      </c>
    </row>
    <row r="176" spans="2:18" ht="45" x14ac:dyDescent="0.25">
      <c r="B176"/>
      <c r="C176" s="51" t="s">
        <v>253</v>
      </c>
      <c r="D176" s="35" t="s">
        <v>254</v>
      </c>
      <c r="E176" s="35" t="s">
        <v>434</v>
      </c>
      <c r="F176" s="23">
        <v>6</v>
      </c>
      <c r="G176" s="35" t="s">
        <v>97</v>
      </c>
      <c r="H176" s="23">
        <v>6</v>
      </c>
      <c r="I176" s="36">
        <f>I171*6</f>
        <v>66.599999999999994</v>
      </c>
      <c r="J176" s="36" t="s">
        <v>77</v>
      </c>
      <c r="K176" s="123">
        <v>45839</v>
      </c>
      <c r="L176" s="36">
        <f>L171*6</f>
        <v>62.400000000000006</v>
      </c>
      <c r="M176" s="36" t="s">
        <v>77</v>
      </c>
      <c r="N176" s="130">
        <v>45108</v>
      </c>
      <c r="O176" s="130" t="s">
        <v>238</v>
      </c>
      <c r="P176" s="35" t="s">
        <v>79</v>
      </c>
      <c r="Q176" s="35" t="s">
        <v>79</v>
      </c>
      <c r="R176" s="112" t="s">
        <v>627</v>
      </c>
    </row>
    <row r="177" spans="2:18" ht="45" x14ac:dyDescent="0.25">
      <c r="B177"/>
      <c r="C177" s="51" t="s">
        <v>253</v>
      </c>
      <c r="D177" s="35" t="s">
        <v>254</v>
      </c>
      <c r="E177" s="35" t="s">
        <v>434</v>
      </c>
      <c r="F177" s="23">
        <v>7</v>
      </c>
      <c r="G177" s="35" t="s">
        <v>95</v>
      </c>
      <c r="H177" s="23">
        <v>3</v>
      </c>
      <c r="I177" s="36">
        <f>I171*3</f>
        <v>33.299999999999997</v>
      </c>
      <c r="J177" s="36" t="s">
        <v>77</v>
      </c>
      <c r="K177" s="123">
        <v>45839</v>
      </c>
      <c r="L177" s="36">
        <f>L171*3</f>
        <v>31.200000000000003</v>
      </c>
      <c r="M177" s="36" t="s">
        <v>77</v>
      </c>
      <c r="N177" s="130">
        <v>45108</v>
      </c>
      <c r="O177" s="130" t="s">
        <v>238</v>
      </c>
      <c r="P177" s="35" t="s">
        <v>79</v>
      </c>
      <c r="Q177" s="35" t="s">
        <v>79</v>
      </c>
      <c r="R177" s="112" t="s">
        <v>627</v>
      </c>
    </row>
    <row r="178" spans="2:18" ht="45" x14ac:dyDescent="0.25">
      <c r="B178"/>
      <c r="C178" s="51" t="s">
        <v>253</v>
      </c>
      <c r="D178" s="35" t="s">
        <v>254</v>
      </c>
      <c r="E178" s="35" t="s">
        <v>434</v>
      </c>
      <c r="F178" s="23">
        <v>8</v>
      </c>
      <c r="G178" s="35" t="s">
        <v>96</v>
      </c>
      <c r="H178" s="23">
        <v>4</v>
      </c>
      <c r="I178" s="36">
        <f>I171*4</f>
        <v>44.4</v>
      </c>
      <c r="J178" s="36" t="s">
        <v>77</v>
      </c>
      <c r="K178" s="123">
        <v>45839</v>
      </c>
      <c r="L178" s="36">
        <f>L171*4</f>
        <v>41.6</v>
      </c>
      <c r="M178" s="36" t="s">
        <v>77</v>
      </c>
      <c r="N178" s="130">
        <v>45108</v>
      </c>
      <c r="O178" s="130" t="s">
        <v>238</v>
      </c>
      <c r="P178" s="35" t="s">
        <v>79</v>
      </c>
      <c r="Q178" s="35" t="s">
        <v>79</v>
      </c>
      <c r="R178" s="112" t="s">
        <v>627</v>
      </c>
    </row>
    <row r="179" spans="2:18" ht="45" x14ac:dyDescent="0.25">
      <c r="B179"/>
      <c r="C179" s="51" t="s">
        <v>253</v>
      </c>
      <c r="D179" s="35" t="s">
        <v>254</v>
      </c>
      <c r="E179" s="35" t="s">
        <v>434</v>
      </c>
      <c r="F179" s="23">
        <v>9</v>
      </c>
      <c r="G179" s="35" t="s">
        <v>98</v>
      </c>
      <c r="H179" s="23">
        <v>2</v>
      </c>
      <c r="I179" s="36">
        <f>I171/2</f>
        <v>5.55</v>
      </c>
      <c r="J179" s="36" t="s">
        <v>77</v>
      </c>
      <c r="K179" s="123">
        <v>45839</v>
      </c>
      <c r="L179" s="36" t="s">
        <v>77</v>
      </c>
      <c r="M179" s="36"/>
      <c r="N179" s="130">
        <v>45108</v>
      </c>
      <c r="O179" s="130" t="s">
        <v>238</v>
      </c>
      <c r="P179" s="35" t="s">
        <v>79</v>
      </c>
      <c r="Q179" s="35" t="s">
        <v>79</v>
      </c>
      <c r="R179" s="112" t="s">
        <v>627</v>
      </c>
    </row>
    <row r="180" spans="2:18" ht="15" x14ac:dyDescent="0.25">
      <c r="B180"/>
      <c r="C180" s="51" t="s">
        <v>253</v>
      </c>
      <c r="D180" s="35" t="s">
        <v>254</v>
      </c>
      <c r="E180" s="35" t="s">
        <v>435</v>
      </c>
      <c r="F180" s="23">
        <v>1</v>
      </c>
      <c r="G180" s="35" t="s">
        <v>76</v>
      </c>
      <c r="H180" s="23">
        <v>2</v>
      </c>
      <c r="I180" s="36">
        <v>12.6</v>
      </c>
      <c r="J180" s="36" t="s">
        <v>77</v>
      </c>
      <c r="K180" s="123">
        <v>45839</v>
      </c>
      <c r="L180" s="36">
        <v>12.6</v>
      </c>
      <c r="M180" s="36" t="s">
        <v>77</v>
      </c>
      <c r="N180" s="130">
        <v>45108</v>
      </c>
      <c r="O180" s="130" t="s">
        <v>238</v>
      </c>
      <c r="P180" s="35" t="s">
        <v>79</v>
      </c>
      <c r="Q180" s="35" t="s">
        <v>79</v>
      </c>
      <c r="R180" s="110" t="s">
        <v>80</v>
      </c>
    </row>
    <row r="181" spans="2:18" ht="28.5" x14ac:dyDescent="0.25">
      <c r="B181"/>
      <c r="C181" s="51" t="s">
        <v>253</v>
      </c>
      <c r="D181" s="35" t="s">
        <v>254</v>
      </c>
      <c r="E181" s="35" t="s">
        <v>435</v>
      </c>
      <c r="F181" s="23">
        <v>2</v>
      </c>
      <c r="G181" s="35" t="s">
        <v>82</v>
      </c>
      <c r="H181" s="23">
        <v>2</v>
      </c>
      <c r="I181" s="36">
        <f>I180*2</f>
        <v>25.2</v>
      </c>
      <c r="J181" s="36" t="s">
        <v>77</v>
      </c>
      <c r="K181" s="123">
        <v>45839</v>
      </c>
      <c r="L181" s="36">
        <f>L180*2</f>
        <v>25.2</v>
      </c>
      <c r="M181" s="36" t="s">
        <v>77</v>
      </c>
      <c r="N181" s="130">
        <v>45108</v>
      </c>
      <c r="O181" s="130" t="s">
        <v>238</v>
      </c>
      <c r="P181" s="35" t="s">
        <v>79</v>
      </c>
      <c r="Q181" s="35" t="s">
        <v>79</v>
      </c>
      <c r="R181" s="110" t="s">
        <v>80</v>
      </c>
    </row>
    <row r="182" spans="2:18" ht="28.5" x14ac:dyDescent="0.25">
      <c r="B182"/>
      <c r="C182" s="51" t="s">
        <v>253</v>
      </c>
      <c r="D182" s="35" t="s">
        <v>254</v>
      </c>
      <c r="E182" s="35" t="s">
        <v>435</v>
      </c>
      <c r="F182" s="23">
        <v>3</v>
      </c>
      <c r="G182" s="35" t="s">
        <v>97</v>
      </c>
      <c r="H182" s="23">
        <v>3</v>
      </c>
      <c r="I182" s="36">
        <f>I180*3</f>
        <v>37.799999999999997</v>
      </c>
      <c r="J182" s="36" t="s">
        <v>77</v>
      </c>
      <c r="K182" s="123">
        <v>45839</v>
      </c>
      <c r="L182" s="36">
        <f>L180*3</f>
        <v>37.799999999999997</v>
      </c>
      <c r="M182" s="36" t="s">
        <v>77</v>
      </c>
      <c r="N182" s="130">
        <v>45108</v>
      </c>
      <c r="O182" s="130" t="s">
        <v>238</v>
      </c>
      <c r="P182" s="35" t="s">
        <v>79</v>
      </c>
      <c r="Q182" s="35" t="s">
        <v>79</v>
      </c>
      <c r="R182" s="110" t="s">
        <v>80</v>
      </c>
    </row>
    <row r="183" spans="2:18" ht="28.5" x14ac:dyDescent="0.25">
      <c r="B183"/>
      <c r="C183" s="51" t="s">
        <v>253</v>
      </c>
      <c r="D183" s="35" t="s">
        <v>254</v>
      </c>
      <c r="E183" s="35" t="s">
        <v>435</v>
      </c>
      <c r="F183" s="23">
        <v>4</v>
      </c>
      <c r="G183" s="35" t="s">
        <v>97</v>
      </c>
      <c r="H183" s="23">
        <v>4</v>
      </c>
      <c r="I183" s="36">
        <f>I180*4</f>
        <v>50.4</v>
      </c>
      <c r="J183" s="36" t="s">
        <v>77</v>
      </c>
      <c r="K183" s="123">
        <v>45839</v>
      </c>
      <c r="L183" s="36">
        <f>L180*4</f>
        <v>50.4</v>
      </c>
      <c r="M183" s="36" t="s">
        <v>77</v>
      </c>
      <c r="N183" s="130">
        <v>45108</v>
      </c>
      <c r="O183" s="130" t="s">
        <v>238</v>
      </c>
      <c r="P183" s="35" t="s">
        <v>79</v>
      </c>
      <c r="Q183" s="35" t="s">
        <v>79</v>
      </c>
      <c r="R183" s="110" t="s">
        <v>80</v>
      </c>
    </row>
    <row r="184" spans="2:18" ht="28.5" x14ac:dyDescent="0.25">
      <c r="B184"/>
      <c r="C184" s="51" t="s">
        <v>253</v>
      </c>
      <c r="D184" s="35" t="s">
        <v>254</v>
      </c>
      <c r="E184" s="35" t="s">
        <v>435</v>
      </c>
      <c r="F184" s="23">
        <v>5</v>
      </c>
      <c r="G184" s="35" t="s">
        <v>97</v>
      </c>
      <c r="H184" s="23">
        <v>5</v>
      </c>
      <c r="I184" s="36">
        <f>I180*5</f>
        <v>63</v>
      </c>
      <c r="J184" s="36" t="s">
        <v>77</v>
      </c>
      <c r="K184" s="123">
        <v>45839</v>
      </c>
      <c r="L184" s="36">
        <f>L180*5</f>
        <v>63</v>
      </c>
      <c r="M184" s="36" t="s">
        <v>77</v>
      </c>
      <c r="N184" s="130">
        <v>45108</v>
      </c>
      <c r="O184" s="130" t="s">
        <v>238</v>
      </c>
      <c r="P184" s="35" t="s">
        <v>79</v>
      </c>
      <c r="Q184" s="35" t="s">
        <v>79</v>
      </c>
      <c r="R184" s="110" t="s">
        <v>80</v>
      </c>
    </row>
    <row r="185" spans="2:18" ht="28.5" x14ac:dyDescent="0.25">
      <c r="B185"/>
      <c r="C185" s="51" t="s">
        <v>253</v>
      </c>
      <c r="D185" s="35" t="s">
        <v>254</v>
      </c>
      <c r="E185" s="35" t="s">
        <v>435</v>
      </c>
      <c r="F185" s="23">
        <v>6</v>
      </c>
      <c r="G185" s="35" t="s">
        <v>97</v>
      </c>
      <c r="H185" s="23">
        <v>6</v>
      </c>
      <c r="I185" s="36">
        <f>I180*6</f>
        <v>75.599999999999994</v>
      </c>
      <c r="J185" s="36" t="s">
        <v>77</v>
      </c>
      <c r="K185" s="123">
        <v>45839</v>
      </c>
      <c r="L185" s="36">
        <f>L180*6</f>
        <v>75.599999999999994</v>
      </c>
      <c r="M185" s="36" t="s">
        <v>77</v>
      </c>
      <c r="N185" s="130">
        <v>45108</v>
      </c>
      <c r="O185" s="130" t="s">
        <v>238</v>
      </c>
      <c r="P185" s="35" t="s">
        <v>79</v>
      </c>
      <c r="Q185" s="35" t="s">
        <v>79</v>
      </c>
      <c r="R185" s="110" t="s">
        <v>80</v>
      </c>
    </row>
    <row r="186" spans="2:18" ht="28.5" x14ac:dyDescent="0.25">
      <c r="B186"/>
      <c r="C186" s="51" t="s">
        <v>253</v>
      </c>
      <c r="D186" s="35" t="s">
        <v>254</v>
      </c>
      <c r="E186" s="35" t="s">
        <v>435</v>
      </c>
      <c r="F186" s="23">
        <v>7</v>
      </c>
      <c r="G186" s="35" t="s">
        <v>95</v>
      </c>
      <c r="H186" s="23">
        <v>3</v>
      </c>
      <c r="I186" s="36">
        <f>I180*3</f>
        <v>37.799999999999997</v>
      </c>
      <c r="J186" s="36" t="s">
        <v>77</v>
      </c>
      <c r="K186" s="123">
        <v>45839</v>
      </c>
      <c r="L186" s="36">
        <f>L180*3</f>
        <v>37.799999999999997</v>
      </c>
      <c r="M186" s="36" t="s">
        <v>77</v>
      </c>
      <c r="N186" s="130">
        <v>45108</v>
      </c>
      <c r="O186" s="130" t="s">
        <v>238</v>
      </c>
      <c r="P186" s="35" t="s">
        <v>79</v>
      </c>
      <c r="Q186" s="35" t="s">
        <v>79</v>
      </c>
      <c r="R186" s="110" t="s">
        <v>80</v>
      </c>
    </row>
    <row r="187" spans="2:18" ht="15" x14ac:dyDescent="0.25">
      <c r="B187"/>
      <c r="C187" s="51" t="s">
        <v>253</v>
      </c>
      <c r="D187" s="35" t="s">
        <v>254</v>
      </c>
      <c r="E187" s="35" t="s">
        <v>435</v>
      </c>
      <c r="F187" s="23">
        <v>8</v>
      </c>
      <c r="G187" s="35" t="s">
        <v>96</v>
      </c>
      <c r="H187" s="23">
        <v>4</v>
      </c>
      <c r="I187" s="36">
        <f>I180*4</f>
        <v>50.4</v>
      </c>
      <c r="J187" s="36" t="s">
        <v>77</v>
      </c>
      <c r="K187" s="123">
        <v>45839</v>
      </c>
      <c r="L187" s="36">
        <f>L180*4</f>
        <v>50.4</v>
      </c>
      <c r="M187" s="36" t="s">
        <v>77</v>
      </c>
      <c r="N187" s="130">
        <v>45108</v>
      </c>
      <c r="O187" s="130" t="s">
        <v>238</v>
      </c>
      <c r="P187" s="35" t="s">
        <v>79</v>
      </c>
      <c r="Q187" s="35" t="s">
        <v>79</v>
      </c>
      <c r="R187" s="110" t="s">
        <v>80</v>
      </c>
    </row>
    <row r="188" spans="2:18" ht="28.5" x14ac:dyDescent="0.25">
      <c r="B188"/>
      <c r="C188" s="51" t="s">
        <v>253</v>
      </c>
      <c r="D188" s="35" t="s">
        <v>254</v>
      </c>
      <c r="E188" s="35" t="s">
        <v>435</v>
      </c>
      <c r="F188" s="23">
        <v>9</v>
      </c>
      <c r="G188" s="35" t="s">
        <v>98</v>
      </c>
      <c r="H188" s="23">
        <v>2</v>
      </c>
      <c r="I188" s="36">
        <f>I180/2</f>
        <v>6.3</v>
      </c>
      <c r="J188" s="36" t="s">
        <v>77</v>
      </c>
      <c r="K188" s="123">
        <v>45839</v>
      </c>
      <c r="L188" s="36" t="s">
        <v>77</v>
      </c>
      <c r="M188" s="36" t="s">
        <v>77</v>
      </c>
      <c r="N188" s="130">
        <v>45108</v>
      </c>
      <c r="O188" s="130" t="s">
        <v>238</v>
      </c>
      <c r="P188" s="35" t="s">
        <v>79</v>
      </c>
      <c r="Q188" s="35" t="s">
        <v>79</v>
      </c>
      <c r="R188" s="110" t="s">
        <v>80</v>
      </c>
    </row>
    <row r="189" spans="2:18" ht="45" x14ac:dyDescent="0.25">
      <c r="B189"/>
      <c r="C189" s="51" t="s">
        <v>253</v>
      </c>
      <c r="D189" s="35" t="s">
        <v>255</v>
      </c>
      <c r="E189" s="35" t="s">
        <v>256</v>
      </c>
      <c r="F189" s="23">
        <v>1</v>
      </c>
      <c r="G189" s="35" t="s">
        <v>76</v>
      </c>
      <c r="H189" s="23">
        <v>2</v>
      </c>
      <c r="I189" s="36">
        <v>8.6</v>
      </c>
      <c r="J189" s="36" t="s">
        <v>77</v>
      </c>
      <c r="K189" s="123">
        <v>45839</v>
      </c>
      <c r="L189" s="36">
        <v>8.1</v>
      </c>
      <c r="M189" s="36" t="s">
        <v>77</v>
      </c>
      <c r="N189" s="130">
        <v>45108</v>
      </c>
      <c r="O189" s="130" t="s">
        <v>238</v>
      </c>
      <c r="P189" s="35" t="s">
        <v>79</v>
      </c>
      <c r="Q189" s="35" t="s">
        <v>79</v>
      </c>
      <c r="R189" s="112" t="s">
        <v>628</v>
      </c>
    </row>
    <row r="190" spans="2:18" ht="45" x14ac:dyDescent="0.25">
      <c r="B190"/>
      <c r="C190" s="51" t="s">
        <v>253</v>
      </c>
      <c r="D190" s="35" t="s">
        <v>255</v>
      </c>
      <c r="E190" s="35" t="s">
        <v>256</v>
      </c>
      <c r="F190" s="23">
        <v>2</v>
      </c>
      <c r="G190" s="35" t="s">
        <v>82</v>
      </c>
      <c r="H190" s="23">
        <v>2</v>
      </c>
      <c r="I190" s="36">
        <f>I189*2</f>
        <v>17.2</v>
      </c>
      <c r="J190" s="36" t="s">
        <v>77</v>
      </c>
      <c r="K190" s="123">
        <v>45839</v>
      </c>
      <c r="L190" s="36">
        <f>L189*2</f>
        <v>16.2</v>
      </c>
      <c r="M190" s="36" t="s">
        <v>77</v>
      </c>
      <c r="N190" s="130">
        <v>45108</v>
      </c>
      <c r="O190" s="130" t="s">
        <v>238</v>
      </c>
      <c r="P190" s="35" t="s">
        <v>79</v>
      </c>
      <c r="Q190" s="35" t="s">
        <v>79</v>
      </c>
      <c r="R190" s="112" t="s">
        <v>628</v>
      </c>
    </row>
    <row r="191" spans="2:18" ht="45" x14ac:dyDescent="0.25">
      <c r="B191"/>
      <c r="C191" s="51" t="s">
        <v>253</v>
      </c>
      <c r="D191" s="35" t="s">
        <v>255</v>
      </c>
      <c r="E191" s="35" t="s">
        <v>256</v>
      </c>
      <c r="F191" s="23">
        <v>3</v>
      </c>
      <c r="G191" s="35" t="s">
        <v>97</v>
      </c>
      <c r="H191" s="23">
        <v>3</v>
      </c>
      <c r="I191" s="36">
        <f>I189*3</f>
        <v>25.799999999999997</v>
      </c>
      <c r="J191" s="36" t="s">
        <v>77</v>
      </c>
      <c r="K191" s="123">
        <v>45839</v>
      </c>
      <c r="L191" s="36">
        <f>L189*3</f>
        <v>24.299999999999997</v>
      </c>
      <c r="M191" s="36" t="s">
        <v>77</v>
      </c>
      <c r="N191" s="130">
        <v>45108</v>
      </c>
      <c r="O191" s="130" t="s">
        <v>238</v>
      </c>
      <c r="P191" s="35" t="s">
        <v>79</v>
      </c>
      <c r="Q191" s="35" t="s">
        <v>79</v>
      </c>
      <c r="R191" s="112" t="s">
        <v>628</v>
      </c>
    </row>
    <row r="192" spans="2:18" ht="45" x14ac:dyDescent="0.25">
      <c r="B192"/>
      <c r="C192" s="51" t="s">
        <v>253</v>
      </c>
      <c r="D192" s="35" t="s">
        <v>255</v>
      </c>
      <c r="E192" s="35" t="s">
        <v>256</v>
      </c>
      <c r="F192" s="23">
        <v>4</v>
      </c>
      <c r="G192" s="35" t="s">
        <v>97</v>
      </c>
      <c r="H192" s="23">
        <v>4</v>
      </c>
      <c r="I192" s="36">
        <f>I189*4</f>
        <v>34.4</v>
      </c>
      <c r="J192" s="36" t="s">
        <v>77</v>
      </c>
      <c r="K192" s="123">
        <v>45839</v>
      </c>
      <c r="L192" s="36">
        <f>L189*4</f>
        <v>32.4</v>
      </c>
      <c r="M192" s="36" t="s">
        <v>77</v>
      </c>
      <c r="N192" s="130">
        <v>45108</v>
      </c>
      <c r="O192" s="130" t="s">
        <v>238</v>
      </c>
      <c r="P192" s="35" t="s">
        <v>79</v>
      </c>
      <c r="Q192" s="35" t="s">
        <v>79</v>
      </c>
      <c r="R192" s="112" t="s">
        <v>628</v>
      </c>
    </row>
    <row r="193" spans="2:18" ht="45" x14ac:dyDescent="0.25">
      <c r="B193"/>
      <c r="C193" s="51" t="s">
        <v>253</v>
      </c>
      <c r="D193" s="35" t="s">
        <v>255</v>
      </c>
      <c r="E193" s="35" t="s">
        <v>256</v>
      </c>
      <c r="F193" s="23">
        <v>5</v>
      </c>
      <c r="G193" s="35" t="s">
        <v>97</v>
      </c>
      <c r="H193" s="23">
        <v>5</v>
      </c>
      <c r="I193" s="36">
        <f>I189*5</f>
        <v>43</v>
      </c>
      <c r="J193" s="36" t="s">
        <v>77</v>
      </c>
      <c r="K193" s="123">
        <v>45839</v>
      </c>
      <c r="L193" s="36">
        <f>L189*5</f>
        <v>40.5</v>
      </c>
      <c r="M193" s="36" t="s">
        <v>77</v>
      </c>
      <c r="N193" s="130">
        <v>45108</v>
      </c>
      <c r="O193" s="130" t="s">
        <v>238</v>
      </c>
      <c r="P193" s="35" t="s">
        <v>79</v>
      </c>
      <c r="Q193" s="35" t="s">
        <v>79</v>
      </c>
      <c r="R193" s="112" t="s">
        <v>628</v>
      </c>
    </row>
    <row r="194" spans="2:18" ht="45" x14ac:dyDescent="0.25">
      <c r="B194"/>
      <c r="C194" s="51" t="s">
        <v>253</v>
      </c>
      <c r="D194" s="35" t="s">
        <v>255</v>
      </c>
      <c r="E194" s="35" t="s">
        <v>256</v>
      </c>
      <c r="F194" s="23">
        <v>6</v>
      </c>
      <c r="G194" s="35" t="s">
        <v>97</v>
      </c>
      <c r="H194" s="23">
        <v>6</v>
      </c>
      <c r="I194" s="36">
        <f>I189*6</f>
        <v>51.599999999999994</v>
      </c>
      <c r="J194" s="36" t="s">
        <v>77</v>
      </c>
      <c r="K194" s="123">
        <v>45839</v>
      </c>
      <c r="L194" s="36">
        <f>L189*6</f>
        <v>48.599999999999994</v>
      </c>
      <c r="M194" s="36" t="s">
        <v>77</v>
      </c>
      <c r="N194" s="130">
        <v>45108</v>
      </c>
      <c r="O194" s="130" t="s">
        <v>238</v>
      </c>
      <c r="P194" s="35" t="s">
        <v>79</v>
      </c>
      <c r="Q194" s="35" t="s">
        <v>79</v>
      </c>
      <c r="R194" s="112" t="s">
        <v>628</v>
      </c>
    </row>
    <row r="195" spans="2:18" ht="45" x14ac:dyDescent="0.25">
      <c r="B195"/>
      <c r="C195" s="51" t="s">
        <v>253</v>
      </c>
      <c r="D195" s="35" t="s">
        <v>255</v>
      </c>
      <c r="E195" s="35" t="s">
        <v>256</v>
      </c>
      <c r="F195" s="23">
        <v>7</v>
      </c>
      <c r="G195" s="35" t="s">
        <v>95</v>
      </c>
      <c r="H195" s="23">
        <v>3</v>
      </c>
      <c r="I195" s="36">
        <f>I189*3</f>
        <v>25.799999999999997</v>
      </c>
      <c r="J195" s="36" t="s">
        <v>77</v>
      </c>
      <c r="K195" s="123">
        <v>45839</v>
      </c>
      <c r="L195" s="36">
        <f>L189*3</f>
        <v>24.299999999999997</v>
      </c>
      <c r="M195" s="36" t="s">
        <v>77</v>
      </c>
      <c r="N195" s="130">
        <v>45108</v>
      </c>
      <c r="O195" s="130" t="s">
        <v>238</v>
      </c>
      <c r="P195" s="35" t="s">
        <v>79</v>
      </c>
      <c r="Q195" s="35" t="s">
        <v>79</v>
      </c>
      <c r="R195" s="112" t="s">
        <v>628</v>
      </c>
    </row>
    <row r="196" spans="2:18" ht="45" x14ac:dyDescent="0.25">
      <c r="B196"/>
      <c r="C196" s="51" t="s">
        <v>253</v>
      </c>
      <c r="D196" s="35" t="s">
        <v>255</v>
      </c>
      <c r="E196" s="35" t="s">
        <v>256</v>
      </c>
      <c r="F196" s="23">
        <v>8</v>
      </c>
      <c r="G196" s="35" t="s">
        <v>96</v>
      </c>
      <c r="H196" s="23">
        <v>4</v>
      </c>
      <c r="I196" s="36">
        <f>I189*4</f>
        <v>34.4</v>
      </c>
      <c r="J196" s="36" t="s">
        <v>77</v>
      </c>
      <c r="K196" s="123">
        <v>45839</v>
      </c>
      <c r="L196" s="36">
        <f>L189*4</f>
        <v>32.4</v>
      </c>
      <c r="M196" s="36" t="s">
        <v>77</v>
      </c>
      <c r="N196" s="130">
        <v>45108</v>
      </c>
      <c r="O196" s="130" t="s">
        <v>238</v>
      </c>
      <c r="P196" s="35" t="s">
        <v>79</v>
      </c>
      <c r="Q196" s="35" t="s">
        <v>79</v>
      </c>
      <c r="R196" s="112" t="s">
        <v>628</v>
      </c>
    </row>
    <row r="197" spans="2:18" ht="45" x14ac:dyDescent="0.25">
      <c r="B197"/>
      <c r="C197" s="51" t="s">
        <v>253</v>
      </c>
      <c r="D197" s="35" t="s">
        <v>255</v>
      </c>
      <c r="E197" s="35" t="s">
        <v>256</v>
      </c>
      <c r="F197" s="23">
        <v>9</v>
      </c>
      <c r="G197" s="35" t="s">
        <v>98</v>
      </c>
      <c r="H197" s="23">
        <v>2</v>
      </c>
      <c r="I197" s="36">
        <f>I189/2</f>
        <v>4.3</v>
      </c>
      <c r="J197" s="36" t="s">
        <v>77</v>
      </c>
      <c r="K197" s="123">
        <v>45839</v>
      </c>
      <c r="L197" s="36">
        <f>L189/2</f>
        <v>4.05</v>
      </c>
      <c r="M197" s="36" t="s">
        <v>77</v>
      </c>
      <c r="N197" s="130">
        <v>45108</v>
      </c>
      <c r="O197" s="130" t="s">
        <v>238</v>
      </c>
      <c r="P197" s="35" t="s">
        <v>79</v>
      </c>
      <c r="Q197" s="35" t="s">
        <v>79</v>
      </c>
      <c r="R197" s="112" t="s">
        <v>628</v>
      </c>
    </row>
    <row r="198" spans="2:18" ht="45" x14ac:dyDescent="0.25">
      <c r="B198"/>
      <c r="C198" s="51" t="s">
        <v>253</v>
      </c>
      <c r="D198" s="35" t="s">
        <v>257</v>
      </c>
      <c r="E198" s="35" t="s">
        <v>436</v>
      </c>
      <c r="F198" s="23">
        <v>1</v>
      </c>
      <c r="G198" s="35" t="s">
        <v>76</v>
      </c>
      <c r="H198" s="23">
        <v>2</v>
      </c>
      <c r="I198" s="36">
        <v>9.8000000000000007</v>
      </c>
      <c r="J198" s="36" t="s">
        <v>77</v>
      </c>
      <c r="K198" s="123">
        <v>45839</v>
      </c>
      <c r="L198" s="36">
        <v>9.1999999999999993</v>
      </c>
      <c r="M198" s="36" t="s">
        <v>77</v>
      </c>
      <c r="N198" s="130">
        <v>45108</v>
      </c>
      <c r="O198" s="130" t="s">
        <v>238</v>
      </c>
      <c r="P198" s="35" t="s">
        <v>79</v>
      </c>
      <c r="Q198" s="35" t="s">
        <v>79</v>
      </c>
      <c r="R198" s="112" t="s">
        <v>629</v>
      </c>
    </row>
    <row r="199" spans="2:18" ht="45" x14ac:dyDescent="0.25">
      <c r="B199"/>
      <c r="C199" s="51" t="s">
        <v>253</v>
      </c>
      <c r="D199" s="35" t="s">
        <v>257</v>
      </c>
      <c r="E199" s="35" t="s">
        <v>436</v>
      </c>
      <c r="F199" s="23">
        <v>2</v>
      </c>
      <c r="G199" s="35" t="s">
        <v>82</v>
      </c>
      <c r="H199" s="23">
        <v>2</v>
      </c>
      <c r="I199" s="36">
        <f>I198*2</f>
        <v>19.600000000000001</v>
      </c>
      <c r="J199" s="36" t="s">
        <v>77</v>
      </c>
      <c r="K199" s="123">
        <v>45839</v>
      </c>
      <c r="L199" s="36">
        <f>L198*2</f>
        <v>18.399999999999999</v>
      </c>
      <c r="M199" s="36" t="s">
        <v>77</v>
      </c>
      <c r="N199" s="130">
        <v>45108</v>
      </c>
      <c r="O199" s="130" t="s">
        <v>238</v>
      </c>
      <c r="P199" s="35" t="s">
        <v>79</v>
      </c>
      <c r="Q199" s="35" t="s">
        <v>79</v>
      </c>
      <c r="R199" s="112" t="s">
        <v>629</v>
      </c>
    </row>
    <row r="200" spans="2:18" ht="45" x14ac:dyDescent="0.25">
      <c r="B200"/>
      <c r="C200" s="51" t="s">
        <v>253</v>
      </c>
      <c r="D200" s="35" t="s">
        <v>257</v>
      </c>
      <c r="E200" s="35" t="s">
        <v>436</v>
      </c>
      <c r="F200" s="23">
        <v>3</v>
      </c>
      <c r="G200" s="35" t="s">
        <v>97</v>
      </c>
      <c r="H200" s="23">
        <v>3</v>
      </c>
      <c r="I200" s="36">
        <f>I198*3</f>
        <v>29.400000000000002</v>
      </c>
      <c r="J200" s="36" t="s">
        <v>77</v>
      </c>
      <c r="K200" s="123">
        <v>45839</v>
      </c>
      <c r="L200" s="36">
        <f>L198*3</f>
        <v>27.599999999999998</v>
      </c>
      <c r="M200" s="36" t="s">
        <v>77</v>
      </c>
      <c r="N200" s="130">
        <v>45108</v>
      </c>
      <c r="O200" s="130" t="s">
        <v>238</v>
      </c>
      <c r="P200" s="35" t="s">
        <v>79</v>
      </c>
      <c r="Q200" s="35" t="s">
        <v>79</v>
      </c>
      <c r="R200" s="112" t="s">
        <v>629</v>
      </c>
    </row>
    <row r="201" spans="2:18" ht="45" x14ac:dyDescent="0.25">
      <c r="B201"/>
      <c r="C201" s="51" t="s">
        <v>253</v>
      </c>
      <c r="D201" s="35" t="s">
        <v>257</v>
      </c>
      <c r="E201" s="35" t="s">
        <v>436</v>
      </c>
      <c r="F201" s="23">
        <v>4</v>
      </c>
      <c r="G201" s="35" t="s">
        <v>97</v>
      </c>
      <c r="H201" s="23">
        <v>4</v>
      </c>
      <c r="I201" s="36">
        <f>I198*4</f>
        <v>39.200000000000003</v>
      </c>
      <c r="J201" s="36" t="s">
        <v>77</v>
      </c>
      <c r="K201" s="123">
        <v>45839</v>
      </c>
      <c r="L201" s="36">
        <f>L198*4</f>
        <v>36.799999999999997</v>
      </c>
      <c r="M201" s="36" t="s">
        <v>77</v>
      </c>
      <c r="N201" s="130">
        <v>45108</v>
      </c>
      <c r="O201" s="130" t="s">
        <v>238</v>
      </c>
      <c r="P201" s="35" t="s">
        <v>79</v>
      </c>
      <c r="Q201" s="35" t="s">
        <v>79</v>
      </c>
      <c r="R201" s="112" t="s">
        <v>629</v>
      </c>
    </row>
    <row r="202" spans="2:18" ht="45" x14ac:dyDescent="0.25">
      <c r="B202"/>
      <c r="C202" s="51" t="s">
        <v>253</v>
      </c>
      <c r="D202" s="35" t="s">
        <v>257</v>
      </c>
      <c r="E202" s="35" t="s">
        <v>436</v>
      </c>
      <c r="F202" s="23">
        <v>5</v>
      </c>
      <c r="G202" s="35" t="s">
        <v>97</v>
      </c>
      <c r="H202" s="23">
        <v>5</v>
      </c>
      <c r="I202" s="36">
        <f>I198*5</f>
        <v>49</v>
      </c>
      <c r="J202" s="36" t="s">
        <v>77</v>
      </c>
      <c r="K202" s="123">
        <v>45839</v>
      </c>
      <c r="L202" s="36">
        <f>L198*5</f>
        <v>46</v>
      </c>
      <c r="M202" s="36" t="s">
        <v>77</v>
      </c>
      <c r="N202" s="130">
        <v>45108</v>
      </c>
      <c r="O202" s="130" t="s">
        <v>238</v>
      </c>
      <c r="P202" s="35" t="s">
        <v>79</v>
      </c>
      <c r="Q202" s="35" t="s">
        <v>79</v>
      </c>
      <c r="R202" s="112" t="s">
        <v>629</v>
      </c>
    </row>
    <row r="203" spans="2:18" ht="45" x14ac:dyDescent="0.25">
      <c r="B203"/>
      <c r="C203" s="51" t="s">
        <v>253</v>
      </c>
      <c r="D203" s="35" t="s">
        <v>257</v>
      </c>
      <c r="E203" s="35" t="s">
        <v>436</v>
      </c>
      <c r="F203" s="23">
        <v>6</v>
      </c>
      <c r="G203" s="35" t="s">
        <v>97</v>
      </c>
      <c r="H203" s="23">
        <v>6</v>
      </c>
      <c r="I203" s="36">
        <f>I198*6</f>
        <v>58.800000000000004</v>
      </c>
      <c r="J203" s="36" t="s">
        <v>77</v>
      </c>
      <c r="K203" s="123">
        <v>45839</v>
      </c>
      <c r="L203" s="36">
        <f>L198*6</f>
        <v>55.199999999999996</v>
      </c>
      <c r="M203" s="36" t="s">
        <v>77</v>
      </c>
      <c r="N203" s="130">
        <v>45108</v>
      </c>
      <c r="O203" s="130" t="s">
        <v>238</v>
      </c>
      <c r="P203" s="35" t="s">
        <v>79</v>
      </c>
      <c r="Q203" s="35" t="s">
        <v>79</v>
      </c>
      <c r="R203" s="112" t="s">
        <v>629</v>
      </c>
    </row>
    <row r="204" spans="2:18" ht="45" x14ac:dyDescent="0.25">
      <c r="B204"/>
      <c r="C204" s="51" t="s">
        <v>253</v>
      </c>
      <c r="D204" s="35" t="s">
        <v>257</v>
      </c>
      <c r="E204" s="35" t="s">
        <v>436</v>
      </c>
      <c r="F204" s="23">
        <v>7</v>
      </c>
      <c r="G204" s="35" t="s">
        <v>95</v>
      </c>
      <c r="H204" s="23">
        <v>3</v>
      </c>
      <c r="I204" s="36">
        <f>I198*3</f>
        <v>29.400000000000002</v>
      </c>
      <c r="J204" s="36" t="s">
        <v>77</v>
      </c>
      <c r="K204" s="123">
        <v>45839</v>
      </c>
      <c r="L204" s="36">
        <f>L198*3</f>
        <v>27.599999999999998</v>
      </c>
      <c r="M204" s="36" t="s">
        <v>77</v>
      </c>
      <c r="N204" s="130">
        <v>45108</v>
      </c>
      <c r="O204" s="130" t="s">
        <v>238</v>
      </c>
      <c r="P204" s="35" t="s">
        <v>79</v>
      </c>
      <c r="Q204" s="35" t="s">
        <v>79</v>
      </c>
      <c r="R204" s="112" t="s">
        <v>629</v>
      </c>
    </row>
    <row r="205" spans="2:18" ht="45" x14ac:dyDescent="0.25">
      <c r="B205"/>
      <c r="C205" s="51" t="s">
        <v>253</v>
      </c>
      <c r="D205" s="35" t="s">
        <v>257</v>
      </c>
      <c r="E205" s="35" t="s">
        <v>436</v>
      </c>
      <c r="F205" s="23">
        <v>8</v>
      </c>
      <c r="G205" s="35" t="s">
        <v>96</v>
      </c>
      <c r="H205" s="23">
        <v>4</v>
      </c>
      <c r="I205" s="36">
        <f>I198*4</f>
        <v>39.200000000000003</v>
      </c>
      <c r="J205" s="36" t="s">
        <v>77</v>
      </c>
      <c r="K205" s="123">
        <v>45839</v>
      </c>
      <c r="L205" s="36">
        <f>L198*4</f>
        <v>36.799999999999997</v>
      </c>
      <c r="M205" s="36" t="s">
        <v>77</v>
      </c>
      <c r="N205" s="130">
        <v>45108</v>
      </c>
      <c r="O205" s="130" t="s">
        <v>238</v>
      </c>
      <c r="P205" s="35" t="s">
        <v>79</v>
      </c>
      <c r="Q205" s="35" t="s">
        <v>79</v>
      </c>
      <c r="R205" s="112" t="s">
        <v>629</v>
      </c>
    </row>
    <row r="206" spans="2:18" ht="45" x14ac:dyDescent="0.25">
      <c r="B206"/>
      <c r="C206" s="51" t="s">
        <v>253</v>
      </c>
      <c r="D206" s="35" t="s">
        <v>257</v>
      </c>
      <c r="E206" s="35" t="s">
        <v>436</v>
      </c>
      <c r="F206" s="23">
        <v>9</v>
      </c>
      <c r="G206" s="35" t="s">
        <v>98</v>
      </c>
      <c r="H206" s="23">
        <v>2</v>
      </c>
      <c r="I206" s="36">
        <f>I198/2</f>
        <v>4.9000000000000004</v>
      </c>
      <c r="J206" s="36" t="s">
        <v>77</v>
      </c>
      <c r="K206" s="123">
        <v>45839</v>
      </c>
      <c r="L206" s="36">
        <f>L198/2</f>
        <v>4.5999999999999996</v>
      </c>
      <c r="M206" s="36"/>
      <c r="N206" s="130">
        <v>45108</v>
      </c>
      <c r="O206" s="130" t="s">
        <v>238</v>
      </c>
      <c r="P206" s="35" t="s">
        <v>79</v>
      </c>
      <c r="Q206" s="35" t="s">
        <v>79</v>
      </c>
      <c r="R206" s="112" t="s">
        <v>629</v>
      </c>
    </row>
    <row r="207" spans="2:18" ht="45" x14ac:dyDescent="0.25">
      <c r="B207"/>
      <c r="C207" s="51" t="s">
        <v>253</v>
      </c>
      <c r="D207" s="35" t="s">
        <v>257</v>
      </c>
      <c r="E207" s="35" t="s">
        <v>437</v>
      </c>
      <c r="F207" s="23">
        <v>1</v>
      </c>
      <c r="G207" s="35" t="s">
        <v>76</v>
      </c>
      <c r="H207" s="23">
        <v>2</v>
      </c>
      <c r="I207" s="36">
        <v>5</v>
      </c>
      <c r="J207" s="36" t="s">
        <v>77</v>
      </c>
      <c r="K207" s="123">
        <v>45839</v>
      </c>
      <c r="L207" s="36">
        <v>4.7</v>
      </c>
      <c r="M207" s="36" t="s">
        <v>77</v>
      </c>
      <c r="N207" s="130">
        <v>45108</v>
      </c>
      <c r="O207" s="130" t="s">
        <v>238</v>
      </c>
      <c r="P207" s="35" t="s">
        <v>79</v>
      </c>
      <c r="Q207" s="35" t="s">
        <v>79</v>
      </c>
      <c r="R207" s="112" t="s">
        <v>630</v>
      </c>
    </row>
    <row r="208" spans="2:18" ht="45" x14ac:dyDescent="0.25">
      <c r="B208"/>
      <c r="C208" s="51" t="s">
        <v>253</v>
      </c>
      <c r="D208" s="35" t="s">
        <v>257</v>
      </c>
      <c r="E208" s="35" t="s">
        <v>437</v>
      </c>
      <c r="F208" s="23">
        <v>2</v>
      </c>
      <c r="G208" s="35" t="s">
        <v>82</v>
      </c>
      <c r="H208" s="23">
        <v>2</v>
      </c>
      <c r="I208" s="36">
        <f>I207*2</f>
        <v>10</v>
      </c>
      <c r="J208" s="36" t="s">
        <v>77</v>
      </c>
      <c r="K208" s="123">
        <v>45839</v>
      </c>
      <c r="L208" s="36">
        <f>L207*2</f>
        <v>9.4</v>
      </c>
      <c r="M208" s="36" t="s">
        <v>77</v>
      </c>
      <c r="N208" s="130">
        <v>45108</v>
      </c>
      <c r="O208" s="130" t="s">
        <v>238</v>
      </c>
      <c r="P208" s="35" t="s">
        <v>79</v>
      </c>
      <c r="Q208" s="35" t="s">
        <v>79</v>
      </c>
      <c r="R208" s="112" t="s">
        <v>630</v>
      </c>
    </row>
    <row r="209" spans="2:18" ht="45" x14ac:dyDescent="0.25">
      <c r="B209"/>
      <c r="C209" s="51" t="s">
        <v>253</v>
      </c>
      <c r="D209" s="35" t="s">
        <v>257</v>
      </c>
      <c r="E209" s="35" t="s">
        <v>437</v>
      </c>
      <c r="F209" s="23">
        <v>3</v>
      </c>
      <c r="G209" s="35" t="s">
        <v>97</v>
      </c>
      <c r="H209" s="23">
        <v>3</v>
      </c>
      <c r="I209" s="36">
        <f>I207*3</f>
        <v>15</v>
      </c>
      <c r="J209" s="36" t="s">
        <v>77</v>
      </c>
      <c r="K209" s="123">
        <v>45839</v>
      </c>
      <c r="L209" s="36">
        <f>L207*3</f>
        <v>14.100000000000001</v>
      </c>
      <c r="M209" s="36" t="s">
        <v>77</v>
      </c>
      <c r="N209" s="130">
        <v>45108</v>
      </c>
      <c r="O209" s="130" t="s">
        <v>238</v>
      </c>
      <c r="P209" s="35" t="s">
        <v>79</v>
      </c>
      <c r="Q209" s="35" t="s">
        <v>79</v>
      </c>
      <c r="R209" s="112" t="s">
        <v>630</v>
      </c>
    </row>
    <row r="210" spans="2:18" ht="45" x14ac:dyDescent="0.25">
      <c r="B210"/>
      <c r="C210" s="51" t="s">
        <v>253</v>
      </c>
      <c r="D210" s="35" t="s">
        <v>257</v>
      </c>
      <c r="E210" s="35" t="s">
        <v>437</v>
      </c>
      <c r="F210" s="23">
        <v>4</v>
      </c>
      <c r="G210" s="35" t="s">
        <v>97</v>
      </c>
      <c r="H210" s="23">
        <v>4</v>
      </c>
      <c r="I210" s="36">
        <f>I207*4</f>
        <v>20</v>
      </c>
      <c r="J210" s="36" t="s">
        <v>77</v>
      </c>
      <c r="K210" s="123">
        <v>45839</v>
      </c>
      <c r="L210" s="36">
        <f>L207*4</f>
        <v>18.8</v>
      </c>
      <c r="M210" s="36" t="s">
        <v>77</v>
      </c>
      <c r="N210" s="130">
        <v>45108</v>
      </c>
      <c r="O210" s="130" t="s">
        <v>238</v>
      </c>
      <c r="P210" s="35" t="s">
        <v>79</v>
      </c>
      <c r="Q210" s="35" t="s">
        <v>79</v>
      </c>
      <c r="R210" s="112" t="s">
        <v>630</v>
      </c>
    </row>
    <row r="211" spans="2:18" ht="45" x14ac:dyDescent="0.25">
      <c r="B211"/>
      <c r="C211" s="51" t="s">
        <v>253</v>
      </c>
      <c r="D211" s="35" t="s">
        <v>257</v>
      </c>
      <c r="E211" s="35" t="s">
        <v>437</v>
      </c>
      <c r="F211" s="23">
        <v>5</v>
      </c>
      <c r="G211" s="35" t="s">
        <v>97</v>
      </c>
      <c r="H211" s="23">
        <v>5</v>
      </c>
      <c r="I211" s="36">
        <f>I207*5</f>
        <v>25</v>
      </c>
      <c r="J211" s="36" t="s">
        <v>77</v>
      </c>
      <c r="K211" s="123">
        <v>45839</v>
      </c>
      <c r="L211" s="36">
        <f>L207*5</f>
        <v>23.5</v>
      </c>
      <c r="M211" s="36" t="s">
        <v>77</v>
      </c>
      <c r="N211" s="130">
        <v>45108</v>
      </c>
      <c r="O211" s="130" t="s">
        <v>238</v>
      </c>
      <c r="P211" s="35" t="s">
        <v>79</v>
      </c>
      <c r="Q211" s="35" t="s">
        <v>79</v>
      </c>
      <c r="R211" s="112" t="s">
        <v>630</v>
      </c>
    </row>
    <row r="212" spans="2:18" ht="45" x14ac:dyDescent="0.25">
      <c r="B212"/>
      <c r="C212" s="51" t="s">
        <v>253</v>
      </c>
      <c r="D212" s="35" t="s">
        <v>257</v>
      </c>
      <c r="E212" s="35" t="s">
        <v>437</v>
      </c>
      <c r="F212" s="23">
        <v>6</v>
      </c>
      <c r="G212" s="35" t="s">
        <v>97</v>
      </c>
      <c r="H212" s="23">
        <v>6</v>
      </c>
      <c r="I212" s="36">
        <f>I207*6</f>
        <v>30</v>
      </c>
      <c r="J212" s="36" t="s">
        <v>77</v>
      </c>
      <c r="K212" s="123">
        <v>45839</v>
      </c>
      <c r="L212" s="36">
        <f>L207*6</f>
        <v>28.200000000000003</v>
      </c>
      <c r="M212" s="36" t="s">
        <v>77</v>
      </c>
      <c r="N212" s="130">
        <v>45108</v>
      </c>
      <c r="O212" s="130" t="s">
        <v>238</v>
      </c>
      <c r="P212" s="35" t="s">
        <v>79</v>
      </c>
      <c r="Q212" s="35" t="s">
        <v>79</v>
      </c>
      <c r="R212" s="112" t="s">
        <v>630</v>
      </c>
    </row>
    <row r="213" spans="2:18" ht="45" x14ac:dyDescent="0.25">
      <c r="B213"/>
      <c r="C213" s="51" t="s">
        <v>253</v>
      </c>
      <c r="D213" s="35" t="s">
        <v>257</v>
      </c>
      <c r="E213" s="35" t="s">
        <v>437</v>
      </c>
      <c r="F213" s="23">
        <v>7</v>
      </c>
      <c r="G213" s="35" t="s">
        <v>95</v>
      </c>
      <c r="H213" s="23">
        <v>3</v>
      </c>
      <c r="I213" s="36">
        <f>I207*3</f>
        <v>15</v>
      </c>
      <c r="J213" s="36" t="s">
        <v>77</v>
      </c>
      <c r="K213" s="123">
        <v>45839</v>
      </c>
      <c r="L213" s="36">
        <f>L207*3</f>
        <v>14.100000000000001</v>
      </c>
      <c r="M213" s="36" t="s">
        <v>77</v>
      </c>
      <c r="N213" s="130">
        <v>45108</v>
      </c>
      <c r="O213" s="130" t="s">
        <v>238</v>
      </c>
      <c r="P213" s="35" t="s">
        <v>79</v>
      </c>
      <c r="Q213" s="35" t="s">
        <v>79</v>
      </c>
      <c r="R213" s="112" t="s">
        <v>630</v>
      </c>
    </row>
    <row r="214" spans="2:18" ht="45" x14ac:dyDescent="0.25">
      <c r="B214"/>
      <c r="C214" s="51" t="s">
        <v>253</v>
      </c>
      <c r="D214" s="35" t="s">
        <v>257</v>
      </c>
      <c r="E214" s="35" t="s">
        <v>437</v>
      </c>
      <c r="F214" s="23">
        <v>8</v>
      </c>
      <c r="G214" s="35" t="s">
        <v>96</v>
      </c>
      <c r="H214" s="23">
        <v>4</v>
      </c>
      <c r="I214" s="36">
        <f>I207*4</f>
        <v>20</v>
      </c>
      <c r="J214" s="36" t="s">
        <v>77</v>
      </c>
      <c r="K214" s="123">
        <v>45839</v>
      </c>
      <c r="L214" s="36">
        <f>L207*4</f>
        <v>18.8</v>
      </c>
      <c r="M214" s="36" t="s">
        <v>77</v>
      </c>
      <c r="N214" s="130">
        <v>45108</v>
      </c>
      <c r="O214" s="130" t="s">
        <v>238</v>
      </c>
      <c r="P214" s="35" t="s">
        <v>79</v>
      </c>
      <c r="Q214" s="35" t="s">
        <v>79</v>
      </c>
      <c r="R214" s="112" t="s">
        <v>630</v>
      </c>
    </row>
    <row r="215" spans="2:18" ht="45" x14ac:dyDescent="0.25">
      <c r="B215"/>
      <c r="C215" s="51" t="s">
        <v>253</v>
      </c>
      <c r="D215" s="35" t="s">
        <v>257</v>
      </c>
      <c r="E215" s="35" t="s">
        <v>437</v>
      </c>
      <c r="F215" s="23">
        <v>9</v>
      </c>
      <c r="G215" s="35" t="s">
        <v>98</v>
      </c>
      <c r="H215" s="23">
        <v>2</v>
      </c>
      <c r="I215" s="36">
        <f>I207/2</f>
        <v>2.5</v>
      </c>
      <c r="J215" s="36" t="s">
        <v>77</v>
      </c>
      <c r="K215" s="123">
        <v>45839</v>
      </c>
      <c r="L215" s="36">
        <f>L207/2</f>
        <v>2.35</v>
      </c>
      <c r="M215" s="36" t="s">
        <v>77</v>
      </c>
      <c r="N215" s="130">
        <v>45108</v>
      </c>
      <c r="O215" s="130" t="s">
        <v>238</v>
      </c>
      <c r="P215" s="35" t="s">
        <v>79</v>
      </c>
      <c r="Q215" s="35" t="s">
        <v>79</v>
      </c>
      <c r="R215" s="112" t="s">
        <v>630</v>
      </c>
    </row>
    <row r="216" spans="2:18" ht="45" x14ac:dyDescent="0.25">
      <c r="B216"/>
      <c r="C216" s="51" t="s">
        <v>253</v>
      </c>
      <c r="D216" s="35" t="s">
        <v>258</v>
      </c>
      <c r="E216" s="35" t="s">
        <v>438</v>
      </c>
      <c r="F216" s="23">
        <v>1</v>
      </c>
      <c r="G216" s="35" t="s">
        <v>76</v>
      </c>
      <c r="H216" s="23">
        <v>2</v>
      </c>
      <c r="I216" s="36">
        <v>9</v>
      </c>
      <c r="J216" s="36" t="s">
        <v>77</v>
      </c>
      <c r="K216" s="123">
        <v>45839</v>
      </c>
      <c r="L216" s="36">
        <v>8.5</v>
      </c>
      <c r="M216" s="36" t="s">
        <v>77</v>
      </c>
      <c r="N216" s="130">
        <v>45108</v>
      </c>
      <c r="O216" s="130" t="s">
        <v>238</v>
      </c>
      <c r="P216" s="35" t="s">
        <v>79</v>
      </c>
      <c r="Q216" s="35" t="s">
        <v>79</v>
      </c>
      <c r="R216" s="112" t="s">
        <v>631</v>
      </c>
    </row>
    <row r="217" spans="2:18" ht="45" x14ac:dyDescent="0.25">
      <c r="B217"/>
      <c r="C217" s="51" t="s">
        <v>253</v>
      </c>
      <c r="D217" s="35" t="s">
        <v>258</v>
      </c>
      <c r="E217" s="35" t="s">
        <v>438</v>
      </c>
      <c r="F217" s="23">
        <v>2</v>
      </c>
      <c r="G217" s="35" t="s">
        <v>82</v>
      </c>
      <c r="H217" s="23">
        <v>2</v>
      </c>
      <c r="I217" s="36">
        <f>I216*2</f>
        <v>18</v>
      </c>
      <c r="J217" s="36" t="s">
        <v>77</v>
      </c>
      <c r="K217" s="123">
        <v>45839</v>
      </c>
      <c r="L217" s="36">
        <f>L216*2</f>
        <v>17</v>
      </c>
      <c r="M217" s="36" t="s">
        <v>77</v>
      </c>
      <c r="N217" s="130">
        <v>45108</v>
      </c>
      <c r="O217" s="130" t="s">
        <v>238</v>
      </c>
      <c r="P217" s="35" t="s">
        <v>79</v>
      </c>
      <c r="Q217" s="35" t="s">
        <v>79</v>
      </c>
      <c r="R217" s="112" t="s">
        <v>631</v>
      </c>
    </row>
    <row r="218" spans="2:18" ht="45" x14ac:dyDescent="0.25">
      <c r="B218"/>
      <c r="C218" s="51" t="s">
        <v>253</v>
      </c>
      <c r="D218" s="35" t="s">
        <v>258</v>
      </c>
      <c r="E218" s="35" t="s">
        <v>438</v>
      </c>
      <c r="F218" s="23">
        <v>3</v>
      </c>
      <c r="G218" s="35" t="s">
        <v>97</v>
      </c>
      <c r="H218" s="23">
        <v>3</v>
      </c>
      <c r="I218" s="36">
        <f>I216*3</f>
        <v>27</v>
      </c>
      <c r="J218" s="36" t="s">
        <v>77</v>
      </c>
      <c r="K218" s="123">
        <v>45839</v>
      </c>
      <c r="L218" s="36">
        <f>L216*3</f>
        <v>25.5</v>
      </c>
      <c r="M218" s="36" t="s">
        <v>77</v>
      </c>
      <c r="N218" s="130">
        <v>45108</v>
      </c>
      <c r="O218" s="130" t="s">
        <v>238</v>
      </c>
      <c r="P218" s="35" t="s">
        <v>79</v>
      </c>
      <c r="Q218" s="35" t="s">
        <v>79</v>
      </c>
      <c r="R218" s="112" t="s">
        <v>631</v>
      </c>
    </row>
    <row r="219" spans="2:18" ht="45" x14ac:dyDescent="0.25">
      <c r="B219"/>
      <c r="C219" s="51" t="s">
        <v>253</v>
      </c>
      <c r="D219" s="35" t="s">
        <v>258</v>
      </c>
      <c r="E219" s="35" t="s">
        <v>438</v>
      </c>
      <c r="F219" s="23">
        <v>4</v>
      </c>
      <c r="G219" s="35" t="s">
        <v>97</v>
      </c>
      <c r="H219" s="23">
        <v>4</v>
      </c>
      <c r="I219" s="36">
        <f>I216*4</f>
        <v>36</v>
      </c>
      <c r="J219" s="36" t="s">
        <v>77</v>
      </c>
      <c r="K219" s="123">
        <v>45839</v>
      </c>
      <c r="L219" s="36">
        <f>L216*4</f>
        <v>34</v>
      </c>
      <c r="M219" s="36" t="s">
        <v>77</v>
      </c>
      <c r="N219" s="130">
        <v>45108</v>
      </c>
      <c r="O219" s="130" t="s">
        <v>238</v>
      </c>
      <c r="P219" s="35" t="s">
        <v>79</v>
      </c>
      <c r="Q219" s="35" t="s">
        <v>79</v>
      </c>
      <c r="R219" s="112" t="s">
        <v>631</v>
      </c>
    </row>
    <row r="220" spans="2:18" ht="45" x14ac:dyDescent="0.25">
      <c r="B220"/>
      <c r="C220" s="51" t="s">
        <v>253</v>
      </c>
      <c r="D220" s="35" t="s">
        <v>258</v>
      </c>
      <c r="E220" s="35" t="s">
        <v>438</v>
      </c>
      <c r="F220" s="23">
        <v>5</v>
      </c>
      <c r="G220" s="35" t="s">
        <v>97</v>
      </c>
      <c r="H220" s="23">
        <v>5</v>
      </c>
      <c r="I220" s="36">
        <f>I216*5</f>
        <v>45</v>
      </c>
      <c r="J220" s="36" t="s">
        <v>77</v>
      </c>
      <c r="K220" s="123">
        <v>45839</v>
      </c>
      <c r="L220" s="36">
        <f>L216*5</f>
        <v>42.5</v>
      </c>
      <c r="M220" s="36" t="s">
        <v>77</v>
      </c>
      <c r="N220" s="130">
        <v>45108</v>
      </c>
      <c r="O220" s="130" t="s">
        <v>238</v>
      </c>
      <c r="P220" s="35" t="s">
        <v>79</v>
      </c>
      <c r="Q220" s="35" t="s">
        <v>79</v>
      </c>
      <c r="R220" s="112" t="s">
        <v>631</v>
      </c>
    </row>
    <row r="221" spans="2:18" ht="45" x14ac:dyDescent="0.25">
      <c r="B221"/>
      <c r="C221" s="51" t="s">
        <v>253</v>
      </c>
      <c r="D221" s="35" t="s">
        <v>258</v>
      </c>
      <c r="E221" s="35" t="s">
        <v>438</v>
      </c>
      <c r="F221" s="23">
        <v>6</v>
      </c>
      <c r="G221" s="35" t="s">
        <v>97</v>
      </c>
      <c r="H221" s="23">
        <v>6</v>
      </c>
      <c r="I221" s="36">
        <f>I216*6</f>
        <v>54</v>
      </c>
      <c r="J221" s="36" t="s">
        <v>77</v>
      </c>
      <c r="K221" s="123">
        <v>45839</v>
      </c>
      <c r="L221" s="36">
        <f>L216*6</f>
        <v>51</v>
      </c>
      <c r="M221" s="36" t="s">
        <v>77</v>
      </c>
      <c r="N221" s="130">
        <v>45108</v>
      </c>
      <c r="O221" s="130" t="s">
        <v>238</v>
      </c>
      <c r="P221" s="35" t="s">
        <v>79</v>
      </c>
      <c r="Q221" s="35" t="s">
        <v>79</v>
      </c>
      <c r="R221" s="112" t="s">
        <v>631</v>
      </c>
    </row>
    <row r="222" spans="2:18" ht="45" x14ac:dyDescent="0.25">
      <c r="B222"/>
      <c r="C222" s="51" t="s">
        <v>253</v>
      </c>
      <c r="D222" s="35" t="s">
        <v>258</v>
      </c>
      <c r="E222" s="35" t="s">
        <v>438</v>
      </c>
      <c r="F222" s="23">
        <v>7</v>
      </c>
      <c r="G222" s="35" t="s">
        <v>95</v>
      </c>
      <c r="H222" s="23">
        <v>3</v>
      </c>
      <c r="I222" s="36">
        <f>I216*3</f>
        <v>27</v>
      </c>
      <c r="J222" s="36" t="s">
        <v>77</v>
      </c>
      <c r="K222" s="123">
        <v>45839</v>
      </c>
      <c r="L222" s="36">
        <f>L216*3</f>
        <v>25.5</v>
      </c>
      <c r="M222" s="36" t="s">
        <v>77</v>
      </c>
      <c r="N222" s="130">
        <v>45108</v>
      </c>
      <c r="O222" s="130" t="s">
        <v>238</v>
      </c>
      <c r="P222" s="35" t="s">
        <v>79</v>
      </c>
      <c r="Q222" s="35" t="s">
        <v>79</v>
      </c>
      <c r="R222" s="112" t="s">
        <v>631</v>
      </c>
    </row>
    <row r="223" spans="2:18" ht="45" x14ac:dyDescent="0.25">
      <c r="B223"/>
      <c r="C223" s="51" t="s">
        <v>253</v>
      </c>
      <c r="D223" s="35" t="s">
        <v>258</v>
      </c>
      <c r="E223" s="35" t="s">
        <v>438</v>
      </c>
      <c r="F223" s="23">
        <v>8</v>
      </c>
      <c r="G223" s="35" t="s">
        <v>96</v>
      </c>
      <c r="H223" s="23">
        <v>4</v>
      </c>
      <c r="I223" s="36">
        <f>I216*4</f>
        <v>36</v>
      </c>
      <c r="J223" s="36" t="s">
        <v>77</v>
      </c>
      <c r="K223" s="123">
        <v>45839</v>
      </c>
      <c r="L223" s="36">
        <f>L216*4</f>
        <v>34</v>
      </c>
      <c r="M223" s="36" t="s">
        <v>77</v>
      </c>
      <c r="N223" s="130">
        <v>45108</v>
      </c>
      <c r="O223" s="130" t="s">
        <v>238</v>
      </c>
      <c r="P223" s="35" t="s">
        <v>79</v>
      </c>
      <c r="Q223" s="35" t="s">
        <v>79</v>
      </c>
      <c r="R223" s="112" t="s">
        <v>631</v>
      </c>
    </row>
    <row r="224" spans="2:18" ht="45" x14ac:dyDescent="0.25">
      <c r="B224"/>
      <c r="C224" s="51" t="s">
        <v>253</v>
      </c>
      <c r="D224" s="35" t="s">
        <v>258</v>
      </c>
      <c r="E224" s="35" t="s">
        <v>438</v>
      </c>
      <c r="F224" s="23">
        <v>9</v>
      </c>
      <c r="G224" s="35" t="s">
        <v>98</v>
      </c>
      <c r="H224" s="23">
        <v>2</v>
      </c>
      <c r="I224" s="36">
        <f>I216/2</f>
        <v>4.5</v>
      </c>
      <c r="J224" s="36" t="s">
        <v>77</v>
      </c>
      <c r="K224" s="123">
        <v>45839</v>
      </c>
      <c r="L224" s="36">
        <f>L216/2</f>
        <v>4.25</v>
      </c>
      <c r="M224" s="36" t="s">
        <v>77</v>
      </c>
      <c r="N224" s="130">
        <v>45108</v>
      </c>
      <c r="O224" s="130" t="s">
        <v>238</v>
      </c>
      <c r="P224" s="35" t="s">
        <v>79</v>
      </c>
      <c r="Q224" s="35" t="s">
        <v>79</v>
      </c>
      <c r="R224" s="112" t="s">
        <v>631</v>
      </c>
    </row>
    <row r="225" spans="2:18" ht="45" x14ac:dyDescent="0.25">
      <c r="B225"/>
      <c r="C225" s="51" t="s">
        <v>253</v>
      </c>
      <c r="D225" s="35" t="s">
        <v>258</v>
      </c>
      <c r="E225" s="35" t="s">
        <v>259</v>
      </c>
      <c r="F225" s="23">
        <v>1</v>
      </c>
      <c r="G225" s="35" t="s">
        <v>76</v>
      </c>
      <c r="H225" s="23">
        <v>2</v>
      </c>
      <c r="I225" s="36">
        <v>9.1999999999999993</v>
      </c>
      <c r="J225" s="36" t="s">
        <v>77</v>
      </c>
      <c r="K225" s="123">
        <v>45839</v>
      </c>
      <c r="L225" s="36">
        <v>8.6999999999999993</v>
      </c>
      <c r="M225" s="36" t="s">
        <v>77</v>
      </c>
      <c r="N225" s="130">
        <v>45108</v>
      </c>
      <c r="O225" s="130" t="s">
        <v>238</v>
      </c>
      <c r="P225" s="35" t="s">
        <v>79</v>
      </c>
      <c r="Q225" s="35" t="s">
        <v>79</v>
      </c>
      <c r="R225" s="112" t="s">
        <v>632</v>
      </c>
    </row>
    <row r="226" spans="2:18" ht="45" x14ac:dyDescent="0.25">
      <c r="B226"/>
      <c r="C226" s="51" t="s">
        <v>253</v>
      </c>
      <c r="D226" s="35" t="s">
        <v>258</v>
      </c>
      <c r="E226" s="35" t="s">
        <v>259</v>
      </c>
      <c r="F226" s="23">
        <v>2</v>
      </c>
      <c r="G226" s="35" t="s">
        <v>82</v>
      </c>
      <c r="H226" s="23">
        <v>2</v>
      </c>
      <c r="I226" s="36">
        <f>I225*2</f>
        <v>18.399999999999999</v>
      </c>
      <c r="J226" s="36" t="s">
        <v>77</v>
      </c>
      <c r="K226" s="123">
        <v>45839</v>
      </c>
      <c r="L226" s="36">
        <f>L225*2</f>
        <v>17.399999999999999</v>
      </c>
      <c r="M226" s="36" t="s">
        <v>77</v>
      </c>
      <c r="N226" s="130">
        <v>45108</v>
      </c>
      <c r="O226" s="130" t="s">
        <v>238</v>
      </c>
      <c r="P226" s="35" t="s">
        <v>79</v>
      </c>
      <c r="Q226" s="35" t="s">
        <v>79</v>
      </c>
      <c r="R226" s="112" t="s">
        <v>632</v>
      </c>
    </row>
    <row r="227" spans="2:18" ht="45" x14ac:dyDescent="0.25">
      <c r="B227"/>
      <c r="C227" s="51" t="s">
        <v>253</v>
      </c>
      <c r="D227" s="35" t="s">
        <v>258</v>
      </c>
      <c r="E227" s="35" t="s">
        <v>259</v>
      </c>
      <c r="F227" s="23">
        <v>3</v>
      </c>
      <c r="G227" s="35" t="s">
        <v>97</v>
      </c>
      <c r="H227" s="23">
        <v>3</v>
      </c>
      <c r="I227" s="36">
        <f>I225*3</f>
        <v>27.599999999999998</v>
      </c>
      <c r="J227" s="36" t="s">
        <v>77</v>
      </c>
      <c r="K227" s="123">
        <v>45839</v>
      </c>
      <c r="L227" s="36">
        <f>L225*3</f>
        <v>26.099999999999998</v>
      </c>
      <c r="M227" s="36" t="s">
        <v>77</v>
      </c>
      <c r="N227" s="130">
        <v>45108</v>
      </c>
      <c r="O227" s="130" t="s">
        <v>238</v>
      </c>
      <c r="P227" s="35" t="s">
        <v>79</v>
      </c>
      <c r="Q227" s="35" t="s">
        <v>79</v>
      </c>
      <c r="R227" s="112" t="s">
        <v>632</v>
      </c>
    </row>
    <row r="228" spans="2:18" ht="45" x14ac:dyDescent="0.25">
      <c r="B228"/>
      <c r="C228" s="51" t="s">
        <v>253</v>
      </c>
      <c r="D228" s="35" t="s">
        <v>258</v>
      </c>
      <c r="E228" s="35" t="s">
        <v>259</v>
      </c>
      <c r="F228" s="23">
        <v>4</v>
      </c>
      <c r="G228" s="35" t="s">
        <v>97</v>
      </c>
      <c r="H228" s="23">
        <v>4</v>
      </c>
      <c r="I228" s="36">
        <f>I225*4</f>
        <v>36.799999999999997</v>
      </c>
      <c r="J228" s="36" t="s">
        <v>77</v>
      </c>
      <c r="K228" s="123">
        <v>45839</v>
      </c>
      <c r="L228" s="36">
        <f>L225*4</f>
        <v>34.799999999999997</v>
      </c>
      <c r="M228" s="36" t="s">
        <v>77</v>
      </c>
      <c r="N228" s="130">
        <v>45108</v>
      </c>
      <c r="O228" s="130" t="s">
        <v>238</v>
      </c>
      <c r="P228" s="35" t="s">
        <v>79</v>
      </c>
      <c r="Q228" s="35" t="s">
        <v>79</v>
      </c>
      <c r="R228" s="112" t="s">
        <v>632</v>
      </c>
    </row>
    <row r="229" spans="2:18" ht="45" x14ac:dyDescent="0.25">
      <c r="B229"/>
      <c r="C229" s="51" t="s">
        <v>253</v>
      </c>
      <c r="D229" s="35" t="s">
        <v>258</v>
      </c>
      <c r="E229" s="35" t="s">
        <v>259</v>
      </c>
      <c r="F229" s="23">
        <v>5</v>
      </c>
      <c r="G229" s="35" t="s">
        <v>97</v>
      </c>
      <c r="H229" s="23">
        <v>5</v>
      </c>
      <c r="I229" s="36">
        <f>I225*5</f>
        <v>46</v>
      </c>
      <c r="J229" s="36" t="s">
        <v>77</v>
      </c>
      <c r="K229" s="123">
        <v>45839</v>
      </c>
      <c r="L229" s="36">
        <f>L225*5</f>
        <v>43.5</v>
      </c>
      <c r="M229" s="36" t="s">
        <v>77</v>
      </c>
      <c r="N229" s="130">
        <v>45108</v>
      </c>
      <c r="O229" s="130" t="s">
        <v>238</v>
      </c>
      <c r="P229" s="35" t="s">
        <v>79</v>
      </c>
      <c r="Q229" s="35" t="s">
        <v>79</v>
      </c>
      <c r="R229" s="112" t="s">
        <v>632</v>
      </c>
    </row>
    <row r="230" spans="2:18" ht="45" x14ac:dyDescent="0.25">
      <c r="B230"/>
      <c r="C230" s="51" t="s">
        <v>253</v>
      </c>
      <c r="D230" s="35" t="s">
        <v>258</v>
      </c>
      <c r="E230" s="35" t="s">
        <v>259</v>
      </c>
      <c r="F230" s="23">
        <v>6</v>
      </c>
      <c r="G230" s="35" t="s">
        <v>97</v>
      </c>
      <c r="H230" s="23">
        <v>6</v>
      </c>
      <c r="I230" s="36">
        <f>I225*6</f>
        <v>55.199999999999996</v>
      </c>
      <c r="J230" s="36" t="s">
        <v>77</v>
      </c>
      <c r="K230" s="123">
        <v>45839</v>
      </c>
      <c r="L230" s="36">
        <f>L225*6</f>
        <v>52.199999999999996</v>
      </c>
      <c r="M230" s="36" t="s">
        <v>77</v>
      </c>
      <c r="N230" s="130">
        <v>45108</v>
      </c>
      <c r="O230" s="130" t="s">
        <v>238</v>
      </c>
      <c r="P230" s="35" t="s">
        <v>79</v>
      </c>
      <c r="Q230" s="35" t="s">
        <v>79</v>
      </c>
      <c r="R230" s="112" t="s">
        <v>632</v>
      </c>
    </row>
    <row r="231" spans="2:18" ht="45" x14ac:dyDescent="0.25">
      <c r="B231"/>
      <c r="C231" s="51" t="s">
        <v>253</v>
      </c>
      <c r="D231" s="35" t="s">
        <v>258</v>
      </c>
      <c r="E231" s="35" t="s">
        <v>259</v>
      </c>
      <c r="F231" s="23">
        <v>7</v>
      </c>
      <c r="G231" s="35" t="s">
        <v>95</v>
      </c>
      <c r="H231" s="23">
        <v>3</v>
      </c>
      <c r="I231" s="36">
        <f>I225*3</f>
        <v>27.599999999999998</v>
      </c>
      <c r="J231" s="36" t="s">
        <v>77</v>
      </c>
      <c r="K231" s="123">
        <v>45839</v>
      </c>
      <c r="L231" s="36">
        <f>L225*3</f>
        <v>26.099999999999998</v>
      </c>
      <c r="M231" s="36" t="s">
        <v>77</v>
      </c>
      <c r="N231" s="130">
        <v>45108</v>
      </c>
      <c r="O231" s="130" t="s">
        <v>238</v>
      </c>
      <c r="P231" s="35" t="s">
        <v>79</v>
      </c>
      <c r="Q231" s="35" t="s">
        <v>79</v>
      </c>
      <c r="R231" s="112" t="s">
        <v>632</v>
      </c>
    </row>
    <row r="232" spans="2:18" ht="45" x14ac:dyDescent="0.25">
      <c r="B232"/>
      <c r="C232" s="51" t="s">
        <v>253</v>
      </c>
      <c r="D232" s="35" t="s">
        <v>258</v>
      </c>
      <c r="E232" s="35" t="s">
        <v>259</v>
      </c>
      <c r="F232" s="23">
        <v>8</v>
      </c>
      <c r="G232" s="35" t="s">
        <v>96</v>
      </c>
      <c r="H232" s="23">
        <v>4</v>
      </c>
      <c r="I232" s="36">
        <f>I225*4</f>
        <v>36.799999999999997</v>
      </c>
      <c r="J232" s="36" t="s">
        <v>77</v>
      </c>
      <c r="K232" s="123">
        <v>45839</v>
      </c>
      <c r="L232" s="36">
        <f>L225*4</f>
        <v>34.799999999999997</v>
      </c>
      <c r="M232" s="36" t="s">
        <v>77</v>
      </c>
      <c r="N232" s="130">
        <v>45108</v>
      </c>
      <c r="O232" s="130" t="s">
        <v>238</v>
      </c>
      <c r="P232" s="35" t="s">
        <v>79</v>
      </c>
      <c r="Q232" s="35" t="s">
        <v>79</v>
      </c>
      <c r="R232" s="112" t="s">
        <v>632</v>
      </c>
    </row>
    <row r="233" spans="2:18" ht="45" x14ac:dyDescent="0.25">
      <c r="B233"/>
      <c r="C233" s="51" t="s">
        <v>253</v>
      </c>
      <c r="D233" s="35" t="s">
        <v>258</v>
      </c>
      <c r="E233" s="35" t="s">
        <v>259</v>
      </c>
      <c r="F233" s="23">
        <v>9</v>
      </c>
      <c r="G233" s="35" t="s">
        <v>98</v>
      </c>
      <c r="H233" s="23">
        <v>2</v>
      </c>
      <c r="I233" s="36">
        <f>I225/2</f>
        <v>4.5999999999999996</v>
      </c>
      <c r="J233" s="36" t="s">
        <v>77</v>
      </c>
      <c r="K233" s="123">
        <v>45839</v>
      </c>
      <c r="L233" s="36">
        <f>L225/2</f>
        <v>4.3499999999999996</v>
      </c>
      <c r="M233" s="36" t="s">
        <v>77</v>
      </c>
      <c r="N233" s="130">
        <v>45108</v>
      </c>
      <c r="O233" s="130" t="s">
        <v>238</v>
      </c>
      <c r="P233" s="35" t="s">
        <v>79</v>
      </c>
      <c r="Q233" s="35" t="s">
        <v>79</v>
      </c>
      <c r="R233" s="112" t="s">
        <v>632</v>
      </c>
    </row>
    <row r="234" spans="2:18" ht="45" x14ac:dyDescent="0.25">
      <c r="B234"/>
      <c r="C234" s="51" t="s">
        <v>253</v>
      </c>
      <c r="D234" s="35" t="s">
        <v>260</v>
      </c>
      <c r="E234" s="35" t="s">
        <v>439</v>
      </c>
      <c r="F234" s="23">
        <v>1</v>
      </c>
      <c r="G234" s="35" t="s">
        <v>76</v>
      </c>
      <c r="H234" s="23">
        <v>2</v>
      </c>
      <c r="I234" s="36">
        <v>11.2</v>
      </c>
      <c r="J234" s="36" t="s">
        <v>77</v>
      </c>
      <c r="K234" s="123">
        <v>45839</v>
      </c>
      <c r="L234" s="36">
        <v>10.6</v>
      </c>
      <c r="M234" s="36" t="s">
        <v>77</v>
      </c>
      <c r="N234" s="130">
        <v>45108</v>
      </c>
      <c r="O234" s="130" t="s">
        <v>238</v>
      </c>
      <c r="P234" s="35" t="s">
        <v>79</v>
      </c>
      <c r="Q234" s="35" t="s">
        <v>79</v>
      </c>
      <c r="R234" s="112" t="s">
        <v>633</v>
      </c>
    </row>
    <row r="235" spans="2:18" ht="45" x14ac:dyDescent="0.25">
      <c r="B235"/>
      <c r="C235" s="51" t="s">
        <v>253</v>
      </c>
      <c r="D235" s="35" t="s">
        <v>260</v>
      </c>
      <c r="E235" s="35" t="s">
        <v>439</v>
      </c>
      <c r="F235" s="23">
        <v>2</v>
      </c>
      <c r="G235" s="35" t="s">
        <v>82</v>
      </c>
      <c r="H235" s="23">
        <v>2</v>
      </c>
      <c r="I235" s="36">
        <f>I234*2</f>
        <v>22.4</v>
      </c>
      <c r="J235" s="36" t="s">
        <v>77</v>
      </c>
      <c r="K235" s="123">
        <v>45839</v>
      </c>
      <c r="L235" s="36">
        <f>L234*2</f>
        <v>21.2</v>
      </c>
      <c r="M235" s="36" t="s">
        <v>77</v>
      </c>
      <c r="N235" s="130">
        <v>45108</v>
      </c>
      <c r="O235" s="130" t="s">
        <v>238</v>
      </c>
      <c r="P235" s="35" t="s">
        <v>79</v>
      </c>
      <c r="Q235" s="35" t="s">
        <v>79</v>
      </c>
      <c r="R235" s="112" t="s">
        <v>633</v>
      </c>
    </row>
    <row r="236" spans="2:18" ht="45" x14ac:dyDescent="0.25">
      <c r="B236"/>
      <c r="C236" s="51" t="s">
        <v>253</v>
      </c>
      <c r="D236" s="35" t="s">
        <v>260</v>
      </c>
      <c r="E236" s="35" t="s">
        <v>439</v>
      </c>
      <c r="F236" s="23">
        <v>3</v>
      </c>
      <c r="G236" s="35" t="s">
        <v>97</v>
      </c>
      <c r="H236" s="23">
        <v>3</v>
      </c>
      <c r="I236" s="36">
        <f>I234*3</f>
        <v>33.599999999999994</v>
      </c>
      <c r="J236" s="36" t="s">
        <v>77</v>
      </c>
      <c r="K236" s="123">
        <v>45839</v>
      </c>
      <c r="L236" s="36">
        <f>L234*3</f>
        <v>31.799999999999997</v>
      </c>
      <c r="M236" s="36" t="s">
        <v>77</v>
      </c>
      <c r="N236" s="130">
        <v>45108</v>
      </c>
      <c r="O236" s="130" t="s">
        <v>238</v>
      </c>
      <c r="P236" s="35" t="s">
        <v>79</v>
      </c>
      <c r="Q236" s="35" t="s">
        <v>79</v>
      </c>
      <c r="R236" s="112" t="s">
        <v>633</v>
      </c>
    </row>
    <row r="237" spans="2:18" ht="45" x14ac:dyDescent="0.25">
      <c r="B237"/>
      <c r="C237" s="51" t="s">
        <v>253</v>
      </c>
      <c r="D237" s="35" t="s">
        <v>260</v>
      </c>
      <c r="E237" s="35" t="s">
        <v>439</v>
      </c>
      <c r="F237" s="23">
        <v>4</v>
      </c>
      <c r="G237" s="35" t="s">
        <v>97</v>
      </c>
      <c r="H237" s="23">
        <v>4</v>
      </c>
      <c r="I237" s="36">
        <f>I234*4</f>
        <v>44.8</v>
      </c>
      <c r="J237" s="36" t="s">
        <v>77</v>
      </c>
      <c r="K237" s="123">
        <v>45839</v>
      </c>
      <c r="L237" s="36">
        <f>L234*4</f>
        <v>42.4</v>
      </c>
      <c r="M237" s="36" t="s">
        <v>77</v>
      </c>
      <c r="N237" s="130">
        <v>45108</v>
      </c>
      <c r="O237" s="130" t="s">
        <v>238</v>
      </c>
      <c r="P237" s="35" t="s">
        <v>79</v>
      </c>
      <c r="Q237" s="35" t="s">
        <v>79</v>
      </c>
      <c r="R237" s="112" t="s">
        <v>633</v>
      </c>
    </row>
    <row r="238" spans="2:18" ht="45" x14ac:dyDescent="0.25">
      <c r="B238"/>
      <c r="C238" s="51" t="s">
        <v>253</v>
      </c>
      <c r="D238" s="35" t="s">
        <v>260</v>
      </c>
      <c r="E238" s="35" t="s">
        <v>439</v>
      </c>
      <c r="F238" s="23">
        <v>5</v>
      </c>
      <c r="G238" s="35" t="s">
        <v>97</v>
      </c>
      <c r="H238" s="23">
        <v>5</v>
      </c>
      <c r="I238" s="36">
        <f>I234*5</f>
        <v>56</v>
      </c>
      <c r="J238" s="36" t="s">
        <v>77</v>
      </c>
      <c r="K238" s="123">
        <v>45839</v>
      </c>
      <c r="L238" s="36">
        <f>L234*5</f>
        <v>53</v>
      </c>
      <c r="M238" s="36" t="s">
        <v>77</v>
      </c>
      <c r="N238" s="130">
        <v>45108</v>
      </c>
      <c r="O238" s="130" t="s">
        <v>238</v>
      </c>
      <c r="P238" s="35" t="s">
        <v>79</v>
      </c>
      <c r="Q238" s="35" t="s">
        <v>79</v>
      </c>
      <c r="R238" s="112" t="s">
        <v>633</v>
      </c>
    </row>
    <row r="239" spans="2:18" ht="45" x14ac:dyDescent="0.25">
      <c r="B239"/>
      <c r="C239" s="51" t="s">
        <v>253</v>
      </c>
      <c r="D239" s="35" t="s">
        <v>260</v>
      </c>
      <c r="E239" s="35" t="s">
        <v>439</v>
      </c>
      <c r="F239" s="23">
        <v>6</v>
      </c>
      <c r="G239" s="35" t="s">
        <v>97</v>
      </c>
      <c r="H239" s="23">
        <v>6</v>
      </c>
      <c r="I239" s="36">
        <f>I234*6</f>
        <v>67.199999999999989</v>
      </c>
      <c r="J239" s="36" t="s">
        <v>77</v>
      </c>
      <c r="K239" s="123">
        <v>45839</v>
      </c>
      <c r="L239" s="36">
        <f>L234*6</f>
        <v>63.599999999999994</v>
      </c>
      <c r="M239" s="36" t="s">
        <v>77</v>
      </c>
      <c r="N239" s="130">
        <v>45108</v>
      </c>
      <c r="O239" s="130" t="s">
        <v>238</v>
      </c>
      <c r="P239" s="35" t="s">
        <v>79</v>
      </c>
      <c r="Q239" s="35" t="s">
        <v>79</v>
      </c>
      <c r="R239" s="112" t="s">
        <v>633</v>
      </c>
    </row>
    <row r="240" spans="2:18" ht="45" x14ac:dyDescent="0.25">
      <c r="B240"/>
      <c r="C240" s="51" t="s">
        <v>253</v>
      </c>
      <c r="D240" s="35" t="s">
        <v>260</v>
      </c>
      <c r="E240" s="35" t="s">
        <v>439</v>
      </c>
      <c r="F240" s="23">
        <v>7</v>
      </c>
      <c r="G240" s="35" t="s">
        <v>95</v>
      </c>
      <c r="H240" s="23">
        <v>3</v>
      </c>
      <c r="I240" s="36">
        <f>I234*3</f>
        <v>33.599999999999994</v>
      </c>
      <c r="J240" s="36" t="s">
        <v>77</v>
      </c>
      <c r="K240" s="123">
        <v>45839</v>
      </c>
      <c r="L240" s="36">
        <f>L234*3</f>
        <v>31.799999999999997</v>
      </c>
      <c r="M240" s="36" t="s">
        <v>77</v>
      </c>
      <c r="N240" s="130">
        <v>45108</v>
      </c>
      <c r="O240" s="130" t="s">
        <v>238</v>
      </c>
      <c r="P240" s="35" t="s">
        <v>79</v>
      </c>
      <c r="Q240" s="35" t="s">
        <v>79</v>
      </c>
      <c r="R240" s="112" t="s">
        <v>633</v>
      </c>
    </row>
    <row r="241" spans="2:18" ht="45" x14ac:dyDescent="0.25">
      <c r="B241"/>
      <c r="C241" s="51" t="s">
        <v>253</v>
      </c>
      <c r="D241" s="35" t="s">
        <v>260</v>
      </c>
      <c r="E241" s="35" t="s">
        <v>439</v>
      </c>
      <c r="F241" s="23">
        <v>8</v>
      </c>
      <c r="G241" s="35" t="s">
        <v>96</v>
      </c>
      <c r="H241" s="23">
        <v>4</v>
      </c>
      <c r="I241" s="36">
        <f>I234*4</f>
        <v>44.8</v>
      </c>
      <c r="J241" s="36" t="s">
        <v>77</v>
      </c>
      <c r="K241" s="123">
        <v>45839</v>
      </c>
      <c r="L241" s="36">
        <f>L234*4</f>
        <v>42.4</v>
      </c>
      <c r="M241" s="36" t="s">
        <v>77</v>
      </c>
      <c r="N241" s="130">
        <v>45108</v>
      </c>
      <c r="O241" s="130" t="s">
        <v>238</v>
      </c>
      <c r="P241" s="35" t="s">
        <v>79</v>
      </c>
      <c r="Q241" s="35" t="s">
        <v>79</v>
      </c>
      <c r="R241" s="112" t="s">
        <v>633</v>
      </c>
    </row>
    <row r="242" spans="2:18" ht="45" x14ac:dyDescent="0.25">
      <c r="B242"/>
      <c r="C242" s="51" t="s">
        <v>253</v>
      </c>
      <c r="D242" s="35" t="s">
        <v>260</v>
      </c>
      <c r="E242" s="35" t="s">
        <v>439</v>
      </c>
      <c r="F242" s="23">
        <v>9</v>
      </c>
      <c r="G242" s="35" t="s">
        <v>98</v>
      </c>
      <c r="H242" s="23">
        <v>2</v>
      </c>
      <c r="I242" s="36">
        <f>I234/2</f>
        <v>5.6</v>
      </c>
      <c r="J242" s="36" t="s">
        <v>77</v>
      </c>
      <c r="K242" s="123">
        <v>45839</v>
      </c>
      <c r="L242" s="36">
        <f>L234/2</f>
        <v>5.3</v>
      </c>
      <c r="M242" s="36" t="s">
        <v>77</v>
      </c>
      <c r="N242" s="130">
        <v>45108</v>
      </c>
      <c r="O242" s="130" t="s">
        <v>238</v>
      </c>
      <c r="P242" s="35" t="s">
        <v>79</v>
      </c>
      <c r="Q242" s="35" t="s">
        <v>79</v>
      </c>
      <c r="R242" s="112" t="s">
        <v>633</v>
      </c>
    </row>
    <row r="243" spans="2:18" ht="45" x14ac:dyDescent="0.25">
      <c r="B243"/>
      <c r="C243" s="51" t="s">
        <v>253</v>
      </c>
      <c r="D243" s="35" t="s">
        <v>260</v>
      </c>
      <c r="E243" s="35" t="s">
        <v>440</v>
      </c>
      <c r="F243" s="23">
        <v>1</v>
      </c>
      <c r="G243" s="35" t="s">
        <v>76</v>
      </c>
      <c r="H243" s="23">
        <v>2</v>
      </c>
      <c r="I243" s="36">
        <v>11.2</v>
      </c>
      <c r="J243" s="36" t="s">
        <v>77</v>
      </c>
      <c r="K243" s="123">
        <v>45839</v>
      </c>
      <c r="L243" s="36">
        <v>10.6</v>
      </c>
      <c r="M243" s="36" t="s">
        <v>77</v>
      </c>
      <c r="N243" s="130">
        <v>45108</v>
      </c>
      <c r="O243" s="130" t="s">
        <v>238</v>
      </c>
      <c r="P243" s="35" t="s">
        <v>79</v>
      </c>
      <c r="Q243" s="35" t="s">
        <v>79</v>
      </c>
      <c r="R243" s="112" t="s">
        <v>634</v>
      </c>
    </row>
    <row r="244" spans="2:18" ht="45" x14ac:dyDescent="0.25">
      <c r="B244"/>
      <c r="C244" s="51" t="s">
        <v>253</v>
      </c>
      <c r="D244" s="35" t="s">
        <v>260</v>
      </c>
      <c r="E244" s="35" t="s">
        <v>440</v>
      </c>
      <c r="F244" s="23">
        <v>2</v>
      </c>
      <c r="G244" s="35" t="s">
        <v>82</v>
      </c>
      <c r="H244" s="23">
        <v>2</v>
      </c>
      <c r="I244" s="36">
        <f>I243*2</f>
        <v>22.4</v>
      </c>
      <c r="J244" s="36" t="s">
        <v>77</v>
      </c>
      <c r="K244" s="123">
        <v>45839</v>
      </c>
      <c r="L244" s="36">
        <f>L243*2</f>
        <v>21.2</v>
      </c>
      <c r="M244" s="36" t="s">
        <v>77</v>
      </c>
      <c r="N244" s="130">
        <v>45108</v>
      </c>
      <c r="O244" s="130" t="s">
        <v>238</v>
      </c>
      <c r="P244" s="35" t="s">
        <v>79</v>
      </c>
      <c r="Q244" s="35" t="s">
        <v>79</v>
      </c>
      <c r="R244" s="112" t="s">
        <v>634</v>
      </c>
    </row>
    <row r="245" spans="2:18" ht="45" x14ac:dyDescent="0.25">
      <c r="B245"/>
      <c r="C245" s="51" t="s">
        <v>253</v>
      </c>
      <c r="D245" s="35" t="s">
        <v>260</v>
      </c>
      <c r="E245" s="35" t="s">
        <v>440</v>
      </c>
      <c r="F245" s="23">
        <v>3</v>
      </c>
      <c r="G245" s="35" t="s">
        <v>97</v>
      </c>
      <c r="H245" s="23">
        <v>3</v>
      </c>
      <c r="I245" s="36">
        <f>I243*3</f>
        <v>33.599999999999994</v>
      </c>
      <c r="J245" s="36" t="s">
        <v>77</v>
      </c>
      <c r="K245" s="123">
        <v>45839</v>
      </c>
      <c r="L245" s="36">
        <f>L243*3</f>
        <v>31.799999999999997</v>
      </c>
      <c r="M245" s="36" t="s">
        <v>77</v>
      </c>
      <c r="N245" s="130">
        <v>45108</v>
      </c>
      <c r="O245" s="130" t="s">
        <v>238</v>
      </c>
      <c r="P245" s="35" t="s">
        <v>79</v>
      </c>
      <c r="Q245" s="35" t="s">
        <v>79</v>
      </c>
      <c r="R245" s="112" t="s">
        <v>634</v>
      </c>
    </row>
    <row r="246" spans="2:18" ht="45" x14ac:dyDescent="0.25">
      <c r="B246"/>
      <c r="C246" s="51" t="s">
        <v>253</v>
      </c>
      <c r="D246" s="35" t="s">
        <v>260</v>
      </c>
      <c r="E246" s="35" t="s">
        <v>440</v>
      </c>
      <c r="F246" s="23">
        <v>4</v>
      </c>
      <c r="G246" s="35" t="s">
        <v>97</v>
      </c>
      <c r="H246" s="23">
        <v>4</v>
      </c>
      <c r="I246" s="36">
        <f>I243*4</f>
        <v>44.8</v>
      </c>
      <c r="J246" s="36" t="s">
        <v>77</v>
      </c>
      <c r="K246" s="123">
        <v>45839</v>
      </c>
      <c r="L246" s="36">
        <f>L243*4</f>
        <v>42.4</v>
      </c>
      <c r="M246" s="36" t="s">
        <v>77</v>
      </c>
      <c r="N246" s="130">
        <v>45108</v>
      </c>
      <c r="O246" s="130" t="s">
        <v>238</v>
      </c>
      <c r="P246" s="35" t="s">
        <v>79</v>
      </c>
      <c r="Q246" s="35" t="s">
        <v>79</v>
      </c>
      <c r="R246" s="112" t="s">
        <v>634</v>
      </c>
    </row>
    <row r="247" spans="2:18" ht="45" x14ac:dyDescent="0.25">
      <c r="B247"/>
      <c r="C247" s="51" t="s">
        <v>253</v>
      </c>
      <c r="D247" s="35" t="s">
        <v>260</v>
      </c>
      <c r="E247" s="35" t="s">
        <v>440</v>
      </c>
      <c r="F247" s="23">
        <v>5</v>
      </c>
      <c r="G247" s="35" t="s">
        <v>97</v>
      </c>
      <c r="H247" s="23">
        <v>5</v>
      </c>
      <c r="I247" s="36">
        <f>I243*5</f>
        <v>56</v>
      </c>
      <c r="J247" s="36" t="s">
        <v>77</v>
      </c>
      <c r="K247" s="123">
        <v>45839</v>
      </c>
      <c r="L247" s="36">
        <f>L243*5</f>
        <v>53</v>
      </c>
      <c r="M247" s="36" t="s">
        <v>77</v>
      </c>
      <c r="N247" s="130">
        <v>45108</v>
      </c>
      <c r="O247" s="130" t="s">
        <v>238</v>
      </c>
      <c r="P247" s="35" t="s">
        <v>79</v>
      </c>
      <c r="Q247" s="35" t="s">
        <v>79</v>
      </c>
      <c r="R247" s="112" t="s">
        <v>634</v>
      </c>
    </row>
    <row r="248" spans="2:18" ht="45" x14ac:dyDescent="0.25">
      <c r="B248"/>
      <c r="C248" s="51" t="s">
        <v>253</v>
      </c>
      <c r="D248" s="35" t="s">
        <v>260</v>
      </c>
      <c r="E248" s="35" t="s">
        <v>440</v>
      </c>
      <c r="F248" s="23">
        <v>6</v>
      </c>
      <c r="G248" s="35" t="s">
        <v>97</v>
      </c>
      <c r="H248" s="23">
        <v>6</v>
      </c>
      <c r="I248" s="36">
        <f>I243*6</f>
        <v>67.199999999999989</v>
      </c>
      <c r="J248" s="36" t="s">
        <v>77</v>
      </c>
      <c r="K248" s="123">
        <v>45839</v>
      </c>
      <c r="L248" s="36">
        <f>L243*6</f>
        <v>63.599999999999994</v>
      </c>
      <c r="M248" s="36" t="s">
        <v>77</v>
      </c>
      <c r="N248" s="130">
        <v>45108</v>
      </c>
      <c r="O248" s="130" t="s">
        <v>238</v>
      </c>
      <c r="P248" s="35" t="s">
        <v>79</v>
      </c>
      <c r="Q248" s="35" t="s">
        <v>79</v>
      </c>
      <c r="R248" s="112" t="s">
        <v>634</v>
      </c>
    </row>
    <row r="249" spans="2:18" ht="45" x14ac:dyDescent="0.25">
      <c r="B249"/>
      <c r="C249" s="51" t="s">
        <v>253</v>
      </c>
      <c r="D249" s="35" t="s">
        <v>260</v>
      </c>
      <c r="E249" s="35" t="s">
        <v>440</v>
      </c>
      <c r="F249" s="23">
        <v>7</v>
      </c>
      <c r="G249" s="35" t="s">
        <v>95</v>
      </c>
      <c r="H249" s="23">
        <v>3</v>
      </c>
      <c r="I249" s="36">
        <f>I243*3</f>
        <v>33.599999999999994</v>
      </c>
      <c r="J249" s="36" t="s">
        <v>77</v>
      </c>
      <c r="K249" s="123">
        <v>45839</v>
      </c>
      <c r="L249" s="36">
        <f>L243*3</f>
        <v>31.799999999999997</v>
      </c>
      <c r="M249" s="36" t="s">
        <v>77</v>
      </c>
      <c r="N249" s="130">
        <v>45108</v>
      </c>
      <c r="O249" s="130" t="s">
        <v>238</v>
      </c>
      <c r="P249" s="35" t="s">
        <v>79</v>
      </c>
      <c r="Q249" s="35" t="s">
        <v>79</v>
      </c>
      <c r="R249" s="112" t="s">
        <v>634</v>
      </c>
    </row>
    <row r="250" spans="2:18" ht="45" x14ac:dyDescent="0.25">
      <c r="B250"/>
      <c r="C250" s="51" t="s">
        <v>253</v>
      </c>
      <c r="D250" s="35" t="s">
        <v>260</v>
      </c>
      <c r="E250" s="35" t="s">
        <v>440</v>
      </c>
      <c r="F250" s="23">
        <v>8</v>
      </c>
      <c r="G250" s="35" t="s">
        <v>96</v>
      </c>
      <c r="H250" s="23">
        <v>4</v>
      </c>
      <c r="I250" s="36">
        <f>I243*4</f>
        <v>44.8</v>
      </c>
      <c r="J250" s="36" t="s">
        <v>77</v>
      </c>
      <c r="K250" s="123">
        <v>45839</v>
      </c>
      <c r="L250" s="36">
        <f>L243*4</f>
        <v>42.4</v>
      </c>
      <c r="M250" s="36" t="s">
        <v>77</v>
      </c>
      <c r="N250" s="130">
        <v>45108</v>
      </c>
      <c r="O250" s="130" t="s">
        <v>238</v>
      </c>
      <c r="P250" s="35" t="s">
        <v>79</v>
      </c>
      <c r="Q250" s="35" t="s">
        <v>79</v>
      </c>
      <c r="R250" s="112" t="s">
        <v>634</v>
      </c>
    </row>
    <row r="251" spans="2:18" ht="45" x14ac:dyDescent="0.25">
      <c r="B251"/>
      <c r="C251" s="51" t="s">
        <v>253</v>
      </c>
      <c r="D251" s="35" t="s">
        <v>260</v>
      </c>
      <c r="E251" s="35" t="s">
        <v>440</v>
      </c>
      <c r="F251" s="23">
        <v>9</v>
      </c>
      <c r="G251" s="35" t="s">
        <v>98</v>
      </c>
      <c r="H251" s="23">
        <v>2</v>
      </c>
      <c r="I251" s="36">
        <f>I243/2</f>
        <v>5.6</v>
      </c>
      <c r="J251" s="36" t="s">
        <v>77</v>
      </c>
      <c r="K251" s="123">
        <v>45839</v>
      </c>
      <c r="L251" s="36">
        <f>L243/2</f>
        <v>5.3</v>
      </c>
      <c r="M251" s="36" t="s">
        <v>77</v>
      </c>
      <c r="N251" s="130">
        <v>45108</v>
      </c>
      <c r="O251" s="130" t="s">
        <v>238</v>
      </c>
      <c r="P251" s="35" t="s">
        <v>79</v>
      </c>
      <c r="Q251" s="35" t="s">
        <v>79</v>
      </c>
      <c r="R251" s="112" t="s">
        <v>634</v>
      </c>
    </row>
    <row r="252" spans="2:18" ht="42.75" x14ac:dyDescent="0.25">
      <c r="B252"/>
      <c r="C252" s="51" t="s">
        <v>261</v>
      </c>
      <c r="D252" s="35" t="s">
        <v>262</v>
      </c>
      <c r="E252" s="35" t="s">
        <v>264</v>
      </c>
      <c r="F252" s="23">
        <v>1</v>
      </c>
      <c r="G252" s="35" t="s">
        <v>76</v>
      </c>
      <c r="H252" s="23">
        <v>2</v>
      </c>
      <c r="I252" s="36">
        <v>17.600000000000001</v>
      </c>
      <c r="J252" s="36" t="s">
        <v>77</v>
      </c>
      <c r="K252" s="123">
        <v>45839</v>
      </c>
      <c r="L252" s="36">
        <v>16.5</v>
      </c>
      <c r="M252" s="36" t="s">
        <v>77</v>
      </c>
      <c r="N252" s="130">
        <v>45108</v>
      </c>
      <c r="O252" s="130" t="s">
        <v>238</v>
      </c>
      <c r="P252" s="35" t="s">
        <v>79</v>
      </c>
      <c r="Q252" s="35" t="s">
        <v>79</v>
      </c>
      <c r="R252" s="112" t="s">
        <v>635</v>
      </c>
    </row>
    <row r="253" spans="2:18" ht="42.75" x14ac:dyDescent="0.25">
      <c r="B253"/>
      <c r="C253" s="51" t="s">
        <v>261</v>
      </c>
      <c r="D253" s="35" t="s">
        <v>262</v>
      </c>
      <c r="E253" s="35" t="s">
        <v>264</v>
      </c>
      <c r="F253" s="23">
        <v>2</v>
      </c>
      <c r="G253" s="35" t="s">
        <v>82</v>
      </c>
      <c r="H253" s="23">
        <v>2</v>
      </c>
      <c r="I253" s="36">
        <f>I252*2</f>
        <v>35.200000000000003</v>
      </c>
      <c r="J253" s="36" t="s">
        <v>77</v>
      </c>
      <c r="K253" s="123">
        <v>45839</v>
      </c>
      <c r="L253" s="36">
        <f>L252*2</f>
        <v>33</v>
      </c>
      <c r="M253" s="36" t="s">
        <v>77</v>
      </c>
      <c r="N253" s="130">
        <v>45108</v>
      </c>
      <c r="O253" s="130" t="s">
        <v>238</v>
      </c>
      <c r="P253" s="35" t="s">
        <v>79</v>
      </c>
      <c r="Q253" s="35" t="s">
        <v>79</v>
      </c>
      <c r="R253" s="112" t="s">
        <v>635</v>
      </c>
    </row>
    <row r="254" spans="2:18" ht="42.75" x14ac:dyDescent="0.25">
      <c r="B254"/>
      <c r="C254" s="51" t="s">
        <v>261</v>
      </c>
      <c r="D254" s="35" t="s">
        <v>262</v>
      </c>
      <c r="E254" s="35" t="s">
        <v>264</v>
      </c>
      <c r="F254" s="23">
        <v>3</v>
      </c>
      <c r="G254" s="35" t="s">
        <v>97</v>
      </c>
      <c r="H254" s="23">
        <v>3</v>
      </c>
      <c r="I254" s="36">
        <f>I252*3</f>
        <v>52.800000000000004</v>
      </c>
      <c r="J254" s="36" t="s">
        <v>77</v>
      </c>
      <c r="K254" s="123">
        <v>45839</v>
      </c>
      <c r="L254" s="36">
        <f>L252*3</f>
        <v>49.5</v>
      </c>
      <c r="M254" s="36" t="s">
        <v>77</v>
      </c>
      <c r="N254" s="130">
        <v>45108</v>
      </c>
      <c r="O254" s="130" t="s">
        <v>238</v>
      </c>
      <c r="P254" s="35" t="s">
        <v>79</v>
      </c>
      <c r="Q254" s="35" t="s">
        <v>79</v>
      </c>
      <c r="R254" s="112" t="s">
        <v>635</v>
      </c>
    </row>
    <row r="255" spans="2:18" ht="42.75" x14ac:dyDescent="0.25">
      <c r="B255"/>
      <c r="C255" s="51" t="s">
        <v>261</v>
      </c>
      <c r="D255" s="35" t="s">
        <v>262</v>
      </c>
      <c r="E255" s="35" t="s">
        <v>264</v>
      </c>
      <c r="F255" s="23">
        <v>4</v>
      </c>
      <c r="G255" s="35" t="s">
        <v>97</v>
      </c>
      <c r="H255" s="23">
        <v>4</v>
      </c>
      <c r="I255" s="36">
        <f>I252*4</f>
        <v>70.400000000000006</v>
      </c>
      <c r="J255" s="36" t="s">
        <v>77</v>
      </c>
      <c r="K255" s="123">
        <v>45839</v>
      </c>
      <c r="L255" s="36">
        <f>L252*4</f>
        <v>66</v>
      </c>
      <c r="M255" s="36" t="s">
        <v>77</v>
      </c>
      <c r="N255" s="130">
        <v>45108</v>
      </c>
      <c r="O255" s="130" t="s">
        <v>238</v>
      </c>
      <c r="P255" s="35" t="s">
        <v>79</v>
      </c>
      <c r="Q255" s="35" t="s">
        <v>79</v>
      </c>
      <c r="R255" s="112" t="s">
        <v>635</v>
      </c>
    </row>
    <row r="256" spans="2:18" ht="42.75" x14ac:dyDescent="0.25">
      <c r="B256"/>
      <c r="C256" s="51" t="s">
        <v>261</v>
      </c>
      <c r="D256" s="35" t="s">
        <v>262</v>
      </c>
      <c r="E256" s="35" t="s">
        <v>264</v>
      </c>
      <c r="F256" s="23">
        <v>5</v>
      </c>
      <c r="G256" s="35" t="s">
        <v>97</v>
      </c>
      <c r="H256" s="23">
        <v>5</v>
      </c>
      <c r="I256" s="36">
        <f>I252*5</f>
        <v>88</v>
      </c>
      <c r="J256" s="36" t="s">
        <v>77</v>
      </c>
      <c r="K256" s="123">
        <v>45839</v>
      </c>
      <c r="L256" s="36">
        <f>L252*5</f>
        <v>82.5</v>
      </c>
      <c r="M256" s="36" t="s">
        <v>77</v>
      </c>
      <c r="N256" s="130">
        <v>45108</v>
      </c>
      <c r="O256" s="130" t="s">
        <v>238</v>
      </c>
      <c r="P256" s="35" t="s">
        <v>79</v>
      </c>
      <c r="Q256" s="35" t="s">
        <v>79</v>
      </c>
      <c r="R256" s="112" t="s">
        <v>635</v>
      </c>
    </row>
    <row r="257" spans="2:18" ht="42.75" x14ac:dyDescent="0.25">
      <c r="B257"/>
      <c r="C257" s="51" t="s">
        <v>261</v>
      </c>
      <c r="D257" s="35" t="s">
        <v>262</v>
      </c>
      <c r="E257" s="35" t="s">
        <v>264</v>
      </c>
      <c r="F257" s="23">
        <v>6</v>
      </c>
      <c r="G257" s="35" t="s">
        <v>97</v>
      </c>
      <c r="H257" s="23">
        <v>6</v>
      </c>
      <c r="I257" s="36">
        <f>I252*6</f>
        <v>105.60000000000001</v>
      </c>
      <c r="J257" s="36" t="s">
        <v>77</v>
      </c>
      <c r="K257" s="123">
        <v>45839</v>
      </c>
      <c r="L257" s="36">
        <f>L252*6</f>
        <v>99</v>
      </c>
      <c r="M257" s="36" t="s">
        <v>77</v>
      </c>
      <c r="N257" s="130">
        <v>45108</v>
      </c>
      <c r="O257" s="130" t="s">
        <v>238</v>
      </c>
      <c r="P257" s="35" t="s">
        <v>79</v>
      </c>
      <c r="Q257" s="35" t="s">
        <v>79</v>
      </c>
      <c r="R257" s="112" t="s">
        <v>635</v>
      </c>
    </row>
    <row r="258" spans="2:18" ht="42.75" x14ac:dyDescent="0.25">
      <c r="B258"/>
      <c r="C258" s="51" t="s">
        <v>261</v>
      </c>
      <c r="D258" s="35" t="s">
        <v>262</v>
      </c>
      <c r="E258" s="35" t="s">
        <v>264</v>
      </c>
      <c r="F258" s="23">
        <v>7</v>
      </c>
      <c r="G258" s="35" t="s">
        <v>95</v>
      </c>
      <c r="H258" s="23">
        <v>3</v>
      </c>
      <c r="I258" s="36">
        <f>I252*3</f>
        <v>52.800000000000004</v>
      </c>
      <c r="J258" s="36" t="s">
        <v>77</v>
      </c>
      <c r="K258" s="123">
        <v>45839</v>
      </c>
      <c r="L258" s="36">
        <f>L252*3</f>
        <v>49.5</v>
      </c>
      <c r="M258" s="36" t="s">
        <v>77</v>
      </c>
      <c r="N258" s="130">
        <v>45108</v>
      </c>
      <c r="O258" s="130" t="s">
        <v>238</v>
      </c>
      <c r="P258" s="35" t="s">
        <v>79</v>
      </c>
      <c r="Q258" s="35" t="s">
        <v>79</v>
      </c>
      <c r="R258" s="112" t="s">
        <v>635</v>
      </c>
    </row>
    <row r="259" spans="2:18" ht="42.75" x14ac:dyDescent="0.25">
      <c r="B259"/>
      <c r="C259" s="51" t="s">
        <v>261</v>
      </c>
      <c r="D259" s="35" t="s">
        <v>262</v>
      </c>
      <c r="E259" s="35" t="s">
        <v>264</v>
      </c>
      <c r="F259" s="23">
        <v>8</v>
      </c>
      <c r="G259" s="35" t="s">
        <v>96</v>
      </c>
      <c r="H259" s="23">
        <v>4</v>
      </c>
      <c r="I259" s="36">
        <f>I252*4</f>
        <v>70.400000000000006</v>
      </c>
      <c r="J259" s="36" t="s">
        <v>77</v>
      </c>
      <c r="K259" s="123">
        <v>45839</v>
      </c>
      <c r="L259" s="36">
        <f>L252*4</f>
        <v>66</v>
      </c>
      <c r="M259" s="36" t="s">
        <v>77</v>
      </c>
      <c r="N259" s="130">
        <v>45108</v>
      </c>
      <c r="O259" s="130" t="s">
        <v>238</v>
      </c>
      <c r="P259" s="35" t="s">
        <v>79</v>
      </c>
      <c r="Q259" s="35" t="s">
        <v>79</v>
      </c>
      <c r="R259" s="112" t="s">
        <v>635</v>
      </c>
    </row>
    <row r="260" spans="2:18" ht="42.75" x14ac:dyDescent="0.25">
      <c r="B260"/>
      <c r="C260" s="51" t="s">
        <v>261</v>
      </c>
      <c r="D260" s="35" t="s">
        <v>262</v>
      </c>
      <c r="E260" s="35" t="s">
        <v>264</v>
      </c>
      <c r="F260" s="23">
        <v>9</v>
      </c>
      <c r="G260" s="35" t="s">
        <v>98</v>
      </c>
      <c r="H260" s="23">
        <v>2</v>
      </c>
      <c r="I260" s="36"/>
      <c r="J260" s="36" t="s">
        <v>77</v>
      </c>
      <c r="K260" s="123">
        <v>45839</v>
      </c>
      <c r="L260" s="36" t="s">
        <v>77</v>
      </c>
      <c r="M260" s="36" t="s">
        <v>77</v>
      </c>
      <c r="N260" s="130">
        <v>45108</v>
      </c>
      <c r="O260" s="130" t="s">
        <v>238</v>
      </c>
      <c r="P260" s="35" t="s">
        <v>79</v>
      </c>
      <c r="Q260" s="35" t="s">
        <v>79</v>
      </c>
      <c r="R260" s="112" t="s">
        <v>635</v>
      </c>
    </row>
    <row r="261" spans="2:18" ht="30" x14ac:dyDescent="0.25">
      <c r="B261"/>
      <c r="C261" s="51" t="s">
        <v>261</v>
      </c>
      <c r="D261" s="35" t="s">
        <v>263</v>
      </c>
      <c r="E261" s="35" t="s">
        <v>266</v>
      </c>
      <c r="F261" s="23">
        <v>1</v>
      </c>
      <c r="G261" s="35" t="s">
        <v>76</v>
      </c>
      <c r="H261" s="23">
        <v>2</v>
      </c>
      <c r="I261" s="36">
        <v>10.5</v>
      </c>
      <c r="J261" s="36" t="s">
        <v>77</v>
      </c>
      <c r="K261" s="123">
        <v>45839</v>
      </c>
      <c r="L261" s="36">
        <v>9.8000000000000007</v>
      </c>
      <c r="M261" s="36" t="s">
        <v>77</v>
      </c>
      <c r="N261" s="130">
        <v>45108</v>
      </c>
      <c r="O261" s="130" t="s">
        <v>238</v>
      </c>
      <c r="P261" s="35" t="s">
        <v>79</v>
      </c>
      <c r="Q261" s="35" t="s">
        <v>79</v>
      </c>
      <c r="R261" s="112" t="s">
        <v>635</v>
      </c>
    </row>
    <row r="262" spans="2:18" ht="30" x14ac:dyDescent="0.25">
      <c r="B262"/>
      <c r="C262" s="51" t="s">
        <v>261</v>
      </c>
      <c r="D262" s="35" t="s">
        <v>263</v>
      </c>
      <c r="E262" s="35" t="s">
        <v>266</v>
      </c>
      <c r="F262" s="23">
        <v>2</v>
      </c>
      <c r="G262" s="35" t="s">
        <v>82</v>
      </c>
      <c r="H262" s="23">
        <v>2</v>
      </c>
      <c r="I262" s="36">
        <f>I261*2</f>
        <v>21</v>
      </c>
      <c r="J262" s="36" t="s">
        <v>77</v>
      </c>
      <c r="K262" s="123">
        <v>45839</v>
      </c>
      <c r="L262" s="36">
        <f>L261*2</f>
        <v>19.600000000000001</v>
      </c>
      <c r="M262" s="36" t="s">
        <v>77</v>
      </c>
      <c r="N262" s="130">
        <v>45108</v>
      </c>
      <c r="O262" s="130" t="s">
        <v>238</v>
      </c>
      <c r="P262" s="35" t="s">
        <v>79</v>
      </c>
      <c r="Q262" s="35" t="s">
        <v>79</v>
      </c>
      <c r="R262" s="112" t="s">
        <v>635</v>
      </c>
    </row>
    <row r="263" spans="2:18" ht="30" x14ac:dyDescent="0.25">
      <c r="B263"/>
      <c r="C263" s="51" t="s">
        <v>261</v>
      </c>
      <c r="D263" s="35" t="s">
        <v>263</v>
      </c>
      <c r="E263" s="35" t="s">
        <v>266</v>
      </c>
      <c r="F263" s="23">
        <v>3</v>
      </c>
      <c r="G263" s="35" t="s">
        <v>97</v>
      </c>
      <c r="H263" s="23">
        <v>2</v>
      </c>
      <c r="I263" s="36">
        <f>I261*3</f>
        <v>31.5</v>
      </c>
      <c r="J263" s="36" t="s">
        <v>77</v>
      </c>
      <c r="K263" s="123">
        <v>45839</v>
      </c>
      <c r="L263" s="36">
        <f>L261*3</f>
        <v>29.400000000000002</v>
      </c>
      <c r="M263" s="36" t="s">
        <v>77</v>
      </c>
      <c r="N263" s="130">
        <v>45108</v>
      </c>
      <c r="O263" s="130" t="s">
        <v>238</v>
      </c>
      <c r="P263" s="35" t="s">
        <v>79</v>
      </c>
      <c r="Q263" s="35" t="s">
        <v>79</v>
      </c>
      <c r="R263" s="112" t="s">
        <v>635</v>
      </c>
    </row>
    <row r="264" spans="2:18" ht="30" x14ac:dyDescent="0.25">
      <c r="B264"/>
      <c r="C264" s="51" t="s">
        <v>261</v>
      </c>
      <c r="D264" s="35" t="s">
        <v>263</v>
      </c>
      <c r="E264" s="35" t="s">
        <v>266</v>
      </c>
      <c r="F264" s="23">
        <v>4</v>
      </c>
      <c r="G264" s="35" t="s">
        <v>97</v>
      </c>
      <c r="H264" s="23">
        <v>3</v>
      </c>
      <c r="I264" s="36">
        <f>I261*4</f>
        <v>42</v>
      </c>
      <c r="J264" s="36" t="s">
        <v>77</v>
      </c>
      <c r="K264" s="123">
        <v>45839</v>
      </c>
      <c r="L264" s="36">
        <f>L261*4</f>
        <v>39.200000000000003</v>
      </c>
      <c r="M264" s="36" t="s">
        <v>77</v>
      </c>
      <c r="N264" s="130">
        <v>45108</v>
      </c>
      <c r="O264" s="130" t="s">
        <v>238</v>
      </c>
      <c r="P264" s="35" t="s">
        <v>79</v>
      </c>
      <c r="Q264" s="35" t="s">
        <v>79</v>
      </c>
      <c r="R264" s="112" t="s">
        <v>635</v>
      </c>
    </row>
    <row r="265" spans="2:18" ht="30" x14ac:dyDescent="0.25">
      <c r="B265"/>
      <c r="C265" s="51" t="s">
        <v>261</v>
      </c>
      <c r="D265" s="35" t="s">
        <v>263</v>
      </c>
      <c r="E265" s="35" t="s">
        <v>266</v>
      </c>
      <c r="F265" s="23">
        <v>5</v>
      </c>
      <c r="G265" s="35" t="s">
        <v>97</v>
      </c>
      <c r="H265" s="23">
        <v>4</v>
      </c>
      <c r="I265" s="36">
        <f>I261*5</f>
        <v>52.5</v>
      </c>
      <c r="J265" s="36" t="s">
        <v>77</v>
      </c>
      <c r="K265" s="123">
        <v>45839</v>
      </c>
      <c r="L265" s="36">
        <f>L261*5</f>
        <v>49</v>
      </c>
      <c r="M265" s="36" t="s">
        <v>77</v>
      </c>
      <c r="N265" s="130">
        <v>45108</v>
      </c>
      <c r="O265" s="130" t="s">
        <v>238</v>
      </c>
      <c r="P265" s="35" t="s">
        <v>79</v>
      </c>
      <c r="Q265" s="35" t="s">
        <v>79</v>
      </c>
      <c r="R265" s="112" t="s">
        <v>635</v>
      </c>
    </row>
    <row r="266" spans="2:18" ht="30" x14ac:dyDescent="0.25">
      <c r="B266"/>
      <c r="C266" s="51" t="s">
        <v>261</v>
      </c>
      <c r="D266" s="35" t="s">
        <v>263</v>
      </c>
      <c r="E266" s="35" t="s">
        <v>266</v>
      </c>
      <c r="F266" s="23">
        <v>6</v>
      </c>
      <c r="G266" s="35" t="s">
        <v>97</v>
      </c>
      <c r="H266" s="23">
        <v>5</v>
      </c>
      <c r="I266" s="36">
        <f>I261*6</f>
        <v>63</v>
      </c>
      <c r="J266" s="36" t="s">
        <v>77</v>
      </c>
      <c r="K266" s="123">
        <v>45839</v>
      </c>
      <c r="L266" s="36">
        <f>L261*6</f>
        <v>58.800000000000004</v>
      </c>
      <c r="M266" s="36" t="s">
        <v>77</v>
      </c>
      <c r="N266" s="130">
        <v>45108</v>
      </c>
      <c r="O266" s="130" t="s">
        <v>238</v>
      </c>
      <c r="P266" s="35" t="s">
        <v>79</v>
      </c>
      <c r="Q266" s="35" t="s">
        <v>79</v>
      </c>
      <c r="R266" s="112" t="s">
        <v>635</v>
      </c>
    </row>
    <row r="267" spans="2:18" ht="30" x14ac:dyDescent="0.25">
      <c r="B267"/>
      <c r="C267" s="51" t="s">
        <v>261</v>
      </c>
      <c r="D267" s="35" t="s">
        <v>263</v>
      </c>
      <c r="E267" s="35" t="s">
        <v>266</v>
      </c>
      <c r="F267" s="23">
        <v>7</v>
      </c>
      <c r="G267" s="35" t="s">
        <v>95</v>
      </c>
      <c r="H267" s="23">
        <v>6</v>
      </c>
      <c r="I267" s="36">
        <f>I261*3</f>
        <v>31.5</v>
      </c>
      <c r="J267" s="36" t="s">
        <v>77</v>
      </c>
      <c r="K267" s="123">
        <v>45839</v>
      </c>
      <c r="L267" s="36">
        <f>L261*3</f>
        <v>29.400000000000002</v>
      </c>
      <c r="M267" s="36" t="s">
        <v>77</v>
      </c>
      <c r="N267" s="130">
        <v>45108</v>
      </c>
      <c r="O267" s="130" t="s">
        <v>238</v>
      </c>
      <c r="P267" s="35" t="s">
        <v>79</v>
      </c>
      <c r="Q267" s="35" t="s">
        <v>79</v>
      </c>
      <c r="R267" s="112" t="s">
        <v>635</v>
      </c>
    </row>
    <row r="268" spans="2:18" ht="30" x14ac:dyDescent="0.25">
      <c r="B268"/>
      <c r="C268" s="51" t="s">
        <v>261</v>
      </c>
      <c r="D268" s="35" t="s">
        <v>263</v>
      </c>
      <c r="E268" s="35" t="s">
        <v>266</v>
      </c>
      <c r="F268" s="23">
        <v>8</v>
      </c>
      <c r="G268" s="35" t="s">
        <v>96</v>
      </c>
      <c r="H268" s="23">
        <v>3</v>
      </c>
      <c r="I268" s="36">
        <f>I261*4</f>
        <v>42</v>
      </c>
      <c r="J268" s="36" t="s">
        <v>77</v>
      </c>
      <c r="K268" s="123">
        <v>45839</v>
      </c>
      <c r="L268" s="36">
        <f>L261*4</f>
        <v>39.200000000000003</v>
      </c>
      <c r="M268" s="36" t="s">
        <v>77</v>
      </c>
      <c r="N268" s="130">
        <v>45108</v>
      </c>
      <c r="O268" s="130" t="s">
        <v>238</v>
      </c>
      <c r="P268" s="35" t="s">
        <v>79</v>
      </c>
      <c r="Q268" s="35" t="s">
        <v>79</v>
      </c>
      <c r="R268" s="112" t="s">
        <v>635</v>
      </c>
    </row>
    <row r="269" spans="2:18" ht="30" x14ac:dyDescent="0.25">
      <c r="B269"/>
      <c r="C269" s="51" t="s">
        <v>261</v>
      </c>
      <c r="D269" s="35" t="s">
        <v>263</v>
      </c>
      <c r="E269" s="35" t="s">
        <v>266</v>
      </c>
      <c r="F269" s="23">
        <v>9</v>
      </c>
      <c r="G269" s="35" t="s">
        <v>98</v>
      </c>
      <c r="H269" s="23">
        <v>4</v>
      </c>
      <c r="I269" s="36" t="s">
        <v>77</v>
      </c>
      <c r="J269" s="36" t="s">
        <v>77</v>
      </c>
      <c r="K269" s="123">
        <v>45839</v>
      </c>
      <c r="L269" s="36" t="s">
        <v>77</v>
      </c>
      <c r="M269" s="36" t="s">
        <v>77</v>
      </c>
      <c r="N269" s="130">
        <v>45108</v>
      </c>
      <c r="O269" s="130" t="s">
        <v>238</v>
      </c>
      <c r="P269" s="35" t="s">
        <v>79</v>
      </c>
      <c r="Q269" s="35" t="s">
        <v>79</v>
      </c>
      <c r="R269" s="112" t="s">
        <v>635</v>
      </c>
    </row>
    <row r="270" spans="2:18" ht="42.75" x14ac:dyDescent="0.25">
      <c r="B270"/>
      <c r="C270" s="51" t="s">
        <v>261</v>
      </c>
      <c r="D270" s="35" t="s">
        <v>265</v>
      </c>
      <c r="E270" s="35" t="s">
        <v>267</v>
      </c>
      <c r="F270" s="23">
        <v>1</v>
      </c>
      <c r="G270" s="35" t="s">
        <v>76</v>
      </c>
      <c r="H270" s="23">
        <v>2</v>
      </c>
      <c r="I270" s="36">
        <v>9.4</v>
      </c>
      <c r="J270" s="36" t="s">
        <v>77</v>
      </c>
      <c r="K270" s="123">
        <v>45839</v>
      </c>
      <c r="L270" s="36">
        <v>8.8000000000000007</v>
      </c>
      <c r="M270" s="36" t="s">
        <v>77</v>
      </c>
      <c r="N270" s="130">
        <v>45108</v>
      </c>
      <c r="O270" s="130" t="s">
        <v>238</v>
      </c>
      <c r="P270" s="35" t="s">
        <v>79</v>
      </c>
      <c r="Q270" s="35" t="s">
        <v>79</v>
      </c>
      <c r="R270" s="112" t="s">
        <v>635</v>
      </c>
    </row>
    <row r="271" spans="2:18" ht="42.75" x14ac:dyDescent="0.25">
      <c r="B271"/>
      <c r="C271" s="51" t="s">
        <v>261</v>
      </c>
      <c r="D271" s="35" t="s">
        <v>265</v>
      </c>
      <c r="E271" s="35" t="s">
        <v>267</v>
      </c>
      <c r="F271" s="23">
        <v>2</v>
      </c>
      <c r="G271" s="35" t="s">
        <v>82</v>
      </c>
      <c r="H271" s="23">
        <v>2</v>
      </c>
      <c r="I271" s="36">
        <f>I270*2</f>
        <v>18.8</v>
      </c>
      <c r="J271" s="36" t="s">
        <v>77</v>
      </c>
      <c r="K271" s="123">
        <v>45839</v>
      </c>
      <c r="L271" s="36">
        <f>L270*2</f>
        <v>17.600000000000001</v>
      </c>
      <c r="M271" s="36" t="s">
        <v>77</v>
      </c>
      <c r="N271" s="130">
        <v>45108</v>
      </c>
      <c r="O271" s="130" t="s">
        <v>238</v>
      </c>
      <c r="P271" s="35" t="s">
        <v>79</v>
      </c>
      <c r="Q271" s="35" t="s">
        <v>79</v>
      </c>
      <c r="R271" s="112" t="s">
        <v>635</v>
      </c>
    </row>
    <row r="272" spans="2:18" ht="42.75" x14ac:dyDescent="0.25">
      <c r="B272"/>
      <c r="C272" s="51" t="s">
        <v>261</v>
      </c>
      <c r="D272" s="35" t="s">
        <v>265</v>
      </c>
      <c r="E272" s="35" t="s">
        <v>267</v>
      </c>
      <c r="F272" s="23">
        <v>3</v>
      </c>
      <c r="G272" s="35" t="s">
        <v>97</v>
      </c>
      <c r="H272" s="23">
        <v>2</v>
      </c>
      <c r="I272" s="36">
        <f>I270*3</f>
        <v>28.200000000000003</v>
      </c>
      <c r="J272" s="36" t="s">
        <v>77</v>
      </c>
      <c r="K272" s="123">
        <v>45839</v>
      </c>
      <c r="L272" s="36">
        <f>L270*3</f>
        <v>26.400000000000002</v>
      </c>
      <c r="M272" s="36" t="s">
        <v>77</v>
      </c>
      <c r="N272" s="130">
        <v>45108</v>
      </c>
      <c r="O272" s="130" t="s">
        <v>238</v>
      </c>
      <c r="P272" s="35" t="s">
        <v>79</v>
      </c>
      <c r="Q272" s="35" t="s">
        <v>79</v>
      </c>
      <c r="R272" s="112" t="s">
        <v>635</v>
      </c>
    </row>
    <row r="273" spans="2:18" ht="42.75" x14ac:dyDescent="0.25">
      <c r="B273"/>
      <c r="C273" s="51" t="s">
        <v>261</v>
      </c>
      <c r="D273" s="35" t="s">
        <v>265</v>
      </c>
      <c r="E273" s="35" t="s">
        <v>267</v>
      </c>
      <c r="F273" s="23">
        <v>4</v>
      </c>
      <c r="G273" s="35" t="s">
        <v>97</v>
      </c>
      <c r="H273" s="23">
        <v>3</v>
      </c>
      <c r="I273" s="36">
        <f>I270*4</f>
        <v>37.6</v>
      </c>
      <c r="J273" s="36" t="s">
        <v>77</v>
      </c>
      <c r="K273" s="123">
        <v>45839</v>
      </c>
      <c r="L273" s="36">
        <f>L270*4</f>
        <v>35.200000000000003</v>
      </c>
      <c r="M273" s="36" t="s">
        <v>77</v>
      </c>
      <c r="N273" s="130">
        <v>45108</v>
      </c>
      <c r="O273" s="130" t="s">
        <v>238</v>
      </c>
      <c r="P273" s="35" t="s">
        <v>79</v>
      </c>
      <c r="Q273" s="35" t="s">
        <v>79</v>
      </c>
      <c r="R273" s="112" t="s">
        <v>635</v>
      </c>
    </row>
    <row r="274" spans="2:18" ht="42.75" x14ac:dyDescent="0.25">
      <c r="B274"/>
      <c r="C274" s="51" t="s">
        <v>261</v>
      </c>
      <c r="D274" s="35" t="s">
        <v>265</v>
      </c>
      <c r="E274" s="35" t="s">
        <v>267</v>
      </c>
      <c r="F274" s="23">
        <v>5</v>
      </c>
      <c r="G274" s="35" t="s">
        <v>97</v>
      </c>
      <c r="H274" s="23">
        <v>4</v>
      </c>
      <c r="I274" s="36">
        <f>I270*5</f>
        <v>47</v>
      </c>
      <c r="J274" s="36" t="s">
        <v>77</v>
      </c>
      <c r="K274" s="123">
        <v>45839</v>
      </c>
      <c r="L274" s="36">
        <f>L270*5</f>
        <v>44</v>
      </c>
      <c r="M274" s="36" t="s">
        <v>77</v>
      </c>
      <c r="N274" s="130">
        <v>45108</v>
      </c>
      <c r="O274" s="130" t="s">
        <v>238</v>
      </c>
      <c r="P274" s="35" t="s">
        <v>79</v>
      </c>
      <c r="Q274" s="35" t="s">
        <v>79</v>
      </c>
      <c r="R274" s="112" t="s">
        <v>635</v>
      </c>
    </row>
    <row r="275" spans="2:18" ht="42.75" x14ac:dyDescent="0.25">
      <c r="B275"/>
      <c r="C275" s="51" t="s">
        <v>261</v>
      </c>
      <c r="D275" s="35" t="s">
        <v>265</v>
      </c>
      <c r="E275" s="35" t="s">
        <v>267</v>
      </c>
      <c r="F275" s="23">
        <v>6</v>
      </c>
      <c r="G275" s="35" t="s">
        <v>97</v>
      </c>
      <c r="H275" s="23">
        <v>5</v>
      </c>
      <c r="I275" s="36">
        <f>I270*6</f>
        <v>56.400000000000006</v>
      </c>
      <c r="J275" s="36" t="s">
        <v>77</v>
      </c>
      <c r="K275" s="123">
        <v>45839</v>
      </c>
      <c r="L275" s="36">
        <f>L270*6</f>
        <v>52.800000000000004</v>
      </c>
      <c r="M275" s="36" t="s">
        <v>77</v>
      </c>
      <c r="N275" s="130">
        <v>45108</v>
      </c>
      <c r="O275" s="130" t="s">
        <v>238</v>
      </c>
      <c r="P275" s="35" t="s">
        <v>79</v>
      </c>
      <c r="Q275" s="35" t="s">
        <v>79</v>
      </c>
      <c r="R275" s="112" t="s">
        <v>635</v>
      </c>
    </row>
    <row r="276" spans="2:18" ht="42.75" x14ac:dyDescent="0.25">
      <c r="B276"/>
      <c r="C276" s="51" t="s">
        <v>261</v>
      </c>
      <c r="D276" s="35" t="s">
        <v>265</v>
      </c>
      <c r="E276" s="35" t="s">
        <v>267</v>
      </c>
      <c r="F276" s="23">
        <v>7</v>
      </c>
      <c r="G276" s="35" t="s">
        <v>95</v>
      </c>
      <c r="H276" s="23">
        <v>6</v>
      </c>
      <c r="I276" s="36">
        <f>I270*3</f>
        <v>28.200000000000003</v>
      </c>
      <c r="J276" s="36" t="s">
        <v>77</v>
      </c>
      <c r="K276" s="123">
        <v>45839</v>
      </c>
      <c r="L276" s="36">
        <f>L270*3</f>
        <v>26.400000000000002</v>
      </c>
      <c r="M276" s="36" t="s">
        <v>77</v>
      </c>
      <c r="N276" s="130">
        <v>45108</v>
      </c>
      <c r="O276" s="130" t="s">
        <v>238</v>
      </c>
      <c r="P276" s="35" t="s">
        <v>79</v>
      </c>
      <c r="Q276" s="35" t="s">
        <v>79</v>
      </c>
      <c r="R276" s="112" t="s">
        <v>635</v>
      </c>
    </row>
    <row r="277" spans="2:18" ht="42.75" x14ac:dyDescent="0.25">
      <c r="B277"/>
      <c r="C277" s="51" t="s">
        <v>261</v>
      </c>
      <c r="D277" s="35" t="s">
        <v>265</v>
      </c>
      <c r="E277" s="35" t="s">
        <v>267</v>
      </c>
      <c r="F277" s="23">
        <v>8</v>
      </c>
      <c r="G277" s="35" t="s">
        <v>96</v>
      </c>
      <c r="H277" s="23">
        <v>3</v>
      </c>
      <c r="I277" s="36">
        <f>I270*4</f>
        <v>37.6</v>
      </c>
      <c r="J277" s="36" t="s">
        <v>77</v>
      </c>
      <c r="K277" s="123">
        <v>45839</v>
      </c>
      <c r="L277" s="36">
        <f>L270*4</f>
        <v>35.200000000000003</v>
      </c>
      <c r="M277" s="36" t="s">
        <v>77</v>
      </c>
      <c r="N277" s="130">
        <v>45108</v>
      </c>
      <c r="O277" s="130" t="s">
        <v>238</v>
      </c>
      <c r="P277" s="35" t="s">
        <v>79</v>
      </c>
      <c r="Q277" s="35" t="s">
        <v>79</v>
      </c>
      <c r="R277" s="112" t="s">
        <v>635</v>
      </c>
    </row>
    <row r="278" spans="2:18" ht="42.75" x14ac:dyDescent="0.25">
      <c r="B278"/>
      <c r="C278" s="51" t="s">
        <v>261</v>
      </c>
      <c r="D278" s="35" t="s">
        <v>265</v>
      </c>
      <c r="E278" s="35" t="s">
        <v>267</v>
      </c>
      <c r="F278" s="23">
        <v>9</v>
      </c>
      <c r="G278" s="35" t="s">
        <v>98</v>
      </c>
      <c r="H278" s="23">
        <v>4</v>
      </c>
      <c r="I278" s="36" t="s">
        <v>77</v>
      </c>
      <c r="J278" s="36" t="s">
        <v>77</v>
      </c>
      <c r="K278" s="123">
        <v>45839</v>
      </c>
      <c r="L278" s="36" t="s">
        <v>77</v>
      </c>
      <c r="M278" s="36" t="s">
        <v>77</v>
      </c>
      <c r="N278" s="130">
        <v>45108</v>
      </c>
      <c r="O278" s="130" t="s">
        <v>238</v>
      </c>
      <c r="P278" s="35" t="s">
        <v>79</v>
      </c>
      <c r="Q278" s="35" t="s">
        <v>79</v>
      </c>
      <c r="R278" s="112" t="s">
        <v>635</v>
      </c>
    </row>
    <row r="279" spans="2:18" ht="30" x14ac:dyDescent="0.25">
      <c r="B279"/>
      <c r="C279" s="51" t="s">
        <v>261</v>
      </c>
      <c r="D279" s="35" t="s">
        <v>268</v>
      </c>
      <c r="E279" s="35" t="s">
        <v>269</v>
      </c>
      <c r="F279" s="23">
        <v>1</v>
      </c>
      <c r="G279" s="35" t="s">
        <v>76</v>
      </c>
      <c r="H279" s="23">
        <v>2</v>
      </c>
      <c r="I279" s="36">
        <v>8.9</v>
      </c>
      <c r="J279" s="36" t="s">
        <v>77</v>
      </c>
      <c r="K279" s="123">
        <v>45839</v>
      </c>
      <c r="L279" s="36">
        <v>8.4</v>
      </c>
      <c r="M279" s="36" t="s">
        <v>77</v>
      </c>
      <c r="N279" s="130">
        <v>45108</v>
      </c>
      <c r="O279" s="130" t="s">
        <v>238</v>
      </c>
      <c r="P279" s="35" t="s">
        <v>79</v>
      </c>
      <c r="Q279" s="35" t="s">
        <v>79</v>
      </c>
      <c r="R279" s="112" t="s">
        <v>635</v>
      </c>
    </row>
    <row r="280" spans="2:18" ht="30" x14ac:dyDescent="0.25">
      <c r="B280"/>
      <c r="C280" s="51" t="s">
        <v>261</v>
      </c>
      <c r="D280" s="35" t="s">
        <v>268</v>
      </c>
      <c r="E280" s="35" t="s">
        <v>269</v>
      </c>
      <c r="F280" s="23">
        <v>2</v>
      </c>
      <c r="G280" s="35" t="s">
        <v>82</v>
      </c>
      <c r="H280" s="23">
        <v>2</v>
      </c>
      <c r="I280" s="36">
        <f>I279*2</f>
        <v>17.8</v>
      </c>
      <c r="J280" s="36" t="s">
        <v>77</v>
      </c>
      <c r="K280" s="123">
        <v>45839</v>
      </c>
      <c r="L280" s="36">
        <f>L279*2</f>
        <v>16.8</v>
      </c>
      <c r="M280" s="36" t="s">
        <v>77</v>
      </c>
      <c r="N280" s="130">
        <v>45108</v>
      </c>
      <c r="O280" s="130" t="s">
        <v>238</v>
      </c>
      <c r="P280" s="35" t="s">
        <v>79</v>
      </c>
      <c r="Q280" s="35" t="s">
        <v>79</v>
      </c>
      <c r="R280" s="112" t="s">
        <v>635</v>
      </c>
    </row>
    <row r="281" spans="2:18" ht="30" x14ac:dyDescent="0.25">
      <c r="B281"/>
      <c r="C281" s="51" t="s">
        <v>261</v>
      </c>
      <c r="D281" s="35" t="s">
        <v>268</v>
      </c>
      <c r="E281" s="35" t="s">
        <v>269</v>
      </c>
      <c r="F281" s="23">
        <v>3</v>
      </c>
      <c r="G281" s="35" t="s">
        <v>97</v>
      </c>
      <c r="H281" s="23">
        <v>2</v>
      </c>
      <c r="I281" s="36">
        <f>I279*3</f>
        <v>26.700000000000003</v>
      </c>
      <c r="J281" s="36" t="s">
        <v>77</v>
      </c>
      <c r="K281" s="123">
        <v>45839</v>
      </c>
      <c r="L281" s="36">
        <f>L279*3</f>
        <v>25.200000000000003</v>
      </c>
      <c r="M281" s="36" t="s">
        <v>77</v>
      </c>
      <c r="N281" s="130">
        <v>45108</v>
      </c>
      <c r="O281" s="130" t="s">
        <v>238</v>
      </c>
      <c r="P281" s="35" t="s">
        <v>79</v>
      </c>
      <c r="Q281" s="35" t="s">
        <v>79</v>
      </c>
      <c r="R281" s="112" t="s">
        <v>635</v>
      </c>
    </row>
    <row r="282" spans="2:18" ht="30" x14ac:dyDescent="0.25">
      <c r="B282"/>
      <c r="C282" s="51" t="s">
        <v>261</v>
      </c>
      <c r="D282" s="35" t="s">
        <v>268</v>
      </c>
      <c r="E282" s="35" t="s">
        <v>269</v>
      </c>
      <c r="F282" s="23">
        <v>4</v>
      </c>
      <c r="G282" s="35" t="s">
        <v>97</v>
      </c>
      <c r="H282" s="23">
        <v>3</v>
      </c>
      <c r="I282" s="36">
        <f>I279*4</f>
        <v>35.6</v>
      </c>
      <c r="J282" s="36" t="s">
        <v>77</v>
      </c>
      <c r="K282" s="123">
        <v>45839</v>
      </c>
      <c r="L282" s="36">
        <f>L279*4</f>
        <v>33.6</v>
      </c>
      <c r="M282" s="36" t="s">
        <v>77</v>
      </c>
      <c r="N282" s="130">
        <v>45108</v>
      </c>
      <c r="O282" s="130" t="s">
        <v>238</v>
      </c>
      <c r="P282" s="35" t="s">
        <v>79</v>
      </c>
      <c r="Q282" s="35" t="s">
        <v>79</v>
      </c>
      <c r="R282" s="112" t="s">
        <v>635</v>
      </c>
    </row>
    <row r="283" spans="2:18" ht="30" x14ac:dyDescent="0.25">
      <c r="B283"/>
      <c r="C283" s="51" t="s">
        <v>261</v>
      </c>
      <c r="D283" s="35" t="s">
        <v>268</v>
      </c>
      <c r="E283" s="35" t="s">
        <v>269</v>
      </c>
      <c r="F283" s="23">
        <v>5</v>
      </c>
      <c r="G283" s="35" t="s">
        <v>97</v>
      </c>
      <c r="H283" s="23">
        <v>4</v>
      </c>
      <c r="I283" s="36">
        <f>I279*5</f>
        <v>44.5</v>
      </c>
      <c r="J283" s="36" t="s">
        <v>77</v>
      </c>
      <c r="K283" s="123">
        <v>45839</v>
      </c>
      <c r="L283" s="36">
        <f>L279*5</f>
        <v>42</v>
      </c>
      <c r="M283" s="36" t="s">
        <v>77</v>
      </c>
      <c r="N283" s="130">
        <v>45108</v>
      </c>
      <c r="O283" s="130" t="s">
        <v>238</v>
      </c>
      <c r="P283" s="35" t="s">
        <v>79</v>
      </c>
      <c r="Q283" s="35" t="s">
        <v>79</v>
      </c>
      <c r="R283" s="112" t="s">
        <v>635</v>
      </c>
    </row>
    <row r="284" spans="2:18" ht="30" x14ac:dyDescent="0.25">
      <c r="B284"/>
      <c r="C284" s="51" t="s">
        <v>261</v>
      </c>
      <c r="D284" s="35" t="s">
        <v>268</v>
      </c>
      <c r="E284" s="35" t="s">
        <v>269</v>
      </c>
      <c r="F284" s="23">
        <v>6</v>
      </c>
      <c r="G284" s="35" t="s">
        <v>97</v>
      </c>
      <c r="H284" s="23">
        <v>5</v>
      </c>
      <c r="I284" s="36">
        <f>I279*6</f>
        <v>53.400000000000006</v>
      </c>
      <c r="J284" s="36" t="s">
        <v>77</v>
      </c>
      <c r="K284" s="123">
        <v>45839</v>
      </c>
      <c r="L284" s="36">
        <f>L279*6</f>
        <v>50.400000000000006</v>
      </c>
      <c r="M284" s="36" t="s">
        <v>77</v>
      </c>
      <c r="N284" s="130">
        <v>45108</v>
      </c>
      <c r="O284" s="130" t="s">
        <v>238</v>
      </c>
      <c r="P284" s="35" t="s">
        <v>79</v>
      </c>
      <c r="Q284" s="35" t="s">
        <v>79</v>
      </c>
      <c r="R284" s="112" t="s">
        <v>635</v>
      </c>
    </row>
    <row r="285" spans="2:18" ht="30" x14ac:dyDescent="0.25">
      <c r="B285"/>
      <c r="C285" s="51" t="s">
        <v>261</v>
      </c>
      <c r="D285" s="35" t="s">
        <v>268</v>
      </c>
      <c r="E285" s="35" t="s">
        <v>269</v>
      </c>
      <c r="F285" s="23">
        <v>7</v>
      </c>
      <c r="G285" s="35" t="s">
        <v>95</v>
      </c>
      <c r="H285" s="23">
        <v>6</v>
      </c>
      <c r="I285" s="36">
        <f>I279*3</f>
        <v>26.700000000000003</v>
      </c>
      <c r="J285" s="36" t="s">
        <v>77</v>
      </c>
      <c r="K285" s="123">
        <v>45839</v>
      </c>
      <c r="L285" s="36">
        <f>L279*3</f>
        <v>25.200000000000003</v>
      </c>
      <c r="M285" s="36" t="s">
        <v>77</v>
      </c>
      <c r="N285" s="130">
        <v>45108</v>
      </c>
      <c r="O285" s="130" t="s">
        <v>238</v>
      </c>
      <c r="P285" s="35" t="s">
        <v>79</v>
      </c>
      <c r="Q285" s="35" t="s">
        <v>79</v>
      </c>
      <c r="R285" s="112" t="s">
        <v>635</v>
      </c>
    </row>
    <row r="286" spans="2:18" ht="30" x14ac:dyDescent="0.25">
      <c r="B286"/>
      <c r="C286" s="51" t="s">
        <v>261</v>
      </c>
      <c r="D286" s="35" t="s">
        <v>268</v>
      </c>
      <c r="E286" s="35" t="s">
        <v>269</v>
      </c>
      <c r="F286" s="23">
        <v>8</v>
      </c>
      <c r="G286" s="35" t="s">
        <v>96</v>
      </c>
      <c r="H286" s="23">
        <v>3</v>
      </c>
      <c r="I286" s="36">
        <f>I279*4</f>
        <v>35.6</v>
      </c>
      <c r="J286" s="36" t="s">
        <v>77</v>
      </c>
      <c r="K286" s="123">
        <v>45839</v>
      </c>
      <c r="L286" s="36">
        <f>L279*4</f>
        <v>33.6</v>
      </c>
      <c r="M286" s="36" t="s">
        <v>77</v>
      </c>
      <c r="N286" s="130">
        <v>45108</v>
      </c>
      <c r="O286" s="130" t="s">
        <v>238</v>
      </c>
      <c r="P286" s="35" t="s">
        <v>79</v>
      </c>
      <c r="Q286" s="35" t="s">
        <v>79</v>
      </c>
      <c r="R286" s="112" t="s">
        <v>635</v>
      </c>
    </row>
    <row r="287" spans="2:18" ht="30" x14ac:dyDescent="0.25">
      <c r="B287"/>
      <c r="C287" s="51" t="s">
        <v>261</v>
      </c>
      <c r="D287" s="35" t="s">
        <v>268</v>
      </c>
      <c r="E287" s="35" t="s">
        <v>269</v>
      </c>
      <c r="F287" s="23">
        <v>9</v>
      </c>
      <c r="G287" s="35" t="s">
        <v>98</v>
      </c>
      <c r="H287" s="23">
        <v>4</v>
      </c>
      <c r="I287" s="36" t="s">
        <v>77</v>
      </c>
      <c r="J287" s="36" t="s">
        <v>77</v>
      </c>
      <c r="K287" s="123">
        <v>45839</v>
      </c>
      <c r="L287" s="36" t="s">
        <v>77</v>
      </c>
      <c r="M287" s="36" t="s">
        <v>77</v>
      </c>
      <c r="N287" s="130">
        <v>45108</v>
      </c>
      <c r="O287" s="130" t="s">
        <v>238</v>
      </c>
      <c r="P287" s="35" t="s">
        <v>79</v>
      </c>
      <c r="Q287" s="35" t="s">
        <v>79</v>
      </c>
      <c r="R287" s="112" t="s">
        <v>635</v>
      </c>
    </row>
    <row r="288" spans="2:18" ht="42.75" x14ac:dyDescent="0.25">
      <c r="B288"/>
      <c r="C288" s="51" t="s">
        <v>261</v>
      </c>
      <c r="D288" s="35" t="s">
        <v>262</v>
      </c>
      <c r="E288" s="35" t="s">
        <v>270</v>
      </c>
      <c r="F288" s="23">
        <v>1</v>
      </c>
      <c r="G288" s="35" t="s">
        <v>76</v>
      </c>
      <c r="H288" s="23">
        <v>2</v>
      </c>
      <c r="I288" s="36">
        <v>13.1</v>
      </c>
      <c r="J288" s="36" t="s">
        <v>77</v>
      </c>
      <c r="K288" s="123">
        <v>45839</v>
      </c>
      <c r="L288" s="36">
        <v>12.2</v>
      </c>
      <c r="M288" s="36"/>
      <c r="N288" s="130">
        <v>45108</v>
      </c>
      <c r="O288" s="130" t="s">
        <v>238</v>
      </c>
      <c r="P288" s="35" t="s">
        <v>79</v>
      </c>
      <c r="Q288" s="35" t="s">
        <v>79</v>
      </c>
      <c r="R288" s="112" t="s">
        <v>635</v>
      </c>
    </row>
    <row r="289" spans="2:18" ht="42.75" x14ac:dyDescent="0.25">
      <c r="B289"/>
      <c r="C289" s="51" t="s">
        <v>261</v>
      </c>
      <c r="D289" s="35" t="s">
        <v>262</v>
      </c>
      <c r="E289" s="35" t="s">
        <v>270</v>
      </c>
      <c r="F289" s="23">
        <v>2</v>
      </c>
      <c r="G289" s="35" t="s">
        <v>82</v>
      </c>
      <c r="H289" s="23">
        <v>2</v>
      </c>
      <c r="I289" s="36">
        <f>I288*2</f>
        <v>26.2</v>
      </c>
      <c r="J289" s="36" t="s">
        <v>77</v>
      </c>
      <c r="K289" s="123">
        <v>45839</v>
      </c>
      <c r="L289" s="36">
        <f>L288*2</f>
        <v>24.4</v>
      </c>
      <c r="M289" s="36"/>
      <c r="N289" s="130">
        <v>45108</v>
      </c>
      <c r="O289" s="130" t="s">
        <v>238</v>
      </c>
      <c r="P289" s="35" t="s">
        <v>79</v>
      </c>
      <c r="Q289" s="35" t="s">
        <v>79</v>
      </c>
      <c r="R289" s="112" t="s">
        <v>635</v>
      </c>
    </row>
    <row r="290" spans="2:18" ht="42.75" x14ac:dyDescent="0.25">
      <c r="B290"/>
      <c r="C290" s="51" t="s">
        <v>261</v>
      </c>
      <c r="D290" s="35" t="s">
        <v>262</v>
      </c>
      <c r="E290" s="35" t="s">
        <v>270</v>
      </c>
      <c r="F290" s="23">
        <v>3</v>
      </c>
      <c r="G290" s="35" t="s">
        <v>97</v>
      </c>
      <c r="H290" s="23">
        <v>2</v>
      </c>
      <c r="I290" s="36">
        <f>I288*3</f>
        <v>39.299999999999997</v>
      </c>
      <c r="J290" s="36" t="s">
        <v>77</v>
      </c>
      <c r="K290" s="123">
        <v>45839</v>
      </c>
      <c r="L290" s="36">
        <f>L288*3</f>
        <v>36.599999999999994</v>
      </c>
      <c r="M290" s="36"/>
      <c r="N290" s="130">
        <v>45108</v>
      </c>
      <c r="O290" s="130" t="s">
        <v>238</v>
      </c>
      <c r="P290" s="35" t="s">
        <v>79</v>
      </c>
      <c r="Q290" s="35" t="s">
        <v>79</v>
      </c>
      <c r="R290" s="112" t="s">
        <v>635</v>
      </c>
    </row>
    <row r="291" spans="2:18" ht="42.75" x14ac:dyDescent="0.25">
      <c r="B291"/>
      <c r="C291" s="51" t="s">
        <v>261</v>
      </c>
      <c r="D291" s="35" t="s">
        <v>262</v>
      </c>
      <c r="E291" s="35" t="s">
        <v>270</v>
      </c>
      <c r="F291" s="23">
        <v>4</v>
      </c>
      <c r="G291" s="35" t="s">
        <v>97</v>
      </c>
      <c r="H291" s="23">
        <v>3</v>
      </c>
      <c r="I291" s="36">
        <f>I288*4</f>
        <v>52.4</v>
      </c>
      <c r="J291" s="36" t="s">
        <v>77</v>
      </c>
      <c r="K291" s="123">
        <v>45839</v>
      </c>
      <c r="L291" s="36">
        <f>L288*4</f>
        <v>48.8</v>
      </c>
      <c r="M291" s="36"/>
      <c r="N291" s="130">
        <v>45108</v>
      </c>
      <c r="O291" s="130" t="s">
        <v>238</v>
      </c>
      <c r="P291" s="35" t="s">
        <v>79</v>
      </c>
      <c r="Q291" s="35" t="s">
        <v>79</v>
      </c>
      <c r="R291" s="112" t="s">
        <v>635</v>
      </c>
    </row>
    <row r="292" spans="2:18" ht="42.75" x14ac:dyDescent="0.25">
      <c r="B292"/>
      <c r="C292" s="51" t="s">
        <v>261</v>
      </c>
      <c r="D292" s="35" t="s">
        <v>262</v>
      </c>
      <c r="E292" s="35" t="s">
        <v>270</v>
      </c>
      <c r="F292" s="23">
        <v>5</v>
      </c>
      <c r="G292" s="35" t="s">
        <v>97</v>
      </c>
      <c r="H292" s="23">
        <v>4</v>
      </c>
      <c r="I292" s="36">
        <f>I288*5</f>
        <v>65.5</v>
      </c>
      <c r="J292" s="36" t="s">
        <v>77</v>
      </c>
      <c r="K292" s="123">
        <v>45839</v>
      </c>
      <c r="L292" s="36">
        <f>L288*5</f>
        <v>61</v>
      </c>
      <c r="M292" s="36"/>
      <c r="N292" s="130">
        <v>45108</v>
      </c>
      <c r="O292" s="130" t="s">
        <v>238</v>
      </c>
      <c r="P292" s="35" t="s">
        <v>79</v>
      </c>
      <c r="Q292" s="35" t="s">
        <v>79</v>
      </c>
      <c r="R292" s="112" t="s">
        <v>635</v>
      </c>
    </row>
    <row r="293" spans="2:18" ht="42.75" x14ac:dyDescent="0.25">
      <c r="B293"/>
      <c r="C293" s="51" t="s">
        <v>261</v>
      </c>
      <c r="D293" s="35" t="s">
        <v>262</v>
      </c>
      <c r="E293" s="35" t="s">
        <v>270</v>
      </c>
      <c r="F293" s="23">
        <v>6</v>
      </c>
      <c r="G293" s="35" t="s">
        <v>97</v>
      </c>
      <c r="H293" s="23">
        <v>5</v>
      </c>
      <c r="I293" s="36">
        <f>I288*6</f>
        <v>78.599999999999994</v>
      </c>
      <c r="J293" s="36" t="s">
        <v>77</v>
      </c>
      <c r="K293" s="123">
        <v>45839</v>
      </c>
      <c r="L293" s="36">
        <f>L288*6</f>
        <v>73.199999999999989</v>
      </c>
      <c r="M293" s="36"/>
      <c r="N293" s="130">
        <v>45108</v>
      </c>
      <c r="O293" s="130" t="s">
        <v>238</v>
      </c>
      <c r="P293" s="35" t="s">
        <v>79</v>
      </c>
      <c r="Q293" s="35" t="s">
        <v>79</v>
      </c>
      <c r="R293" s="112" t="s">
        <v>635</v>
      </c>
    </row>
    <row r="294" spans="2:18" ht="42.75" x14ac:dyDescent="0.25">
      <c r="B294"/>
      <c r="C294" s="51" t="s">
        <v>261</v>
      </c>
      <c r="D294" s="35" t="s">
        <v>262</v>
      </c>
      <c r="E294" s="35" t="s">
        <v>270</v>
      </c>
      <c r="F294" s="23">
        <v>7</v>
      </c>
      <c r="G294" s="35" t="s">
        <v>95</v>
      </c>
      <c r="H294" s="23">
        <v>6</v>
      </c>
      <c r="I294" s="36">
        <f>I288*3</f>
        <v>39.299999999999997</v>
      </c>
      <c r="J294" s="36" t="s">
        <v>77</v>
      </c>
      <c r="K294" s="123">
        <v>45839</v>
      </c>
      <c r="L294" s="36">
        <f>L288*3</f>
        <v>36.599999999999994</v>
      </c>
      <c r="M294" s="36"/>
      <c r="N294" s="130">
        <v>45108</v>
      </c>
      <c r="O294" s="130" t="s">
        <v>238</v>
      </c>
      <c r="P294" s="35" t="s">
        <v>79</v>
      </c>
      <c r="Q294" s="35" t="s">
        <v>79</v>
      </c>
      <c r="R294" s="112" t="s">
        <v>635</v>
      </c>
    </row>
    <row r="295" spans="2:18" ht="42.75" x14ac:dyDescent="0.25">
      <c r="B295"/>
      <c r="C295" s="51" t="s">
        <v>261</v>
      </c>
      <c r="D295" s="35" t="s">
        <v>262</v>
      </c>
      <c r="E295" s="35" t="s">
        <v>270</v>
      </c>
      <c r="F295" s="23">
        <v>8</v>
      </c>
      <c r="G295" s="35" t="s">
        <v>96</v>
      </c>
      <c r="H295" s="23">
        <v>3</v>
      </c>
      <c r="I295" s="36">
        <f>I288*4</f>
        <v>52.4</v>
      </c>
      <c r="J295" s="36" t="s">
        <v>77</v>
      </c>
      <c r="K295" s="123">
        <v>45839</v>
      </c>
      <c r="L295" s="36">
        <f>L288*4</f>
        <v>48.8</v>
      </c>
      <c r="M295" s="36"/>
      <c r="N295" s="130">
        <v>45108</v>
      </c>
      <c r="O295" s="130" t="s">
        <v>238</v>
      </c>
      <c r="P295" s="35" t="s">
        <v>79</v>
      </c>
      <c r="Q295" s="35" t="s">
        <v>79</v>
      </c>
      <c r="R295" s="112" t="s">
        <v>635</v>
      </c>
    </row>
    <row r="296" spans="2:18" ht="42.75" x14ac:dyDescent="0.25">
      <c r="B296"/>
      <c r="C296" s="51" t="s">
        <v>261</v>
      </c>
      <c r="D296" s="35" t="s">
        <v>262</v>
      </c>
      <c r="E296" s="35" t="s">
        <v>270</v>
      </c>
      <c r="F296" s="23">
        <v>9</v>
      </c>
      <c r="G296" s="35" t="s">
        <v>98</v>
      </c>
      <c r="H296" s="23">
        <v>4</v>
      </c>
      <c r="I296" s="36" t="s">
        <v>77</v>
      </c>
      <c r="J296" s="36" t="s">
        <v>77</v>
      </c>
      <c r="K296" s="123">
        <v>45839</v>
      </c>
      <c r="L296" s="36" t="s">
        <v>77</v>
      </c>
      <c r="M296" s="36"/>
      <c r="N296" s="130">
        <v>45108</v>
      </c>
      <c r="O296" s="130" t="s">
        <v>238</v>
      </c>
      <c r="P296" s="35" t="s">
        <v>79</v>
      </c>
      <c r="Q296" s="35" t="s">
        <v>79</v>
      </c>
      <c r="R296" s="112" t="s">
        <v>635</v>
      </c>
    </row>
    <row r="297" spans="2:18" ht="42.75" x14ac:dyDescent="0.25">
      <c r="B297"/>
      <c r="C297" s="51" t="s">
        <v>261</v>
      </c>
      <c r="D297" s="35" t="s">
        <v>262</v>
      </c>
      <c r="E297" s="35" t="s">
        <v>271</v>
      </c>
      <c r="F297" s="23">
        <v>1</v>
      </c>
      <c r="G297" s="35" t="s">
        <v>76</v>
      </c>
      <c r="H297" s="23">
        <v>2</v>
      </c>
      <c r="I297" s="36">
        <v>6.3</v>
      </c>
      <c r="J297" s="36" t="s">
        <v>77</v>
      </c>
      <c r="K297" s="123">
        <v>45839</v>
      </c>
      <c r="L297" s="36">
        <v>5.8</v>
      </c>
      <c r="M297" s="36"/>
      <c r="N297" s="130">
        <v>45108</v>
      </c>
      <c r="O297" s="130" t="s">
        <v>238</v>
      </c>
      <c r="P297" s="35" t="s">
        <v>79</v>
      </c>
      <c r="Q297" s="35" t="s">
        <v>79</v>
      </c>
      <c r="R297" s="112" t="s">
        <v>635</v>
      </c>
    </row>
    <row r="298" spans="2:18" ht="42.75" x14ac:dyDescent="0.25">
      <c r="B298"/>
      <c r="C298" s="51" t="s">
        <v>261</v>
      </c>
      <c r="D298" s="35" t="s">
        <v>262</v>
      </c>
      <c r="E298" s="35" t="s">
        <v>271</v>
      </c>
      <c r="F298" s="23">
        <v>2</v>
      </c>
      <c r="G298" s="35" t="s">
        <v>82</v>
      </c>
      <c r="H298" s="23">
        <v>2</v>
      </c>
      <c r="I298" s="36">
        <f>I297*2</f>
        <v>12.6</v>
      </c>
      <c r="J298" s="36" t="s">
        <v>77</v>
      </c>
      <c r="K298" s="123">
        <v>45839</v>
      </c>
      <c r="L298" s="36">
        <f>L297*2</f>
        <v>11.6</v>
      </c>
      <c r="M298" s="36"/>
      <c r="N298" s="130">
        <v>45108</v>
      </c>
      <c r="O298" s="130" t="s">
        <v>238</v>
      </c>
      <c r="P298" s="35" t="s">
        <v>79</v>
      </c>
      <c r="Q298" s="35" t="s">
        <v>79</v>
      </c>
      <c r="R298" s="112" t="s">
        <v>635</v>
      </c>
    </row>
    <row r="299" spans="2:18" ht="42.75" x14ac:dyDescent="0.25">
      <c r="B299"/>
      <c r="C299" s="51" t="s">
        <v>261</v>
      </c>
      <c r="D299" s="35" t="s">
        <v>262</v>
      </c>
      <c r="E299" s="35" t="s">
        <v>271</v>
      </c>
      <c r="F299" s="23">
        <v>3</v>
      </c>
      <c r="G299" s="35" t="s">
        <v>97</v>
      </c>
      <c r="H299" s="23">
        <v>2</v>
      </c>
      <c r="I299" s="36">
        <f>I297*3</f>
        <v>18.899999999999999</v>
      </c>
      <c r="J299" s="36" t="s">
        <v>77</v>
      </c>
      <c r="K299" s="123">
        <v>45839</v>
      </c>
      <c r="L299" s="36">
        <f>L297*3</f>
        <v>17.399999999999999</v>
      </c>
      <c r="M299" s="36"/>
      <c r="N299" s="130">
        <v>45108</v>
      </c>
      <c r="O299" s="130" t="s">
        <v>238</v>
      </c>
      <c r="P299" s="35" t="s">
        <v>79</v>
      </c>
      <c r="Q299" s="35" t="s">
        <v>79</v>
      </c>
      <c r="R299" s="112" t="s">
        <v>635</v>
      </c>
    </row>
    <row r="300" spans="2:18" ht="42.75" x14ac:dyDescent="0.25">
      <c r="B300"/>
      <c r="C300" s="51" t="s">
        <v>261</v>
      </c>
      <c r="D300" s="35" t="s">
        <v>262</v>
      </c>
      <c r="E300" s="35" t="s">
        <v>271</v>
      </c>
      <c r="F300" s="23">
        <v>4</v>
      </c>
      <c r="G300" s="35" t="s">
        <v>97</v>
      </c>
      <c r="H300" s="23">
        <v>3</v>
      </c>
      <c r="I300" s="36">
        <f>I297*4</f>
        <v>25.2</v>
      </c>
      <c r="J300" s="36" t="s">
        <v>77</v>
      </c>
      <c r="K300" s="123">
        <v>45839</v>
      </c>
      <c r="L300" s="36">
        <f>L297*4</f>
        <v>23.2</v>
      </c>
      <c r="M300" s="36"/>
      <c r="N300" s="130">
        <v>45108</v>
      </c>
      <c r="O300" s="130" t="s">
        <v>238</v>
      </c>
      <c r="P300" s="35" t="s">
        <v>79</v>
      </c>
      <c r="Q300" s="35" t="s">
        <v>79</v>
      </c>
      <c r="R300" s="112" t="s">
        <v>635</v>
      </c>
    </row>
    <row r="301" spans="2:18" ht="42.75" x14ac:dyDescent="0.25">
      <c r="B301"/>
      <c r="C301" s="51" t="s">
        <v>261</v>
      </c>
      <c r="D301" s="35" t="s">
        <v>262</v>
      </c>
      <c r="E301" s="35" t="s">
        <v>271</v>
      </c>
      <c r="F301" s="23">
        <v>5</v>
      </c>
      <c r="G301" s="35" t="s">
        <v>97</v>
      </c>
      <c r="H301" s="23">
        <v>4</v>
      </c>
      <c r="I301" s="36">
        <f>I297*5</f>
        <v>31.5</v>
      </c>
      <c r="J301" s="36" t="s">
        <v>77</v>
      </c>
      <c r="K301" s="123">
        <v>45839</v>
      </c>
      <c r="L301" s="36">
        <f>L297*5</f>
        <v>29</v>
      </c>
      <c r="M301" s="36"/>
      <c r="N301" s="130">
        <v>45108</v>
      </c>
      <c r="O301" s="130" t="s">
        <v>238</v>
      </c>
      <c r="P301" s="35" t="s">
        <v>79</v>
      </c>
      <c r="Q301" s="35" t="s">
        <v>79</v>
      </c>
      <c r="R301" s="112" t="s">
        <v>635</v>
      </c>
    </row>
    <row r="302" spans="2:18" ht="42.75" x14ac:dyDescent="0.25">
      <c r="B302"/>
      <c r="C302" s="51" t="s">
        <v>261</v>
      </c>
      <c r="D302" s="35" t="s">
        <v>262</v>
      </c>
      <c r="E302" s="35" t="s">
        <v>271</v>
      </c>
      <c r="F302" s="23">
        <v>6</v>
      </c>
      <c r="G302" s="35" t="s">
        <v>97</v>
      </c>
      <c r="H302" s="23">
        <v>5</v>
      </c>
      <c r="I302" s="36">
        <f>I297*6</f>
        <v>37.799999999999997</v>
      </c>
      <c r="J302" s="36" t="s">
        <v>77</v>
      </c>
      <c r="K302" s="123">
        <v>45839</v>
      </c>
      <c r="L302" s="36">
        <f>L297*6</f>
        <v>34.799999999999997</v>
      </c>
      <c r="M302" s="36"/>
      <c r="N302" s="130">
        <v>45108</v>
      </c>
      <c r="O302" s="130" t="s">
        <v>238</v>
      </c>
      <c r="P302" s="35" t="s">
        <v>79</v>
      </c>
      <c r="Q302" s="35" t="s">
        <v>79</v>
      </c>
      <c r="R302" s="112" t="s">
        <v>635</v>
      </c>
    </row>
    <row r="303" spans="2:18" ht="42.75" x14ac:dyDescent="0.25">
      <c r="B303"/>
      <c r="C303" s="51" t="s">
        <v>261</v>
      </c>
      <c r="D303" s="35" t="s">
        <v>262</v>
      </c>
      <c r="E303" s="35" t="s">
        <v>271</v>
      </c>
      <c r="F303" s="23">
        <v>7</v>
      </c>
      <c r="G303" s="35" t="s">
        <v>95</v>
      </c>
      <c r="H303" s="23">
        <v>6</v>
      </c>
      <c r="I303" s="36">
        <f>I297*3</f>
        <v>18.899999999999999</v>
      </c>
      <c r="J303" s="36" t="s">
        <v>77</v>
      </c>
      <c r="K303" s="123">
        <v>45839</v>
      </c>
      <c r="L303" s="36">
        <f>L297*3</f>
        <v>17.399999999999999</v>
      </c>
      <c r="M303" s="36"/>
      <c r="N303" s="130">
        <v>45108</v>
      </c>
      <c r="O303" s="130" t="s">
        <v>238</v>
      </c>
      <c r="P303" s="35" t="s">
        <v>79</v>
      </c>
      <c r="Q303" s="35" t="s">
        <v>79</v>
      </c>
      <c r="R303" s="112" t="s">
        <v>635</v>
      </c>
    </row>
    <row r="304" spans="2:18" ht="42.75" x14ac:dyDescent="0.25">
      <c r="B304"/>
      <c r="C304" s="51" t="s">
        <v>261</v>
      </c>
      <c r="D304" s="35" t="s">
        <v>262</v>
      </c>
      <c r="E304" s="35" t="s">
        <v>271</v>
      </c>
      <c r="F304" s="23">
        <v>8</v>
      </c>
      <c r="G304" s="35" t="s">
        <v>96</v>
      </c>
      <c r="H304" s="23">
        <v>3</v>
      </c>
      <c r="I304" s="36">
        <f>I297*4</f>
        <v>25.2</v>
      </c>
      <c r="J304" s="36" t="s">
        <v>77</v>
      </c>
      <c r="K304" s="123">
        <v>45839</v>
      </c>
      <c r="L304" s="36">
        <f>L297*4</f>
        <v>23.2</v>
      </c>
      <c r="M304" s="36"/>
      <c r="N304" s="130">
        <v>45108</v>
      </c>
      <c r="O304" s="130" t="s">
        <v>238</v>
      </c>
      <c r="P304" s="35" t="s">
        <v>79</v>
      </c>
      <c r="Q304" s="35" t="s">
        <v>79</v>
      </c>
      <c r="R304" s="112" t="s">
        <v>635</v>
      </c>
    </row>
    <row r="305" spans="2:18" ht="42.75" x14ac:dyDescent="0.25">
      <c r="B305"/>
      <c r="C305" s="51" t="s">
        <v>261</v>
      </c>
      <c r="D305" s="35" t="s">
        <v>262</v>
      </c>
      <c r="E305" s="35" t="s">
        <v>271</v>
      </c>
      <c r="F305" s="23">
        <v>9</v>
      </c>
      <c r="G305" s="35" t="s">
        <v>98</v>
      </c>
      <c r="H305" s="23">
        <v>4</v>
      </c>
      <c r="I305" s="36" t="s">
        <v>77</v>
      </c>
      <c r="J305" s="36" t="s">
        <v>77</v>
      </c>
      <c r="K305" s="123">
        <v>45839</v>
      </c>
      <c r="L305" s="36" t="s">
        <v>77</v>
      </c>
      <c r="M305" s="36"/>
      <c r="N305" s="130">
        <v>45108</v>
      </c>
      <c r="O305" s="130" t="s">
        <v>238</v>
      </c>
      <c r="P305" s="35" t="s">
        <v>79</v>
      </c>
      <c r="Q305" s="35" t="s">
        <v>79</v>
      </c>
      <c r="R305" s="112" t="s">
        <v>635</v>
      </c>
    </row>
    <row r="306" spans="2:18" ht="30" x14ac:dyDescent="0.25">
      <c r="B306"/>
      <c r="C306" s="51" t="s">
        <v>261</v>
      </c>
      <c r="D306" s="35" t="s">
        <v>272</v>
      </c>
      <c r="E306" s="35" t="s">
        <v>273</v>
      </c>
      <c r="F306" s="23">
        <v>1</v>
      </c>
      <c r="G306" s="35" t="s">
        <v>76</v>
      </c>
      <c r="H306" s="23">
        <v>2</v>
      </c>
      <c r="I306" s="36">
        <v>6.6</v>
      </c>
      <c r="J306" s="36" t="s">
        <v>77</v>
      </c>
      <c r="K306" s="123">
        <v>45839</v>
      </c>
      <c r="L306" s="36">
        <v>6.2</v>
      </c>
      <c r="M306" s="36"/>
      <c r="N306" s="130">
        <v>45108</v>
      </c>
      <c r="O306" s="130" t="s">
        <v>238</v>
      </c>
      <c r="P306" s="35" t="s">
        <v>79</v>
      </c>
      <c r="Q306" s="35" t="s">
        <v>79</v>
      </c>
      <c r="R306" s="112" t="s">
        <v>635</v>
      </c>
    </row>
    <row r="307" spans="2:18" ht="30" x14ac:dyDescent="0.25">
      <c r="B307"/>
      <c r="C307" s="51" t="s">
        <v>261</v>
      </c>
      <c r="D307" s="35" t="s">
        <v>272</v>
      </c>
      <c r="E307" s="35" t="s">
        <v>273</v>
      </c>
      <c r="F307" s="23">
        <v>2</v>
      </c>
      <c r="G307" s="35" t="s">
        <v>82</v>
      </c>
      <c r="H307" s="23">
        <v>2</v>
      </c>
      <c r="I307" s="36">
        <f>I306*2</f>
        <v>13.2</v>
      </c>
      <c r="J307" s="36" t="s">
        <v>77</v>
      </c>
      <c r="K307" s="123">
        <v>45839</v>
      </c>
      <c r="L307" s="36">
        <f>L306*2</f>
        <v>12.4</v>
      </c>
      <c r="M307" s="36"/>
      <c r="N307" s="130">
        <v>45108</v>
      </c>
      <c r="O307" s="130" t="s">
        <v>238</v>
      </c>
      <c r="P307" s="35" t="s">
        <v>79</v>
      </c>
      <c r="Q307" s="35" t="s">
        <v>79</v>
      </c>
      <c r="R307" s="112" t="s">
        <v>635</v>
      </c>
    </row>
    <row r="308" spans="2:18" ht="30" x14ac:dyDescent="0.25">
      <c r="B308"/>
      <c r="C308" s="51" t="s">
        <v>261</v>
      </c>
      <c r="D308" s="35" t="s">
        <v>272</v>
      </c>
      <c r="E308" s="35" t="s">
        <v>273</v>
      </c>
      <c r="F308" s="23">
        <v>3</v>
      </c>
      <c r="G308" s="35" t="s">
        <v>97</v>
      </c>
      <c r="H308" s="23">
        <v>2</v>
      </c>
      <c r="I308" s="36">
        <f>I306*3</f>
        <v>19.799999999999997</v>
      </c>
      <c r="J308" s="36" t="s">
        <v>77</v>
      </c>
      <c r="K308" s="123">
        <v>45839</v>
      </c>
      <c r="L308" s="36">
        <f>L306*3</f>
        <v>18.600000000000001</v>
      </c>
      <c r="M308" s="36"/>
      <c r="N308" s="130">
        <v>45108</v>
      </c>
      <c r="O308" s="130" t="s">
        <v>238</v>
      </c>
      <c r="P308" s="35" t="s">
        <v>79</v>
      </c>
      <c r="Q308" s="35" t="s">
        <v>79</v>
      </c>
      <c r="R308" s="112" t="s">
        <v>635</v>
      </c>
    </row>
    <row r="309" spans="2:18" ht="30" x14ac:dyDescent="0.25">
      <c r="B309"/>
      <c r="C309" s="51" t="s">
        <v>261</v>
      </c>
      <c r="D309" s="35" t="s">
        <v>272</v>
      </c>
      <c r="E309" s="35" t="s">
        <v>273</v>
      </c>
      <c r="F309" s="23">
        <v>4</v>
      </c>
      <c r="G309" s="35" t="s">
        <v>97</v>
      </c>
      <c r="H309" s="23">
        <v>3</v>
      </c>
      <c r="I309" s="36">
        <f>I306*4</f>
        <v>26.4</v>
      </c>
      <c r="J309" s="36" t="s">
        <v>77</v>
      </c>
      <c r="K309" s="123">
        <v>45839</v>
      </c>
      <c r="L309" s="36">
        <f>L306*4</f>
        <v>24.8</v>
      </c>
      <c r="M309" s="36"/>
      <c r="N309" s="130">
        <v>45108</v>
      </c>
      <c r="O309" s="130" t="s">
        <v>238</v>
      </c>
      <c r="P309" s="35" t="s">
        <v>79</v>
      </c>
      <c r="Q309" s="35" t="s">
        <v>79</v>
      </c>
      <c r="R309" s="112" t="s">
        <v>635</v>
      </c>
    </row>
    <row r="310" spans="2:18" ht="30" x14ac:dyDescent="0.25">
      <c r="B310"/>
      <c r="C310" s="51" t="s">
        <v>261</v>
      </c>
      <c r="D310" s="35" t="s">
        <v>272</v>
      </c>
      <c r="E310" s="35" t="s">
        <v>273</v>
      </c>
      <c r="F310" s="23">
        <v>5</v>
      </c>
      <c r="G310" s="35" t="s">
        <v>97</v>
      </c>
      <c r="H310" s="23">
        <v>4</v>
      </c>
      <c r="I310" s="36">
        <f>I306*5</f>
        <v>33</v>
      </c>
      <c r="J310" s="36" t="s">
        <v>77</v>
      </c>
      <c r="K310" s="123">
        <v>45839</v>
      </c>
      <c r="L310" s="36">
        <f>L306*5</f>
        <v>31</v>
      </c>
      <c r="M310" s="36"/>
      <c r="N310" s="130">
        <v>45108</v>
      </c>
      <c r="O310" s="130" t="s">
        <v>238</v>
      </c>
      <c r="P310" s="35" t="s">
        <v>79</v>
      </c>
      <c r="Q310" s="35" t="s">
        <v>79</v>
      </c>
      <c r="R310" s="112" t="s">
        <v>635</v>
      </c>
    </row>
    <row r="311" spans="2:18" ht="30" x14ac:dyDescent="0.25">
      <c r="B311"/>
      <c r="C311" s="51" t="s">
        <v>261</v>
      </c>
      <c r="D311" s="35" t="s">
        <v>272</v>
      </c>
      <c r="E311" s="35" t="s">
        <v>273</v>
      </c>
      <c r="F311" s="23">
        <v>6</v>
      </c>
      <c r="G311" s="35" t="s">
        <v>97</v>
      </c>
      <c r="H311" s="23">
        <v>5</v>
      </c>
      <c r="I311" s="36">
        <f>I306*6</f>
        <v>39.599999999999994</v>
      </c>
      <c r="J311" s="36" t="s">
        <v>77</v>
      </c>
      <c r="K311" s="123">
        <v>45839</v>
      </c>
      <c r="L311" s="36">
        <f>L306*6</f>
        <v>37.200000000000003</v>
      </c>
      <c r="M311" s="36"/>
      <c r="N311" s="130">
        <v>45108</v>
      </c>
      <c r="O311" s="130" t="s">
        <v>238</v>
      </c>
      <c r="P311" s="35" t="s">
        <v>79</v>
      </c>
      <c r="Q311" s="35" t="s">
        <v>79</v>
      </c>
      <c r="R311" s="112" t="s">
        <v>635</v>
      </c>
    </row>
    <row r="312" spans="2:18" ht="30" x14ac:dyDescent="0.25">
      <c r="B312"/>
      <c r="C312" s="51" t="s">
        <v>261</v>
      </c>
      <c r="D312" s="35" t="s">
        <v>272</v>
      </c>
      <c r="E312" s="35" t="s">
        <v>273</v>
      </c>
      <c r="F312" s="23">
        <v>7</v>
      </c>
      <c r="G312" s="35" t="s">
        <v>95</v>
      </c>
      <c r="H312" s="23">
        <v>6</v>
      </c>
      <c r="I312" s="36">
        <f>I306*3</f>
        <v>19.799999999999997</v>
      </c>
      <c r="J312" s="36" t="s">
        <v>77</v>
      </c>
      <c r="K312" s="123">
        <v>45839</v>
      </c>
      <c r="L312" s="36">
        <f>L306*3</f>
        <v>18.600000000000001</v>
      </c>
      <c r="M312" s="36"/>
      <c r="N312" s="130">
        <v>45108</v>
      </c>
      <c r="O312" s="130" t="s">
        <v>238</v>
      </c>
      <c r="P312" s="35" t="s">
        <v>79</v>
      </c>
      <c r="Q312" s="35" t="s">
        <v>79</v>
      </c>
      <c r="R312" s="112" t="s">
        <v>635</v>
      </c>
    </row>
    <row r="313" spans="2:18" ht="30" x14ac:dyDescent="0.25">
      <c r="B313"/>
      <c r="C313" s="51" t="s">
        <v>261</v>
      </c>
      <c r="D313" s="35" t="s">
        <v>272</v>
      </c>
      <c r="E313" s="35" t="s">
        <v>273</v>
      </c>
      <c r="F313" s="23">
        <v>8</v>
      </c>
      <c r="G313" s="35" t="s">
        <v>96</v>
      </c>
      <c r="H313" s="23">
        <v>3</v>
      </c>
      <c r="I313" s="36">
        <f>I306*4</f>
        <v>26.4</v>
      </c>
      <c r="J313" s="36" t="s">
        <v>77</v>
      </c>
      <c r="K313" s="123">
        <v>45839</v>
      </c>
      <c r="L313" s="36">
        <f>L306*4</f>
        <v>24.8</v>
      </c>
      <c r="M313" s="36"/>
      <c r="N313" s="130">
        <v>45108</v>
      </c>
      <c r="O313" s="130" t="s">
        <v>238</v>
      </c>
      <c r="P313" s="35" t="s">
        <v>79</v>
      </c>
      <c r="Q313" s="35" t="s">
        <v>79</v>
      </c>
      <c r="R313" s="112" t="s">
        <v>635</v>
      </c>
    </row>
    <row r="314" spans="2:18" ht="30" x14ac:dyDescent="0.25">
      <c r="B314"/>
      <c r="C314" s="51" t="s">
        <v>261</v>
      </c>
      <c r="D314" s="35" t="s">
        <v>272</v>
      </c>
      <c r="E314" s="35" t="s">
        <v>273</v>
      </c>
      <c r="F314" s="23">
        <v>9</v>
      </c>
      <c r="G314" s="35" t="s">
        <v>98</v>
      </c>
      <c r="H314" s="23">
        <v>4</v>
      </c>
      <c r="I314" s="36" t="s">
        <v>77</v>
      </c>
      <c r="J314" s="36" t="s">
        <v>77</v>
      </c>
      <c r="K314" s="123">
        <v>45839</v>
      </c>
      <c r="L314" s="36" t="s">
        <v>77</v>
      </c>
      <c r="M314" s="36"/>
      <c r="N314" s="130">
        <v>45108</v>
      </c>
      <c r="O314" s="130" t="s">
        <v>238</v>
      </c>
      <c r="P314" s="35" t="s">
        <v>79</v>
      </c>
      <c r="Q314" s="35" t="s">
        <v>79</v>
      </c>
      <c r="R314" s="112" t="s">
        <v>635</v>
      </c>
    </row>
    <row r="315" spans="2:18" ht="30" x14ac:dyDescent="0.25">
      <c r="B315"/>
      <c r="C315" s="51" t="s">
        <v>261</v>
      </c>
      <c r="D315" s="35" t="s">
        <v>272</v>
      </c>
      <c r="E315" s="35" t="s">
        <v>274</v>
      </c>
      <c r="F315" s="23">
        <v>1</v>
      </c>
      <c r="G315" s="35" t="s">
        <v>76</v>
      </c>
      <c r="H315" s="23">
        <v>2</v>
      </c>
      <c r="I315" s="36">
        <v>7.4</v>
      </c>
      <c r="J315" s="36" t="s">
        <v>77</v>
      </c>
      <c r="K315" s="123">
        <v>45839</v>
      </c>
      <c r="L315" s="36">
        <v>6.8</v>
      </c>
      <c r="M315" s="36"/>
      <c r="N315" s="130">
        <v>45108</v>
      </c>
      <c r="O315" s="130" t="s">
        <v>238</v>
      </c>
      <c r="P315" s="35" t="s">
        <v>79</v>
      </c>
      <c r="Q315" s="35" t="s">
        <v>79</v>
      </c>
      <c r="R315" s="112" t="s">
        <v>635</v>
      </c>
    </row>
    <row r="316" spans="2:18" ht="30" x14ac:dyDescent="0.25">
      <c r="B316"/>
      <c r="C316" s="51" t="s">
        <v>261</v>
      </c>
      <c r="D316" s="35" t="s">
        <v>272</v>
      </c>
      <c r="E316" s="35" t="s">
        <v>274</v>
      </c>
      <c r="F316" s="23">
        <v>2</v>
      </c>
      <c r="G316" s="35" t="s">
        <v>82</v>
      </c>
      <c r="H316" s="23">
        <v>2</v>
      </c>
      <c r="I316" s="36">
        <f>I315*2</f>
        <v>14.8</v>
      </c>
      <c r="J316" s="36" t="s">
        <v>77</v>
      </c>
      <c r="K316" s="123">
        <v>45839</v>
      </c>
      <c r="L316" s="36">
        <f>L315*2</f>
        <v>13.6</v>
      </c>
      <c r="M316" s="36"/>
      <c r="N316" s="130">
        <v>45108</v>
      </c>
      <c r="O316" s="130" t="s">
        <v>238</v>
      </c>
      <c r="P316" s="35" t="s">
        <v>79</v>
      </c>
      <c r="Q316" s="35" t="s">
        <v>79</v>
      </c>
      <c r="R316" s="112" t="s">
        <v>635</v>
      </c>
    </row>
    <row r="317" spans="2:18" ht="30" x14ac:dyDescent="0.25">
      <c r="B317"/>
      <c r="C317" s="51" t="s">
        <v>261</v>
      </c>
      <c r="D317" s="35" t="s">
        <v>272</v>
      </c>
      <c r="E317" s="35" t="s">
        <v>274</v>
      </c>
      <c r="F317" s="23">
        <v>3</v>
      </c>
      <c r="G317" s="35" t="s">
        <v>97</v>
      </c>
      <c r="H317" s="23">
        <v>2</v>
      </c>
      <c r="I317" s="36">
        <f>I315*3</f>
        <v>22.200000000000003</v>
      </c>
      <c r="J317" s="36" t="s">
        <v>77</v>
      </c>
      <c r="K317" s="123">
        <v>45839</v>
      </c>
      <c r="L317" s="36">
        <f>L315*3</f>
        <v>20.399999999999999</v>
      </c>
      <c r="M317" s="36"/>
      <c r="N317" s="130">
        <v>45108</v>
      </c>
      <c r="O317" s="130" t="s">
        <v>238</v>
      </c>
      <c r="P317" s="35" t="s">
        <v>79</v>
      </c>
      <c r="Q317" s="35" t="s">
        <v>79</v>
      </c>
      <c r="R317" s="112" t="s">
        <v>635</v>
      </c>
    </row>
    <row r="318" spans="2:18" ht="30" x14ac:dyDescent="0.25">
      <c r="B318"/>
      <c r="C318" s="51" t="s">
        <v>261</v>
      </c>
      <c r="D318" s="35" t="s">
        <v>272</v>
      </c>
      <c r="E318" s="35" t="s">
        <v>274</v>
      </c>
      <c r="F318" s="23">
        <v>4</v>
      </c>
      <c r="G318" s="35" t="s">
        <v>97</v>
      </c>
      <c r="H318" s="23">
        <v>3</v>
      </c>
      <c r="I318" s="36">
        <f>I315*4</f>
        <v>29.6</v>
      </c>
      <c r="J318" s="36" t="s">
        <v>77</v>
      </c>
      <c r="K318" s="123">
        <v>45839</v>
      </c>
      <c r="L318" s="36">
        <f>L315*4</f>
        <v>27.2</v>
      </c>
      <c r="M318" s="36"/>
      <c r="N318" s="130">
        <v>45108</v>
      </c>
      <c r="O318" s="130" t="s">
        <v>238</v>
      </c>
      <c r="P318" s="35" t="s">
        <v>79</v>
      </c>
      <c r="Q318" s="35" t="s">
        <v>79</v>
      </c>
      <c r="R318" s="112" t="s">
        <v>635</v>
      </c>
    </row>
    <row r="319" spans="2:18" ht="30" x14ac:dyDescent="0.25">
      <c r="B319"/>
      <c r="C319" s="51" t="s">
        <v>261</v>
      </c>
      <c r="D319" s="35" t="s">
        <v>272</v>
      </c>
      <c r="E319" s="35" t="s">
        <v>274</v>
      </c>
      <c r="F319" s="23">
        <v>5</v>
      </c>
      <c r="G319" s="35" t="s">
        <v>97</v>
      </c>
      <c r="H319" s="23">
        <v>4</v>
      </c>
      <c r="I319" s="36">
        <f>I315*5</f>
        <v>37</v>
      </c>
      <c r="J319" s="36" t="s">
        <v>77</v>
      </c>
      <c r="K319" s="123">
        <v>45839</v>
      </c>
      <c r="L319" s="36">
        <f>L315*5</f>
        <v>34</v>
      </c>
      <c r="M319" s="36"/>
      <c r="N319" s="130">
        <v>45108</v>
      </c>
      <c r="O319" s="130" t="s">
        <v>238</v>
      </c>
      <c r="P319" s="35" t="s">
        <v>79</v>
      </c>
      <c r="Q319" s="35" t="s">
        <v>79</v>
      </c>
      <c r="R319" s="112" t="s">
        <v>635</v>
      </c>
    </row>
    <row r="320" spans="2:18" ht="30" x14ac:dyDescent="0.25">
      <c r="B320"/>
      <c r="C320" s="51" t="s">
        <v>261</v>
      </c>
      <c r="D320" s="35" t="s">
        <v>272</v>
      </c>
      <c r="E320" s="35" t="s">
        <v>274</v>
      </c>
      <c r="F320" s="23">
        <v>6</v>
      </c>
      <c r="G320" s="35" t="s">
        <v>97</v>
      </c>
      <c r="H320" s="23">
        <v>5</v>
      </c>
      <c r="I320" s="36">
        <f>I315*6</f>
        <v>44.400000000000006</v>
      </c>
      <c r="J320" s="36" t="s">
        <v>77</v>
      </c>
      <c r="K320" s="123">
        <v>45839</v>
      </c>
      <c r="L320" s="36">
        <f>L315*6</f>
        <v>40.799999999999997</v>
      </c>
      <c r="M320" s="36"/>
      <c r="N320" s="130">
        <v>45108</v>
      </c>
      <c r="O320" s="130" t="s">
        <v>238</v>
      </c>
      <c r="P320" s="35" t="s">
        <v>79</v>
      </c>
      <c r="Q320" s="35" t="s">
        <v>79</v>
      </c>
      <c r="R320" s="112" t="s">
        <v>635</v>
      </c>
    </row>
    <row r="321" spans="2:18" ht="30" x14ac:dyDescent="0.25">
      <c r="B321"/>
      <c r="C321" s="51" t="s">
        <v>261</v>
      </c>
      <c r="D321" s="35" t="s">
        <v>272</v>
      </c>
      <c r="E321" s="35" t="s">
        <v>274</v>
      </c>
      <c r="F321" s="23">
        <v>7</v>
      </c>
      <c r="G321" s="35" t="s">
        <v>95</v>
      </c>
      <c r="H321" s="23">
        <v>6</v>
      </c>
      <c r="I321" s="36">
        <f>I315*3</f>
        <v>22.200000000000003</v>
      </c>
      <c r="J321" s="36" t="s">
        <v>77</v>
      </c>
      <c r="K321" s="123">
        <v>45839</v>
      </c>
      <c r="L321" s="36">
        <f>L315*3</f>
        <v>20.399999999999999</v>
      </c>
      <c r="M321" s="36"/>
      <c r="N321" s="130">
        <v>45108</v>
      </c>
      <c r="O321" s="130" t="s">
        <v>238</v>
      </c>
      <c r="P321" s="35" t="s">
        <v>79</v>
      </c>
      <c r="Q321" s="35" t="s">
        <v>79</v>
      </c>
      <c r="R321" s="112" t="s">
        <v>635</v>
      </c>
    </row>
    <row r="322" spans="2:18" ht="30" x14ac:dyDescent="0.25">
      <c r="B322"/>
      <c r="C322" s="51" t="s">
        <v>261</v>
      </c>
      <c r="D322" s="35" t="s">
        <v>272</v>
      </c>
      <c r="E322" s="35" t="s">
        <v>274</v>
      </c>
      <c r="F322" s="23">
        <v>8</v>
      </c>
      <c r="G322" s="35" t="s">
        <v>96</v>
      </c>
      <c r="H322" s="23">
        <v>3</v>
      </c>
      <c r="I322" s="36">
        <f>I315*4</f>
        <v>29.6</v>
      </c>
      <c r="J322" s="36" t="s">
        <v>77</v>
      </c>
      <c r="K322" s="123">
        <v>45839</v>
      </c>
      <c r="L322" s="36">
        <f>L315*4</f>
        <v>27.2</v>
      </c>
      <c r="M322" s="36"/>
      <c r="N322" s="130">
        <v>45108</v>
      </c>
      <c r="O322" s="130" t="s">
        <v>238</v>
      </c>
      <c r="P322" s="35" t="s">
        <v>79</v>
      </c>
      <c r="Q322" s="35" t="s">
        <v>79</v>
      </c>
      <c r="R322" s="112" t="s">
        <v>635</v>
      </c>
    </row>
    <row r="323" spans="2:18" ht="30" x14ac:dyDescent="0.25">
      <c r="B323"/>
      <c r="C323" s="51" t="s">
        <v>261</v>
      </c>
      <c r="D323" s="35" t="s">
        <v>272</v>
      </c>
      <c r="E323" s="35" t="s">
        <v>274</v>
      </c>
      <c r="F323" s="23">
        <v>9</v>
      </c>
      <c r="G323" s="35" t="s">
        <v>98</v>
      </c>
      <c r="H323" s="23">
        <v>4</v>
      </c>
      <c r="I323" s="36" t="s">
        <v>77</v>
      </c>
      <c r="J323" s="36" t="s">
        <v>77</v>
      </c>
      <c r="K323" s="123">
        <v>45839</v>
      </c>
      <c r="L323" s="36" t="s">
        <v>77</v>
      </c>
      <c r="M323" s="36"/>
      <c r="N323" s="130">
        <v>45108</v>
      </c>
      <c r="O323" s="130" t="s">
        <v>238</v>
      </c>
      <c r="P323" s="35" t="s">
        <v>79</v>
      </c>
      <c r="Q323" s="35" t="s">
        <v>79</v>
      </c>
      <c r="R323" s="112" t="s">
        <v>635</v>
      </c>
    </row>
    <row r="324" spans="2:18" ht="30" x14ac:dyDescent="0.25">
      <c r="B324"/>
      <c r="C324" s="51" t="s">
        <v>261</v>
      </c>
      <c r="D324" s="35" t="s">
        <v>275</v>
      </c>
      <c r="E324" s="35" t="s">
        <v>276</v>
      </c>
      <c r="F324" s="23">
        <v>1</v>
      </c>
      <c r="G324" s="35" t="s">
        <v>76</v>
      </c>
      <c r="H324" s="23">
        <v>2</v>
      </c>
      <c r="I324" s="36">
        <v>13.4</v>
      </c>
      <c r="J324" s="36" t="s">
        <v>77</v>
      </c>
      <c r="K324" s="123">
        <v>45839</v>
      </c>
      <c r="L324" s="36">
        <v>12.4</v>
      </c>
      <c r="M324" s="36"/>
      <c r="N324" s="130">
        <v>45108</v>
      </c>
      <c r="O324" s="130" t="s">
        <v>238</v>
      </c>
      <c r="P324" s="35" t="s">
        <v>79</v>
      </c>
      <c r="Q324" s="35" t="s">
        <v>79</v>
      </c>
      <c r="R324" s="112" t="s">
        <v>635</v>
      </c>
    </row>
    <row r="325" spans="2:18" ht="30" x14ac:dyDescent="0.25">
      <c r="B325"/>
      <c r="C325" s="51" t="s">
        <v>261</v>
      </c>
      <c r="D325" s="35" t="s">
        <v>275</v>
      </c>
      <c r="E325" s="35" t="s">
        <v>276</v>
      </c>
      <c r="F325" s="23">
        <v>2</v>
      </c>
      <c r="G325" s="35" t="s">
        <v>82</v>
      </c>
      <c r="H325" s="23">
        <v>2</v>
      </c>
      <c r="I325" s="36">
        <f>I324*2</f>
        <v>26.8</v>
      </c>
      <c r="J325" s="36" t="s">
        <v>77</v>
      </c>
      <c r="K325" s="123">
        <v>45839</v>
      </c>
      <c r="L325" s="36">
        <f>L324*2</f>
        <v>24.8</v>
      </c>
      <c r="M325" s="36"/>
      <c r="N325" s="130">
        <v>45108</v>
      </c>
      <c r="O325" s="130" t="s">
        <v>238</v>
      </c>
      <c r="P325" s="35" t="s">
        <v>79</v>
      </c>
      <c r="Q325" s="35" t="s">
        <v>79</v>
      </c>
      <c r="R325" s="112" t="s">
        <v>635</v>
      </c>
    </row>
    <row r="326" spans="2:18" ht="30" x14ac:dyDescent="0.25">
      <c r="B326"/>
      <c r="C326" s="51" t="s">
        <v>261</v>
      </c>
      <c r="D326" s="35" t="s">
        <v>275</v>
      </c>
      <c r="E326" s="35" t="s">
        <v>276</v>
      </c>
      <c r="F326" s="23">
        <v>3</v>
      </c>
      <c r="G326" s="35" t="s">
        <v>97</v>
      </c>
      <c r="H326" s="23">
        <v>2</v>
      </c>
      <c r="I326" s="36">
        <f>I324*3</f>
        <v>40.200000000000003</v>
      </c>
      <c r="J326" s="36" t="s">
        <v>77</v>
      </c>
      <c r="K326" s="123">
        <v>45839</v>
      </c>
      <c r="L326" s="36">
        <f>L324*3</f>
        <v>37.200000000000003</v>
      </c>
      <c r="M326" s="36"/>
      <c r="N326" s="130">
        <v>45108</v>
      </c>
      <c r="O326" s="130" t="s">
        <v>238</v>
      </c>
      <c r="P326" s="35" t="s">
        <v>79</v>
      </c>
      <c r="Q326" s="35" t="s">
        <v>79</v>
      </c>
      <c r="R326" s="112" t="s">
        <v>635</v>
      </c>
    </row>
    <row r="327" spans="2:18" ht="30" x14ac:dyDescent="0.25">
      <c r="B327"/>
      <c r="C327" s="51" t="s">
        <v>261</v>
      </c>
      <c r="D327" s="35" t="s">
        <v>275</v>
      </c>
      <c r="E327" s="35" t="s">
        <v>276</v>
      </c>
      <c r="F327" s="23">
        <v>4</v>
      </c>
      <c r="G327" s="35" t="s">
        <v>97</v>
      </c>
      <c r="H327" s="23">
        <v>3</v>
      </c>
      <c r="I327" s="36">
        <f>I324*4</f>
        <v>53.6</v>
      </c>
      <c r="J327" s="36" t="s">
        <v>77</v>
      </c>
      <c r="K327" s="123">
        <v>45839</v>
      </c>
      <c r="L327" s="36">
        <f>L324*4</f>
        <v>49.6</v>
      </c>
      <c r="M327" s="36"/>
      <c r="N327" s="130">
        <v>45108</v>
      </c>
      <c r="O327" s="130" t="s">
        <v>238</v>
      </c>
      <c r="P327" s="35" t="s">
        <v>79</v>
      </c>
      <c r="Q327" s="35" t="s">
        <v>79</v>
      </c>
      <c r="R327" s="112" t="s">
        <v>635</v>
      </c>
    </row>
    <row r="328" spans="2:18" ht="30" x14ac:dyDescent="0.25">
      <c r="B328"/>
      <c r="C328" s="51" t="s">
        <v>261</v>
      </c>
      <c r="D328" s="35" t="s">
        <v>275</v>
      </c>
      <c r="E328" s="35" t="s">
        <v>276</v>
      </c>
      <c r="F328" s="23">
        <v>5</v>
      </c>
      <c r="G328" s="35" t="s">
        <v>97</v>
      </c>
      <c r="H328" s="23">
        <v>4</v>
      </c>
      <c r="I328" s="36">
        <f>I324*5</f>
        <v>67</v>
      </c>
      <c r="J328" s="36" t="s">
        <v>77</v>
      </c>
      <c r="K328" s="123">
        <v>45839</v>
      </c>
      <c r="L328" s="36">
        <f>L324*5</f>
        <v>62</v>
      </c>
      <c r="M328" s="36"/>
      <c r="N328" s="130">
        <v>45108</v>
      </c>
      <c r="O328" s="130" t="s">
        <v>238</v>
      </c>
      <c r="P328" s="35" t="s">
        <v>79</v>
      </c>
      <c r="Q328" s="35" t="s">
        <v>79</v>
      </c>
      <c r="R328" s="112" t="s">
        <v>635</v>
      </c>
    </row>
    <row r="329" spans="2:18" ht="30" x14ac:dyDescent="0.25">
      <c r="B329"/>
      <c r="C329" s="51" t="s">
        <v>261</v>
      </c>
      <c r="D329" s="35" t="s">
        <v>275</v>
      </c>
      <c r="E329" s="35" t="s">
        <v>276</v>
      </c>
      <c r="F329" s="23">
        <v>6</v>
      </c>
      <c r="G329" s="35" t="s">
        <v>97</v>
      </c>
      <c r="H329" s="23">
        <v>5</v>
      </c>
      <c r="I329" s="36">
        <f>I324*6</f>
        <v>80.400000000000006</v>
      </c>
      <c r="J329" s="36" t="s">
        <v>77</v>
      </c>
      <c r="K329" s="123">
        <v>45839</v>
      </c>
      <c r="L329" s="36">
        <f>L324*6</f>
        <v>74.400000000000006</v>
      </c>
      <c r="M329" s="36"/>
      <c r="N329" s="130">
        <v>45108</v>
      </c>
      <c r="O329" s="130" t="s">
        <v>238</v>
      </c>
      <c r="P329" s="35" t="s">
        <v>79</v>
      </c>
      <c r="Q329" s="35" t="s">
        <v>79</v>
      </c>
      <c r="R329" s="112" t="s">
        <v>635</v>
      </c>
    </row>
    <row r="330" spans="2:18" ht="30" x14ac:dyDescent="0.25">
      <c r="B330"/>
      <c r="C330" s="51" t="s">
        <v>261</v>
      </c>
      <c r="D330" s="35" t="s">
        <v>275</v>
      </c>
      <c r="E330" s="35" t="s">
        <v>276</v>
      </c>
      <c r="F330" s="23">
        <v>7</v>
      </c>
      <c r="G330" s="35" t="s">
        <v>95</v>
      </c>
      <c r="H330" s="23">
        <v>6</v>
      </c>
      <c r="I330" s="36">
        <f>I324*3</f>
        <v>40.200000000000003</v>
      </c>
      <c r="J330" s="36" t="s">
        <v>77</v>
      </c>
      <c r="K330" s="123">
        <v>45839</v>
      </c>
      <c r="L330" s="36">
        <f>L324*3</f>
        <v>37.200000000000003</v>
      </c>
      <c r="M330" s="36"/>
      <c r="N330" s="130">
        <v>45108</v>
      </c>
      <c r="O330" s="130" t="s">
        <v>238</v>
      </c>
      <c r="P330" s="35" t="s">
        <v>79</v>
      </c>
      <c r="Q330" s="35" t="s">
        <v>79</v>
      </c>
      <c r="R330" s="112" t="s">
        <v>635</v>
      </c>
    </row>
    <row r="331" spans="2:18" ht="30" x14ac:dyDescent="0.25">
      <c r="B331"/>
      <c r="C331" s="51" t="s">
        <v>261</v>
      </c>
      <c r="D331" s="35" t="s">
        <v>275</v>
      </c>
      <c r="E331" s="35" t="s">
        <v>276</v>
      </c>
      <c r="F331" s="23">
        <v>8</v>
      </c>
      <c r="G331" s="35" t="s">
        <v>96</v>
      </c>
      <c r="H331" s="23">
        <v>3</v>
      </c>
      <c r="I331" s="36">
        <f>I324*4</f>
        <v>53.6</v>
      </c>
      <c r="J331" s="36" t="s">
        <v>77</v>
      </c>
      <c r="K331" s="123">
        <v>45839</v>
      </c>
      <c r="L331" s="36">
        <f>L324*4</f>
        <v>49.6</v>
      </c>
      <c r="M331" s="36"/>
      <c r="N331" s="130">
        <v>45108</v>
      </c>
      <c r="O331" s="130" t="s">
        <v>238</v>
      </c>
      <c r="P331" s="35" t="s">
        <v>79</v>
      </c>
      <c r="Q331" s="35" t="s">
        <v>79</v>
      </c>
      <c r="R331" s="112" t="s">
        <v>635</v>
      </c>
    </row>
    <row r="332" spans="2:18" ht="30" x14ac:dyDescent="0.25">
      <c r="B332"/>
      <c r="C332" s="51" t="s">
        <v>261</v>
      </c>
      <c r="D332" s="35" t="s">
        <v>275</v>
      </c>
      <c r="E332" s="35" t="s">
        <v>276</v>
      </c>
      <c r="F332" s="23">
        <v>9</v>
      </c>
      <c r="G332" s="35" t="s">
        <v>98</v>
      </c>
      <c r="H332" s="23">
        <v>4</v>
      </c>
      <c r="I332" s="36" t="s">
        <v>77</v>
      </c>
      <c r="J332" s="36" t="s">
        <v>77</v>
      </c>
      <c r="K332" s="123">
        <v>45839</v>
      </c>
      <c r="L332" s="36" t="s">
        <v>77</v>
      </c>
      <c r="M332" s="36"/>
      <c r="N332" s="130">
        <v>45108</v>
      </c>
      <c r="O332" s="130" t="s">
        <v>238</v>
      </c>
      <c r="P332" s="35" t="s">
        <v>79</v>
      </c>
      <c r="Q332" s="35" t="s">
        <v>79</v>
      </c>
      <c r="R332" s="112" t="s">
        <v>635</v>
      </c>
    </row>
    <row r="333" spans="2:18" ht="30" x14ac:dyDescent="0.25">
      <c r="B333"/>
      <c r="C333" s="51" t="s">
        <v>261</v>
      </c>
      <c r="D333" s="35" t="s">
        <v>268</v>
      </c>
      <c r="E333" s="35" t="s">
        <v>277</v>
      </c>
      <c r="F333" s="23">
        <v>1</v>
      </c>
      <c r="G333" s="35" t="s">
        <v>76</v>
      </c>
      <c r="H333" s="23">
        <v>2</v>
      </c>
      <c r="I333" s="36">
        <v>17.600000000000001</v>
      </c>
      <c r="J333" s="36" t="s">
        <v>77</v>
      </c>
      <c r="K333" s="123">
        <v>45839</v>
      </c>
      <c r="L333" s="36">
        <v>8.25</v>
      </c>
      <c r="M333" s="36"/>
      <c r="N333" s="130">
        <v>45108</v>
      </c>
      <c r="O333" s="130" t="s">
        <v>238</v>
      </c>
      <c r="P333" s="35" t="s">
        <v>79</v>
      </c>
      <c r="Q333" s="35" t="s">
        <v>79</v>
      </c>
      <c r="R333" s="112" t="s">
        <v>635</v>
      </c>
    </row>
    <row r="334" spans="2:18" ht="30" x14ac:dyDescent="0.25">
      <c r="B334"/>
      <c r="C334" s="51" t="s">
        <v>261</v>
      </c>
      <c r="D334" s="35" t="s">
        <v>268</v>
      </c>
      <c r="E334" s="35" t="s">
        <v>277</v>
      </c>
      <c r="F334" s="23">
        <v>2</v>
      </c>
      <c r="G334" s="35" t="s">
        <v>82</v>
      </c>
      <c r="H334" s="23">
        <v>2</v>
      </c>
      <c r="I334" s="36">
        <f>I333*2</f>
        <v>35.200000000000003</v>
      </c>
      <c r="J334" s="36" t="s">
        <v>77</v>
      </c>
      <c r="K334" s="123">
        <v>45839</v>
      </c>
      <c r="L334" s="36">
        <f>L333*2</f>
        <v>16.5</v>
      </c>
      <c r="M334" s="36"/>
      <c r="N334" s="130">
        <v>45108</v>
      </c>
      <c r="O334" s="130" t="s">
        <v>238</v>
      </c>
      <c r="P334" s="35" t="s">
        <v>79</v>
      </c>
      <c r="Q334" s="35" t="s">
        <v>79</v>
      </c>
      <c r="R334" s="112" t="s">
        <v>635</v>
      </c>
    </row>
    <row r="335" spans="2:18" ht="30" x14ac:dyDescent="0.25">
      <c r="B335"/>
      <c r="C335" s="51" t="s">
        <v>261</v>
      </c>
      <c r="D335" s="35" t="s">
        <v>268</v>
      </c>
      <c r="E335" s="35" t="s">
        <v>277</v>
      </c>
      <c r="F335" s="23">
        <v>3</v>
      </c>
      <c r="G335" s="35" t="s">
        <v>97</v>
      </c>
      <c r="H335" s="23">
        <v>2</v>
      </c>
      <c r="I335" s="36">
        <f>I333*3</f>
        <v>52.800000000000004</v>
      </c>
      <c r="J335" s="36" t="s">
        <v>77</v>
      </c>
      <c r="K335" s="123">
        <v>45839</v>
      </c>
      <c r="L335" s="36">
        <f>L333*3</f>
        <v>24.75</v>
      </c>
      <c r="M335" s="36"/>
      <c r="N335" s="130">
        <v>45108</v>
      </c>
      <c r="O335" s="130" t="s">
        <v>238</v>
      </c>
      <c r="P335" s="35" t="s">
        <v>79</v>
      </c>
      <c r="Q335" s="35" t="s">
        <v>79</v>
      </c>
      <c r="R335" s="112" t="s">
        <v>635</v>
      </c>
    </row>
    <row r="336" spans="2:18" ht="30" x14ac:dyDescent="0.25">
      <c r="B336"/>
      <c r="C336" s="51" t="s">
        <v>261</v>
      </c>
      <c r="D336" s="35" t="s">
        <v>268</v>
      </c>
      <c r="E336" s="35" t="s">
        <v>277</v>
      </c>
      <c r="F336" s="23">
        <v>4</v>
      </c>
      <c r="G336" s="35" t="s">
        <v>97</v>
      </c>
      <c r="H336" s="23">
        <v>3</v>
      </c>
      <c r="I336" s="36">
        <f>I333*4</f>
        <v>70.400000000000006</v>
      </c>
      <c r="J336" s="36" t="s">
        <v>77</v>
      </c>
      <c r="K336" s="123">
        <v>45839</v>
      </c>
      <c r="L336" s="36">
        <f>L333*4</f>
        <v>33</v>
      </c>
      <c r="M336" s="36"/>
      <c r="N336" s="130">
        <v>45108</v>
      </c>
      <c r="O336" s="130" t="s">
        <v>238</v>
      </c>
      <c r="P336" s="35" t="s">
        <v>79</v>
      </c>
      <c r="Q336" s="35" t="s">
        <v>79</v>
      </c>
      <c r="R336" s="112" t="s">
        <v>635</v>
      </c>
    </row>
    <row r="337" spans="2:18" ht="30" x14ac:dyDescent="0.25">
      <c r="B337"/>
      <c r="C337" s="51" t="s">
        <v>261</v>
      </c>
      <c r="D337" s="35" t="s">
        <v>268</v>
      </c>
      <c r="E337" s="35" t="s">
        <v>277</v>
      </c>
      <c r="F337" s="23">
        <v>5</v>
      </c>
      <c r="G337" s="35" t="s">
        <v>97</v>
      </c>
      <c r="H337" s="23">
        <v>4</v>
      </c>
      <c r="I337" s="36">
        <f>I333*5</f>
        <v>88</v>
      </c>
      <c r="J337" s="36" t="s">
        <v>77</v>
      </c>
      <c r="K337" s="123">
        <v>45839</v>
      </c>
      <c r="L337" s="36">
        <f>L333*5</f>
        <v>41.25</v>
      </c>
      <c r="M337" s="36"/>
      <c r="N337" s="130">
        <v>45108</v>
      </c>
      <c r="O337" s="130" t="s">
        <v>238</v>
      </c>
      <c r="P337" s="35" t="s">
        <v>79</v>
      </c>
      <c r="Q337" s="35" t="s">
        <v>79</v>
      </c>
      <c r="R337" s="112" t="s">
        <v>635</v>
      </c>
    </row>
    <row r="338" spans="2:18" ht="30" x14ac:dyDescent="0.25">
      <c r="B338"/>
      <c r="C338" s="51" t="s">
        <v>261</v>
      </c>
      <c r="D338" s="35" t="s">
        <v>268</v>
      </c>
      <c r="E338" s="35" t="s">
        <v>277</v>
      </c>
      <c r="F338" s="23">
        <v>6</v>
      </c>
      <c r="G338" s="35" t="s">
        <v>97</v>
      </c>
      <c r="H338" s="23">
        <v>5</v>
      </c>
      <c r="I338" s="36">
        <f>I333*6</f>
        <v>105.60000000000001</v>
      </c>
      <c r="J338" s="36" t="s">
        <v>77</v>
      </c>
      <c r="K338" s="123">
        <v>45839</v>
      </c>
      <c r="L338" s="36">
        <f>L333*6</f>
        <v>49.5</v>
      </c>
      <c r="M338" s="36"/>
      <c r="N338" s="130">
        <v>45108</v>
      </c>
      <c r="O338" s="130" t="s">
        <v>238</v>
      </c>
      <c r="P338" s="35" t="s">
        <v>79</v>
      </c>
      <c r="Q338" s="35" t="s">
        <v>79</v>
      </c>
      <c r="R338" s="112" t="s">
        <v>635</v>
      </c>
    </row>
    <row r="339" spans="2:18" ht="30" x14ac:dyDescent="0.25">
      <c r="B339"/>
      <c r="C339" s="51" t="s">
        <v>261</v>
      </c>
      <c r="D339" s="35" t="s">
        <v>268</v>
      </c>
      <c r="E339" s="35" t="s">
        <v>277</v>
      </c>
      <c r="F339" s="23">
        <v>7</v>
      </c>
      <c r="G339" s="35" t="s">
        <v>95</v>
      </c>
      <c r="H339" s="23">
        <v>6</v>
      </c>
      <c r="I339" s="36">
        <f>I333*3</f>
        <v>52.800000000000004</v>
      </c>
      <c r="J339" s="36" t="s">
        <v>77</v>
      </c>
      <c r="K339" s="123">
        <v>45839</v>
      </c>
      <c r="L339" s="36">
        <f>L333*3</f>
        <v>24.75</v>
      </c>
      <c r="M339" s="36"/>
      <c r="N339" s="130">
        <v>45108</v>
      </c>
      <c r="O339" s="130" t="s">
        <v>238</v>
      </c>
      <c r="P339" s="35" t="s">
        <v>79</v>
      </c>
      <c r="Q339" s="35" t="s">
        <v>79</v>
      </c>
      <c r="R339" s="112" t="s">
        <v>635</v>
      </c>
    </row>
    <row r="340" spans="2:18" ht="30" x14ac:dyDescent="0.25">
      <c r="B340"/>
      <c r="C340" s="51" t="s">
        <v>261</v>
      </c>
      <c r="D340" s="35" t="s">
        <v>268</v>
      </c>
      <c r="E340" s="35" t="s">
        <v>277</v>
      </c>
      <c r="F340" s="23">
        <v>8</v>
      </c>
      <c r="G340" s="35" t="s">
        <v>96</v>
      </c>
      <c r="H340" s="23">
        <v>3</v>
      </c>
      <c r="I340" s="36">
        <f>I333*4</f>
        <v>70.400000000000006</v>
      </c>
      <c r="J340" s="36" t="s">
        <v>77</v>
      </c>
      <c r="K340" s="123">
        <v>45839</v>
      </c>
      <c r="L340" s="36">
        <f>L333*4</f>
        <v>33</v>
      </c>
      <c r="M340" s="36"/>
      <c r="N340" s="130">
        <v>45108</v>
      </c>
      <c r="O340" s="130" t="s">
        <v>238</v>
      </c>
      <c r="P340" s="35" t="s">
        <v>79</v>
      </c>
      <c r="Q340" s="35" t="s">
        <v>79</v>
      </c>
      <c r="R340" s="112" t="s">
        <v>635</v>
      </c>
    </row>
    <row r="341" spans="2:18" ht="30" x14ac:dyDescent="0.25">
      <c r="B341"/>
      <c r="C341" s="51" t="s">
        <v>261</v>
      </c>
      <c r="D341" s="35" t="s">
        <v>268</v>
      </c>
      <c r="E341" s="35" t="s">
        <v>277</v>
      </c>
      <c r="F341" s="23">
        <v>9</v>
      </c>
      <c r="G341" s="35" t="s">
        <v>98</v>
      </c>
      <c r="H341" s="23">
        <v>4</v>
      </c>
      <c r="I341" s="36">
        <f>I333/2</f>
        <v>8.8000000000000007</v>
      </c>
      <c r="J341" s="36" t="s">
        <v>77</v>
      </c>
      <c r="K341" s="123">
        <v>45839</v>
      </c>
      <c r="L341" s="36" t="s">
        <v>77</v>
      </c>
      <c r="M341" s="36"/>
      <c r="N341" s="130">
        <v>45108</v>
      </c>
      <c r="O341" s="130" t="s">
        <v>238</v>
      </c>
      <c r="P341" s="35" t="s">
        <v>79</v>
      </c>
      <c r="Q341" s="35" t="s">
        <v>79</v>
      </c>
      <c r="R341" s="112" t="s">
        <v>635</v>
      </c>
    </row>
    <row r="342" spans="2:18" ht="30" x14ac:dyDescent="0.25">
      <c r="B342"/>
      <c r="C342" s="51" t="s">
        <v>261</v>
      </c>
      <c r="D342" s="35" t="s">
        <v>268</v>
      </c>
      <c r="E342" s="35" t="s">
        <v>278</v>
      </c>
      <c r="F342" s="23">
        <v>1</v>
      </c>
      <c r="G342" s="35" t="s">
        <v>76</v>
      </c>
      <c r="H342" s="23">
        <v>2</v>
      </c>
      <c r="I342" s="36">
        <v>8.9</v>
      </c>
      <c r="J342" s="36" t="s">
        <v>77</v>
      </c>
      <c r="K342" s="123">
        <v>45839</v>
      </c>
      <c r="L342" s="36">
        <v>8.25</v>
      </c>
      <c r="M342" s="36"/>
      <c r="N342" s="130">
        <v>45108</v>
      </c>
      <c r="O342" s="130" t="s">
        <v>238</v>
      </c>
      <c r="P342" s="35" t="s">
        <v>79</v>
      </c>
      <c r="Q342" s="35" t="s">
        <v>79</v>
      </c>
      <c r="R342" s="112" t="s">
        <v>635</v>
      </c>
    </row>
    <row r="343" spans="2:18" ht="30" x14ac:dyDescent="0.25">
      <c r="B343"/>
      <c r="C343" s="51" t="s">
        <v>261</v>
      </c>
      <c r="D343" s="35" t="s">
        <v>268</v>
      </c>
      <c r="E343" s="35" t="s">
        <v>278</v>
      </c>
      <c r="F343" s="23">
        <v>2</v>
      </c>
      <c r="G343" s="35" t="s">
        <v>82</v>
      </c>
      <c r="H343" s="23">
        <v>2</v>
      </c>
      <c r="I343" s="36">
        <f>I342*2</f>
        <v>17.8</v>
      </c>
      <c r="J343" s="36" t="s">
        <v>77</v>
      </c>
      <c r="K343" s="123">
        <v>45839</v>
      </c>
      <c r="L343" s="36">
        <f>L342*2</f>
        <v>16.5</v>
      </c>
      <c r="M343" s="36"/>
      <c r="N343" s="130">
        <v>45108</v>
      </c>
      <c r="O343" s="130" t="s">
        <v>238</v>
      </c>
      <c r="P343" s="35" t="s">
        <v>79</v>
      </c>
      <c r="Q343" s="35" t="s">
        <v>79</v>
      </c>
      <c r="R343" s="112" t="s">
        <v>635</v>
      </c>
    </row>
    <row r="344" spans="2:18" ht="30" x14ac:dyDescent="0.25">
      <c r="B344"/>
      <c r="C344" s="51" t="s">
        <v>261</v>
      </c>
      <c r="D344" s="35" t="s">
        <v>268</v>
      </c>
      <c r="E344" s="35" t="s">
        <v>278</v>
      </c>
      <c r="F344" s="23">
        <v>3</v>
      </c>
      <c r="G344" s="35" t="s">
        <v>97</v>
      </c>
      <c r="H344" s="23">
        <v>2</v>
      </c>
      <c r="I344" s="36">
        <f>I342*3</f>
        <v>26.700000000000003</v>
      </c>
      <c r="J344" s="36" t="s">
        <v>77</v>
      </c>
      <c r="K344" s="123">
        <v>45839</v>
      </c>
      <c r="L344" s="36">
        <f>L342*3</f>
        <v>24.75</v>
      </c>
      <c r="M344" s="36"/>
      <c r="N344" s="130">
        <v>45108</v>
      </c>
      <c r="O344" s="130" t="s">
        <v>238</v>
      </c>
      <c r="P344" s="35" t="s">
        <v>79</v>
      </c>
      <c r="Q344" s="35" t="s">
        <v>79</v>
      </c>
      <c r="R344" s="112" t="s">
        <v>635</v>
      </c>
    </row>
    <row r="345" spans="2:18" ht="30" x14ac:dyDescent="0.25">
      <c r="B345"/>
      <c r="C345" s="51" t="s">
        <v>261</v>
      </c>
      <c r="D345" s="35" t="s">
        <v>268</v>
      </c>
      <c r="E345" s="35" t="s">
        <v>278</v>
      </c>
      <c r="F345" s="23">
        <v>4</v>
      </c>
      <c r="G345" s="35" t="s">
        <v>97</v>
      </c>
      <c r="H345" s="23">
        <v>3</v>
      </c>
      <c r="I345" s="36">
        <f>I342*4</f>
        <v>35.6</v>
      </c>
      <c r="J345" s="36" t="s">
        <v>77</v>
      </c>
      <c r="K345" s="123">
        <v>45839</v>
      </c>
      <c r="L345" s="36">
        <f>L342*4</f>
        <v>33</v>
      </c>
      <c r="M345" s="36"/>
      <c r="N345" s="130">
        <v>45108</v>
      </c>
      <c r="O345" s="130" t="s">
        <v>238</v>
      </c>
      <c r="P345" s="35" t="s">
        <v>79</v>
      </c>
      <c r="Q345" s="35" t="s">
        <v>79</v>
      </c>
      <c r="R345" s="112" t="s">
        <v>635</v>
      </c>
    </row>
    <row r="346" spans="2:18" ht="30" x14ac:dyDescent="0.25">
      <c r="B346"/>
      <c r="C346" s="51" t="s">
        <v>261</v>
      </c>
      <c r="D346" s="35" t="s">
        <v>268</v>
      </c>
      <c r="E346" s="35" t="s">
        <v>278</v>
      </c>
      <c r="F346" s="23">
        <v>5</v>
      </c>
      <c r="G346" s="35" t="s">
        <v>97</v>
      </c>
      <c r="H346" s="23">
        <v>4</v>
      </c>
      <c r="I346" s="36">
        <f>I342*5</f>
        <v>44.5</v>
      </c>
      <c r="J346" s="36" t="s">
        <v>77</v>
      </c>
      <c r="K346" s="123">
        <v>45839</v>
      </c>
      <c r="L346" s="36">
        <f>L342*5</f>
        <v>41.25</v>
      </c>
      <c r="M346" s="36"/>
      <c r="N346" s="130">
        <v>45108</v>
      </c>
      <c r="O346" s="130" t="s">
        <v>238</v>
      </c>
      <c r="P346" s="35" t="s">
        <v>79</v>
      </c>
      <c r="Q346" s="35" t="s">
        <v>79</v>
      </c>
      <c r="R346" s="112" t="s">
        <v>635</v>
      </c>
    </row>
    <row r="347" spans="2:18" ht="30" x14ac:dyDescent="0.25">
      <c r="B347"/>
      <c r="C347" s="51" t="s">
        <v>261</v>
      </c>
      <c r="D347" s="35" t="s">
        <v>268</v>
      </c>
      <c r="E347" s="35" t="s">
        <v>278</v>
      </c>
      <c r="F347" s="23">
        <v>6</v>
      </c>
      <c r="G347" s="35" t="s">
        <v>97</v>
      </c>
      <c r="H347" s="23">
        <v>5</v>
      </c>
      <c r="I347" s="36">
        <f>I342*6</f>
        <v>53.400000000000006</v>
      </c>
      <c r="J347" s="36" t="s">
        <v>77</v>
      </c>
      <c r="K347" s="123">
        <v>45839</v>
      </c>
      <c r="L347" s="36">
        <f>L342*6</f>
        <v>49.5</v>
      </c>
      <c r="M347" s="36"/>
      <c r="N347" s="130">
        <v>45108</v>
      </c>
      <c r="O347" s="130" t="s">
        <v>238</v>
      </c>
      <c r="P347" s="35" t="s">
        <v>79</v>
      </c>
      <c r="Q347" s="35" t="s">
        <v>79</v>
      </c>
      <c r="R347" s="112" t="s">
        <v>635</v>
      </c>
    </row>
    <row r="348" spans="2:18" ht="30" x14ac:dyDescent="0.25">
      <c r="B348"/>
      <c r="C348" s="51" t="s">
        <v>261</v>
      </c>
      <c r="D348" s="35" t="s">
        <v>268</v>
      </c>
      <c r="E348" s="35" t="s">
        <v>278</v>
      </c>
      <c r="F348" s="23">
        <v>7</v>
      </c>
      <c r="G348" s="35" t="s">
        <v>95</v>
      </c>
      <c r="H348" s="23">
        <v>6</v>
      </c>
      <c r="I348" s="36">
        <f>I342*3</f>
        <v>26.700000000000003</v>
      </c>
      <c r="J348" s="36" t="s">
        <v>77</v>
      </c>
      <c r="K348" s="123">
        <v>45839</v>
      </c>
      <c r="L348" s="36">
        <f>L342*3</f>
        <v>24.75</v>
      </c>
      <c r="M348" s="36"/>
      <c r="N348" s="130">
        <v>45108</v>
      </c>
      <c r="O348" s="130" t="s">
        <v>238</v>
      </c>
      <c r="P348" s="35" t="s">
        <v>79</v>
      </c>
      <c r="Q348" s="35" t="s">
        <v>79</v>
      </c>
      <c r="R348" s="112" t="s">
        <v>635</v>
      </c>
    </row>
    <row r="349" spans="2:18" ht="30" x14ac:dyDescent="0.25">
      <c r="B349"/>
      <c r="C349" s="51" t="s">
        <v>261</v>
      </c>
      <c r="D349" s="35" t="s">
        <v>268</v>
      </c>
      <c r="E349" s="35" t="s">
        <v>278</v>
      </c>
      <c r="F349" s="23">
        <v>8</v>
      </c>
      <c r="G349" s="35" t="s">
        <v>96</v>
      </c>
      <c r="H349" s="23">
        <v>3</v>
      </c>
      <c r="I349" s="36">
        <f>I342*4</f>
        <v>35.6</v>
      </c>
      <c r="J349" s="36" t="s">
        <v>77</v>
      </c>
      <c r="K349" s="123">
        <v>45839</v>
      </c>
      <c r="L349" s="36">
        <f>L342*4</f>
        <v>33</v>
      </c>
      <c r="M349" s="36"/>
      <c r="N349" s="130">
        <v>45108</v>
      </c>
      <c r="O349" s="130" t="s">
        <v>238</v>
      </c>
      <c r="P349" s="35" t="s">
        <v>79</v>
      </c>
      <c r="Q349" s="35" t="s">
        <v>79</v>
      </c>
      <c r="R349" s="112" t="s">
        <v>635</v>
      </c>
    </row>
    <row r="350" spans="2:18" ht="30" x14ac:dyDescent="0.25">
      <c r="B350"/>
      <c r="C350" s="51" t="s">
        <v>261</v>
      </c>
      <c r="D350" s="35" t="s">
        <v>268</v>
      </c>
      <c r="E350" s="35" t="s">
        <v>278</v>
      </c>
      <c r="F350" s="23">
        <v>9</v>
      </c>
      <c r="G350" s="35" t="s">
        <v>98</v>
      </c>
      <c r="H350" s="23">
        <v>4</v>
      </c>
      <c r="I350" s="36" t="s">
        <v>77</v>
      </c>
      <c r="J350" s="36" t="s">
        <v>77</v>
      </c>
      <c r="K350" s="123">
        <v>45839</v>
      </c>
      <c r="L350" s="36" t="s">
        <v>77</v>
      </c>
      <c r="M350" s="36"/>
      <c r="N350" s="130">
        <v>45108</v>
      </c>
      <c r="O350" s="130" t="s">
        <v>238</v>
      </c>
      <c r="P350" s="35" t="s">
        <v>79</v>
      </c>
      <c r="Q350" s="35" t="s">
        <v>79</v>
      </c>
      <c r="R350" s="112" t="s">
        <v>635</v>
      </c>
    </row>
    <row r="351" spans="2:18" ht="60" x14ac:dyDescent="0.25">
      <c r="B351"/>
      <c r="C351" s="51" t="s">
        <v>636</v>
      </c>
      <c r="D351" s="35" t="s">
        <v>279</v>
      </c>
      <c r="E351" s="35" t="s">
        <v>441</v>
      </c>
      <c r="F351" s="23">
        <v>1</v>
      </c>
      <c r="G351" s="35" t="s">
        <v>76</v>
      </c>
      <c r="H351" s="23">
        <v>2</v>
      </c>
      <c r="I351" s="36">
        <v>7.1</v>
      </c>
      <c r="J351" s="36" t="s">
        <v>77</v>
      </c>
      <c r="K351" s="123">
        <v>45717</v>
      </c>
      <c r="L351" s="36">
        <v>9</v>
      </c>
      <c r="M351" s="36"/>
      <c r="N351" s="130">
        <v>45108</v>
      </c>
      <c r="O351" s="130" t="s">
        <v>238</v>
      </c>
      <c r="P351" s="35" t="s">
        <v>79</v>
      </c>
      <c r="Q351" s="35" t="s">
        <v>79</v>
      </c>
      <c r="R351" s="112" t="s">
        <v>637</v>
      </c>
    </row>
    <row r="352" spans="2:18" ht="60" x14ac:dyDescent="0.25">
      <c r="B352"/>
      <c r="C352" s="51" t="s">
        <v>636</v>
      </c>
      <c r="D352" s="35" t="s">
        <v>279</v>
      </c>
      <c r="E352" s="35" t="s">
        <v>441</v>
      </c>
      <c r="F352" s="23">
        <v>2</v>
      </c>
      <c r="G352" s="35" t="s">
        <v>82</v>
      </c>
      <c r="H352" s="23">
        <v>2</v>
      </c>
      <c r="I352" s="36">
        <f>I351*2</f>
        <v>14.2</v>
      </c>
      <c r="J352" s="36" t="s">
        <v>77</v>
      </c>
      <c r="K352" s="123">
        <v>45717</v>
      </c>
      <c r="L352" s="36">
        <f>L351*2</f>
        <v>18</v>
      </c>
      <c r="M352" s="36"/>
      <c r="N352" s="130">
        <v>45108</v>
      </c>
      <c r="O352" s="130" t="s">
        <v>238</v>
      </c>
      <c r="P352" s="35" t="s">
        <v>79</v>
      </c>
      <c r="Q352" s="35" t="s">
        <v>79</v>
      </c>
      <c r="R352" s="112" t="s">
        <v>637</v>
      </c>
    </row>
    <row r="353" spans="2:18" ht="60" x14ac:dyDescent="0.25">
      <c r="B353"/>
      <c r="C353" s="51" t="s">
        <v>636</v>
      </c>
      <c r="D353" s="35" t="s">
        <v>279</v>
      </c>
      <c r="E353" s="35" t="s">
        <v>441</v>
      </c>
      <c r="F353" s="23">
        <v>3</v>
      </c>
      <c r="G353" s="35" t="s">
        <v>97</v>
      </c>
      <c r="H353" s="23">
        <v>2</v>
      </c>
      <c r="I353" s="36">
        <f>I351*3</f>
        <v>21.299999999999997</v>
      </c>
      <c r="J353" s="36" t="s">
        <v>77</v>
      </c>
      <c r="K353" s="123">
        <v>45717</v>
      </c>
      <c r="L353" s="36">
        <f>L351*3</f>
        <v>27</v>
      </c>
      <c r="M353" s="36"/>
      <c r="N353" s="130">
        <v>45108</v>
      </c>
      <c r="O353" s="130" t="s">
        <v>238</v>
      </c>
      <c r="P353" s="35" t="s">
        <v>79</v>
      </c>
      <c r="Q353" s="35" t="s">
        <v>79</v>
      </c>
      <c r="R353" s="112" t="s">
        <v>637</v>
      </c>
    </row>
    <row r="354" spans="2:18" ht="60" x14ac:dyDescent="0.25">
      <c r="B354"/>
      <c r="C354" s="51" t="s">
        <v>636</v>
      </c>
      <c r="D354" s="35" t="s">
        <v>279</v>
      </c>
      <c r="E354" s="35" t="s">
        <v>441</v>
      </c>
      <c r="F354" s="23">
        <v>4</v>
      </c>
      <c r="G354" s="35" t="s">
        <v>97</v>
      </c>
      <c r="H354" s="23">
        <v>3</v>
      </c>
      <c r="I354" s="36">
        <f>I351*4</f>
        <v>28.4</v>
      </c>
      <c r="J354" s="36" t="s">
        <v>77</v>
      </c>
      <c r="K354" s="123">
        <v>45717</v>
      </c>
      <c r="L354" s="36">
        <f>L351*4</f>
        <v>36</v>
      </c>
      <c r="M354" s="36"/>
      <c r="N354" s="130">
        <v>45108</v>
      </c>
      <c r="O354" s="130" t="s">
        <v>238</v>
      </c>
      <c r="P354" s="35" t="s">
        <v>79</v>
      </c>
      <c r="Q354" s="35" t="s">
        <v>79</v>
      </c>
      <c r="R354" s="112" t="s">
        <v>637</v>
      </c>
    </row>
    <row r="355" spans="2:18" ht="60" x14ac:dyDescent="0.25">
      <c r="B355"/>
      <c r="C355" s="51" t="s">
        <v>636</v>
      </c>
      <c r="D355" s="35" t="s">
        <v>279</v>
      </c>
      <c r="E355" s="35" t="s">
        <v>441</v>
      </c>
      <c r="F355" s="23">
        <v>5</v>
      </c>
      <c r="G355" s="35" t="s">
        <v>97</v>
      </c>
      <c r="H355" s="23">
        <v>4</v>
      </c>
      <c r="I355" s="36">
        <f>I351*5</f>
        <v>35.5</v>
      </c>
      <c r="J355" s="36" t="s">
        <v>77</v>
      </c>
      <c r="K355" s="123">
        <v>45717</v>
      </c>
      <c r="L355" s="36">
        <f>L351*5</f>
        <v>45</v>
      </c>
      <c r="M355" s="36"/>
      <c r="N355" s="130">
        <v>45108</v>
      </c>
      <c r="O355" s="130" t="s">
        <v>238</v>
      </c>
      <c r="P355" s="35" t="s">
        <v>79</v>
      </c>
      <c r="Q355" s="35" t="s">
        <v>79</v>
      </c>
      <c r="R355" s="112" t="s">
        <v>637</v>
      </c>
    </row>
    <row r="356" spans="2:18" ht="60" x14ac:dyDescent="0.25">
      <c r="B356"/>
      <c r="C356" s="51" t="s">
        <v>636</v>
      </c>
      <c r="D356" s="35" t="s">
        <v>279</v>
      </c>
      <c r="E356" s="35" t="s">
        <v>441</v>
      </c>
      <c r="F356" s="23">
        <v>6</v>
      </c>
      <c r="G356" s="35" t="s">
        <v>97</v>
      </c>
      <c r="H356" s="23">
        <v>5</v>
      </c>
      <c r="I356" s="36">
        <f>I351*6</f>
        <v>42.599999999999994</v>
      </c>
      <c r="J356" s="36" t="s">
        <v>77</v>
      </c>
      <c r="K356" s="123">
        <v>45717</v>
      </c>
      <c r="L356" s="36">
        <f>L351*6</f>
        <v>54</v>
      </c>
      <c r="M356" s="36"/>
      <c r="N356" s="130">
        <v>45108</v>
      </c>
      <c r="O356" s="130" t="s">
        <v>238</v>
      </c>
      <c r="P356" s="35" t="s">
        <v>79</v>
      </c>
      <c r="Q356" s="35" t="s">
        <v>79</v>
      </c>
      <c r="R356" s="112" t="s">
        <v>637</v>
      </c>
    </row>
    <row r="357" spans="2:18" ht="60" x14ac:dyDescent="0.25">
      <c r="B357"/>
      <c r="C357" s="51" t="s">
        <v>636</v>
      </c>
      <c r="D357" s="35" t="s">
        <v>279</v>
      </c>
      <c r="E357" s="35" t="s">
        <v>441</v>
      </c>
      <c r="F357" s="23">
        <v>7</v>
      </c>
      <c r="G357" s="35" t="s">
        <v>95</v>
      </c>
      <c r="H357" s="23">
        <v>6</v>
      </c>
      <c r="I357" s="36">
        <f>I351*3</f>
        <v>21.299999999999997</v>
      </c>
      <c r="J357" s="36" t="s">
        <v>77</v>
      </c>
      <c r="K357" s="123">
        <v>45717</v>
      </c>
      <c r="L357" s="36">
        <f>L351*3</f>
        <v>27</v>
      </c>
      <c r="M357" s="36"/>
      <c r="N357" s="130">
        <v>45108</v>
      </c>
      <c r="O357" s="130" t="s">
        <v>238</v>
      </c>
      <c r="P357" s="35" t="s">
        <v>79</v>
      </c>
      <c r="Q357" s="35" t="s">
        <v>79</v>
      </c>
      <c r="R357" s="112" t="s">
        <v>637</v>
      </c>
    </row>
    <row r="358" spans="2:18" ht="60" x14ac:dyDescent="0.25">
      <c r="B358"/>
      <c r="C358" s="51" t="s">
        <v>636</v>
      </c>
      <c r="D358" s="35" t="s">
        <v>279</v>
      </c>
      <c r="E358" s="35" t="s">
        <v>441</v>
      </c>
      <c r="F358" s="23">
        <v>8</v>
      </c>
      <c r="G358" s="35" t="s">
        <v>96</v>
      </c>
      <c r="H358" s="23">
        <v>3</v>
      </c>
      <c r="I358" s="36">
        <f>I351*4</f>
        <v>28.4</v>
      </c>
      <c r="J358" s="36" t="s">
        <v>77</v>
      </c>
      <c r="K358" s="123">
        <v>45717</v>
      </c>
      <c r="L358" s="36">
        <f>L351*4</f>
        <v>36</v>
      </c>
      <c r="M358" s="36"/>
      <c r="N358" s="130">
        <v>45108</v>
      </c>
      <c r="O358" s="130" t="s">
        <v>238</v>
      </c>
      <c r="P358" s="35" t="s">
        <v>79</v>
      </c>
      <c r="Q358" s="35" t="s">
        <v>79</v>
      </c>
      <c r="R358" s="112" t="s">
        <v>637</v>
      </c>
    </row>
    <row r="359" spans="2:18" ht="60" x14ac:dyDescent="0.25">
      <c r="B359"/>
      <c r="C359" s="51" t="s">
        <v>636</v>
      </c>
      <c r="D359" s="35" t="s">
        <v>279</v>
      </c>
      <c r="E359" s="35" t="s">
        <v>441</v>
      </c>
      <c r="F359" s="23">
        <v>9</v>
      </c>
      <c r="G359" s="35" t="s">
        <v>98</v>
      </c>
      <c r="H359" s="23">
        <v>4</v>
      </c>
      <c r="I359" s="36">
        <f>I351/2</f>
        <v>3.55</v>
      </c>
      <c r="J359" s="36" t="s">
        <v>77</v>
      </c>
      <c r="K359" s="123">
        <v>45717</v>
      </c>
      <c r="L359" s="36">
        <f>L351/2</f>
        <v>4.5</v>
      </c>
      <c r="M359" s="36"/>
      <c r="N359" s="130">
        <v>45108</v>
      </c>
      <c r="O359" s="130" t="s">
        <v>238</v>
      </c>
      <c r="P359" s="35" t="s">
        <v>79</v>
      </c>
      <c r="Q359" s="35" t="s">
        <v>79</v>
      </c>
      <c r="R359" s="112" t="s">
        <v>637</v>
      </c>
    </row>
    <row r="360" spans="2:18" ht="60" x14ac:dyDescent="0.25">
      <c r="B360"/>
      <c r="C360" s="139" t="s">
        <v>638</v>
      </c>
      <c r="D360" s="95" t="s">
        <v>280</v>
      </c>
      <c r="E360" s="95" t="s">
        <v>442</v>
      </c>
      <c r="F360" s="12">
        <v>1</v>
      </c>
      <c r="G360" s="95" t="s">
        <v>76</v>
      </c>
      <c r="H360" s="12">
        <v>2</v>
      </c>
      <c r="I360" s="121">
        <v>12.6</v>
      </c>
      <c r="J360" s="121" t="s">
        <v>77</v>
      </c>
      <c r="K360" s="128">
        <v>45717</v>
      </c>
      <c r="L360" s="121">
        <v>12.2</v>
      </c>
      <c r="M360" s="121"/>
      <c r="N360" s="135">
        <v>45108</v>
      </c>
      <c r="O360" s="135" t="s">
        <v>238</v>
      </c>
      <c r="P360" s="95" t="s">
        <v>79</v>
      </c>
      <c r="Q360" s="95" t="s">
        <v>79</v>
      </c>
      <c r="R360" s="113" t="s">
        <v>639</v>
      </c>
    </row>
    <row r="361" spans="2:18" ht="60" x14ac:dyDescent="0.25">
      <c r="B361"/>
      <c r="C361" s="51" t="s">
        <v>638</v>
      </c>
      <c r="D361" s="35" t="s">
        <v>280</v>
      </c>
      <c r="E361" s="35" t="s">
        <v>442</v>
      </c>
      <c r="F361" s="23">
        <v>2</v>
      </c>
      <c r="G361" s="35" t="s">
        <v>82</v>
      </c>
      <c r="H361" s="23">
        <v>2</v>
      </c>
      <c r="I361" s="36">
        <f>I360*2</f>
        <v>25.2</v>
      </c>
      <c r="J361" s="36" t="s">
        <v>77</v>
      </c>
      <c r="K361" s="123">
        <v>45717</v>
      </c>
      <c r="L361" s="36">
        <f>L360*2</f>
        <v>24.4</v>
      </c>
      <c r="M361" s="36"/>
      <c r="N361" s="130">
        <v>45108</v>
      </c>
      <c r="O361" s="130" t="s">
        <v>238</v>
      </c>
      <c r="P361" s="35" t="s">
        <v>79</v>
      </c>
      <c r="Q361" s="35" t="s">
        <v>79</v>
      </c>
      <c r="R361" s="112" t="s">
        <v>639</v>
      </c>
    </row>
    <row r="362" spans="2:18" ht="60" x14ac:dyDescent="0.25">
      <c r="B362"/>
      <c r="C362" s="51" t="s">
        <v>638</v>
      </c>
      <c r="D362" s="35" t="s">
        <v>280</v>
      </c>
      <c r="E362" s="35" t="s">
        <v>442</v>
      </c>
      <c r="F362" s="23">
        <v>3</v>
      </c>
      <c r="G362" s="35" t="s">
        <v>97</v>
      </c>
      <c r="H362" s="23">
        <v>2</v>
      </c>
      <c r="I362" s="36">
        <f>I360*3</f>
        <v>37.799999999999997</v>
      </c>
      <c r="J362" s="36" t="s">
        <v>77</v>
      </c>
      <c r="K362" s="123">
        <v>45717</v>
      </c>
      <c r="L362" s="36">
        <f>L360*3</f>
        <v>36.599999999999994</v>
      </c>
      <c r="M362" s="36"/>
      <c r="N362" s="130">
        <v>45108</v>
      </c>
      <c r="O362" s="130" t="s">
        <v>238</v>
      </c>
      <c r="P362" s="35" t="s">
        <v>79</v>
      </c>
      <c r="Q362" s="35" t="s">
        <v>79</v>
      </c>
      <c r="R362" s="113" t="s">
        <v>639</v>
      </c>
    </row>
    <row r="363" spans="2:18" ht="60" x14ac:dyDescent="0.25">
      <c r="B363"/>
      <c r="C363" s="51" t="s">
        <v>638</v>
      </c>
      <c r="D363" s="35" t="s">
        <v>280</v>
      </c>
      <c r="E363" s="35" t="s">
        <v>442</v>
      </c>
      <c r="F363" s="23">
        <v>4</v>
      </c>
      <c r="G363" s="35" t="s">
        <v>97</v>
      </c>
      <c r="H363" s="23">
        <v>3</v>
      </c>
      <c r="I363" s="36">
        <f>I360*4</f>
        <v>50.4</v>
      </c>
      <c r="J363" s="36" t="s">
        <v>77</v>
      </c>
      <c r="K363" s="123">
        <v>45717</v>
      </c>
      <c r="L363" s="36">
        <f>L360*4</f>
        <v>48.8</v>
      </c>
      <c r="M363" s="36"/>
      <c r="N363" s="130">
        <v>45108</v>
      </c>
      <c r="O363" s="130" t="s">
        <v>238</v>
      </c>
      <c r="P363" s="35" t="s">
        <v>79</v>
      </c>
      <c r="Q363" s="35" t="s">
        <v>79</v>
      </c>
      <c r="R363" s="112" t="s">
        <v>639</v>
      </c>
    </row>
    <row r="364" spans="2:18" ht="60" x14ac:dyDescent="0.25">
      <c r="B364"/>
      <c r="C364" s="51" t="s">
        <v>638</v>
      </c>
      <c r="D364" s="35" t="s">
        <v>280</v>
      </c>
      <c r="E364" s="35" t="s">
        <v>442</v>
      </c>
      <c r="F364" s="23">
        <v>5</v>
      </c>
      <c r="G364" s="35" t="s">
        <v>97</v>
      </c>
      <c r="H364" s="23">
        <v>4</v>
      </c>
      <c r="I364" s="36">
        <f>I360*5</f>
        <v>63</v>
      </c>
      <c r="J364" s="36" t="s">
        <v>77</v>
      </c>
      <c r="K364" s="123">
        <v>45717</v>
      </c>
      <c r="L364" s="36">
        <f>L360*5</f>
        <v>61</v>
      </c>
      <c r="M364" s="36"/>
      <c r="N364" s="130">
        <v>45108</v>
      </c>
      <c r="O364" s="130" t="s">
        <v>238</v>
      </c>
      <c r="P364" s="35" t="s">
        <v>79</v>
      </c>
      <c r="Q364" s="35" t="s">
        <v>79</v>
      </c>
      <c r="R364" s="113" t="s">
        <v>639</v>
      </c>
    </row>
    <row r="365" spans="2:18" ht="60" x14ac:dyDescent="0.25">
      <c r="B365"/>
      <c r="C365" s="51" t="s">
        <v>638</v>
      </c>
      <c r="D365" s="35" t="s">
        <v>280</v>
      </c>
      <c r="E365" s="35" t="s">
        <v>442</v>
      </c>
      <c r="F365" s="23">
        <v>6</v>
      </c>
      <c r="G365" s="35" t="s">
        <v>97</v>
      </c>
      <c r="H365" s="23">
        <v>5</v>
      </c>
      <c r="I365" s="36">
        <f>I360*6</f>
        <v>75.599999999999994</v>
      </c>
      <c r="J365" s="36" t="s">
        <v>77</v>
      </c>
      <c r="K365" s="123">
        <v>45717</v>
      </c>
      <c r="L365" s="36">
        <f>L360*6</f>
        <v>73.199999999999989</v>
      </c>
      <c r="M365" s="36"/>
      <c r="N365" s="130">
        <v>45108</v>
      </c>
      <c r="O365" s="130" t="s">
        <v>238</v>
      </c>
      <c r="P365" s="35" t="s">
        <v>79</v>
      </c>
      <c r="Q365" s="35" t="s">
        <v>79</v>
      </c>
      <c r="R365" s="112" t="s">
        <v>639</v>
      </c>
    </row>
    <row r="366" spans="2:18" ht="60" x14ac:dyDescent="0.25">
      <c r="B366"/>
      <c r="C366" s="51" t="s">
        <v>638</v>
      </c>
      <c r="D366" s="35" t="s">
        <v>280</v>
      </c>
      <c r="E366" s="35" t="s">
        <v>442</v>
      </c>
      <c r="F366" s="23">
        <v>7</v>
      </c>
      <c r="G366" s="35" t="s">
        <v>95</v>
      </c>
      <c r="H366" s="23">
        <v>6</v>
      </c>
      <c r="I366" s="36">
        <f>I360*3</f>
        <v>37.799999999999997</v>
      </c>
      <c r="J366" s="36" t="s">
        <v>77</v>
      </c>
      <c r="K366" s="123">
        <v>45717</v>
      </c>
      <c r="L366" s="36">
        <f>L360*3</f>
        <v>36.599999999999994</v>
      </c>
      <c r="M366" s="36"/>
      <c r="N366" s="130">
        <v>45108</v>
      </c>
      <c r="O366" s="130" t="s">
        <v>238</v>
      </c>
      <c r="P366" s="35" t="s">
        <v>79</v>
      </c>
      <c r="Q366" s="35" t="s">
        <v>79</v>
      </c>
      <c r="R366" s="113" t="s">
        <v>639</v>
      </c>
    </row>
    <row r="367" spans="2:18" ht="60" x14ac:dyDescent="0.25">
      <c r="B367"/>
      <c r="C367" s="51" t="s">
        <v>638</v>
      </c>
      <c r="D367" s="35" t="s">
        <v>280</v>
      </c>
      <c r="E367" s="35" t="s">
        <v>442</v>
      </c>
      <c r="F367" s="23">
        <v>8</v>
      </c>
      <c r="G367" s="35" t="s">
        <v>96</v>
      </c>
      <c r="H367" s="23">
        <v>3</v>
      </c>
      <c r="I367" s="36">
        <f>I360*4</f>
        <v>50.4</v>
      </c>
      <c r="J367" s="36" t="s">
        <v>77</v>
      </c>
      <c r="K367" s="123">
        <v>45717</v>
      </c>
      <c r="L367" s="36">
        <f>L360*4</f>
        <v>48.8</v>
      </c>
      <c r="M367" s="36"/>
      <c r="N367" s="130">
        <v>45108</v>
      </c>
      <c r="O367" s="130" t="s">
        <v>238</v>
      </c>
      <c r="P367" s="35" t="s">
        <v>79</v>
      </c>
      <c r="Q367" s="35" t="s">
        <v>79</v>
      </c>
      <c r="R367" s="112" t="s">
        <v>639</v>
      </c>
    </row>
    <row r="368" spans="2:18" ht="60" x14ac:dyDescent="0.25">
      <c r="B368"/>
      <c r="C368" s="51" t="s">
        <v>638</v>
      </c>
      <c r="D368" s="35" t="s">
        <v>280</v>
      </c>
      <c r="E368" s="35" t="s">
        <v>442</v>
      </c>
      <c r="F368" s="23">
        <v>9</v>
      </c>
      <c r="G368" s="35" t="s">
        <v>98</v>
      </c>
      <c r="H368" s="23">
        <v>4</v>
      </c>
      <c r="I368" s="36">
        <f>I360/2</f>
        <v>6.3</v>
      </c>
      <c r="J368" s="36" t="s">
        <v>77</v>
      </c>
      <c r="K368" s="123">
        <v>45717</v>
      </c>
      <c r="L368" s="36">
        <f>L360/2</f>
        <v>6.1</v>
      </c>
      <c r="M368" s="36"/>
      <c r="N368" s="130">
        <v>45108</v>
      </c>
      <c r="O368" s="130" t="s">
        <v>238</v>
      </c>
      <c r="P368" s="35" t="s">
        <v>79</v>
      </c>
      <c r="Q368" s="35" t="s">
        <v>79</v>
      </c>
      <c r="R368" s="113" t="s">
        <v>639</v>
      </c>
    </row>
    <row r="369" spans="2:18" ht="60" x14ac:dyDescent="0.25">
      <c r="B369"/>
      <c r="C369" s="51" t="s">
        <v>638</v>
      </c>
      <c r="D369" s="35" t="s">
        <v>280</v>
      </c>
      <c r="E369" s="35" t="s">
        <v>443</v>
      </c>
      <c r="F369" s="23">
        <v>1</v>
      </c>
      <c r="G369" s="35" t="s">
        <v>76</v>
      </c>
      <c r="H369" s="23">
        <v>2</v>
      </c>
      <c r="I369" s="36">
        <v>9.9</v>
      </c>
      <c r="J369" s="36" t="s">
        <v>77</v>
      </c>
      <c r="K369" s="123">
        <v>45717</v>
      </c>
      <c r="L369" s="36">
        <v>12.6</v>
      </c>
      <c r="M369" s="36"/>
      <c r="N369" s="130">
        <v>45108</v>
      </c>
      <c r="O369" s="130" t="s">
        <v>238</v>
      </c>
      <c r="P369" s="35" t="s">
        <v>79</v>
      </c>
      <c r="Q369" s="35" t="s">
        <v>79</v>
      </c>
      <c r="R369" s="112" t="s">
        <v>639</v>
      </c>
    </row>
    <row r="370" spans="2:18" ht="60" x14ac:dyDescent="0.25">
      <c r="B370"/>
      <c r="C370" s="51" t="s">
        <v>638</v>
      </c>
      <c r="D370" s="35" t="s">
        <v>280</v>
      </c>
      <c r="E370" s="35" t="s">
        <v>443</v>
      </c>
      <c r="F370" s="23">
        <v>2</v>
      </c>
      <c r="G370" s="35" t="s">
        <v>82</v>
      </c>
      <c r="H370" s="23">
        <v>2</v>
      </c>
      <c r="I370" s="36">
        <f>I369*2</f>
        <v>19.8</v>
      </c>
      <c r="J370" s="36" t="s">
        <v>77</v>
      </c>
      <c r="K370" s="123">
        <v>45717</v>
      </c>
      <c r="L370" s="36">
        <f>L369*2</f>
        <v>25.2</v>
      </c>
      <c r="M370" s="36"/>
      <c r="N370" s="130">
        <v>45108</v>
      </c>
      <c r="O370" s="130" t="s">
        <v>238</v>
      </c>
      <c r="P370" s="35" t="s">
        <v>79</v>
      </c>
      <c r="Q370" s="35" t="s">
        <v>79</v>
      </c>
      <c r="R370" s="113" t="s">
        <v>639</v>
      </c>
    </row>
    <row r="371" spans="2:18" ht="60" x14ac:dyDescent="0.25">
      <c r="B371"/>
      <c r="C371" s="51" t="s">
        <v>638</v>
      </c>
      <c r="D371" s="35" t="s">
        <v>280</v>
      </c>
      <c r="E371" s="35" t="s">
        <v>443</v>
      </c>
      <c r="F371" s="23">
        <v>3</v>
      </c>
      <c r="G371" s="35" t="s">
        <v>97</v>
      </c>
      <c r="H371" s="23">
        <v>2</v>
      </c>
      <c r="I371" s="36">
        <f>I369*3</f>
        <v>29.700000000000003</v>
      </c>
      <c r="J371" s="36" t="s">
        <v>77</v>
      </c>
      <c r="K371" s="123">
        <v>45717</v>
      </c>
      <c r="L371" s="36">
        <f>L369*3</f>
        <v>37.799999999999997</v>
      </c>
      <c r="M371" s="36"/>
      <c r="N371" s="130">
        <v>45108</v>
      </c>
      <c r="O371" s="130" t="s">
        <v>238</v>
      </c>
      <c r="P371" s="35" t="s">
        <v>79</v>
      </c>
      <c r="Q371" s="35" t="s">
        <v>79</v>
      </c>
      <c r="R371" s="112" t="s">
        <v>639</v>
      </c>
    </row>
    <row r="372" spans="2:18" ht="60" x14ac:dyDescent="0.25">
      <c r="B372"/>
      <c r="C372" s="51" t="s">
        <v>638</v>
      </c>
      <c r="D372" s="35" t="s">
        <v>280</v>
      </c>
      <c r="E372" s="35" t="s">
        <v>443</v>
      </c>
      <c r="F372" s="23">
        <v>4</v>
      </c>
      <c r="G372" s="35" t="s">
        <v>97</v>
      </c>
      <c r="H372" s="23">
        <v>3</v>
      </c>
      <c r="I372" s="36">
        <f>I369*4</f>
        <v>39.6</v>
      </c>
      <c r="J372" s="36" t="s">
        <v>77</v>
      </c>
      <c r="K372" s="123">
        <v>45717</v>
      </c>
      <c r="L372" s="36">
        <f>L369*4</f>
        <v>50.4</v>
      </c>
      <c r="M372" s="36"/>
      <c r="N372" s="130">
        <v>45108</v>
      </c>
      <c r="O372" s="130" t="s">
        <v>238</v>
      </c>
      <c r="P372" s="35" t="s">
        <v>79</v>
      </c>
      <c r="Q372" s="35" t="s">
        <v>79</v>
      </c>
      <c r="R372" s="113" t="s">
        <v>639</v>
      </c>
    </row>
    <row r="373" spans="2:18" ht="60" x14ac:dyDescent="0.25">
      <c r="B373"/>
      <c r="C373" s="51" t="s">
        <v>638</v>
      </c>
      <c r="D373" s="35" t="s">
        <v>280</v>
      </c>
      <c r="E373" s="35" t="s">
        <v>443</v>
      </c>
      <c r="F373" s="23">
        <v>5</v>
      </c>
      <c r="G373" s="35" t="s">
        <v>97</v>
      </c>
      <c r="H373" s="23">
        <v>4</v>
      </c>
      <c r="I373" s="36">
        <f>I369*5</f>
        <v>49.5</v>
      </c>
      <c r="J373" s="36" t="s">
        <v>77</v>
      </c>
      <c r="K373" s="123">
        <v>45717</v>
      </c>
      <c r="L373" s="36">
        <f>L369*5</f>
        <v>63</v>
      </c>
      <c r="M373" s="36"/>
      <c r="N373" s="130">
        <v>45108</v>
      </c>
      <c r="O373" s="130" t="s">
        <v>238</v>
      </c>
      <c r="P373" s="35" t="s">
        <v>79</v>
      </c>
      <c r="Q373" s="35" t="s">
        <v>79</v>
      </c>
      <c r="R373" s="112" t="s">
        <v>639</v>
      </c>
    </row>
    <row r="374" spans="2:18" ht="60" x14ac:dyDescent="0.25">
      <c r="B374"/>
      <c r="C374" s="51" t="s">
        <v>638</v>
      </c>
      <c r="D374" s="35" t="s">
        <v>280</v>
      </c>
      <c r="E374" s="35" t="s">
        <v>443</v>
      </c>
      <c r="F374" s="23">
        <v>6</v>
      </c>
      <c r="G374" s="35" t="s">
        <v>97</v>
      </c>
      <c r="H374" s="23">
        <v>5</v>
      </c>
      <c r="I374" s="36">
        <f>I369*6</f>
        <v>59.400000000000006</v>
      </c>
      <c r="J374" s="36" t="s">
        <v>77</v>
      </c>
      <c r="K374" s="123">
        <v>45717</v>
      </c>
      <c r="L374" s="36">
        <f>L369*6</f>
        <v>75.599999999999994</v>
      </c>
      <c r="M374" s="36"/>
      <c r="N374" s="130">
        <v>45108</v>
      </c>
      <c r="O374" s="130" t="s">
        <v>238</v>
      </c>
      <c r="P374" s="35" t="s">
        <v>79</v>
      </c>
      <c r="Q374" s="35" t="s">
        <v>79</v>
      </c>
      <c r="R374" s="112" t="s">
        <v>639</v>
      </c>
    </row>
    <row r="375" spans="2:18" ht="60" x14ac:dyDescent="0.25">
      <c r="B375"/>
      <c r="C375" s="51" t="s">
        <v>638</v>
      </c>
      <c r="D375" s="35" t="s">
        <v>280</v>
      </c>
      <c r="E375" s="35" t="s">
        <v>443</v>
      </c>
      <c r="F375" s="23">
        <v>7</v>
      </c>
      <c r="G375" s="35" t="s">
        <v>95</v>
      </c>
      <c r="H375" s="23">
        <v>6</v>
      </c>
      <c r="I375" s="36">
        <f>I369*3</f>
        <v>29.700000000000003</v>
      </c>
      <c r="J375" s="36" t="s">
        <v>77</v>
      </c>
      <c r="K375" s="123">
        <v>45717</v>
      </c>
      <c r="L375" s="36">
        <f>L369*3</f>
        <v>37.799999999999997</v>
      </c>
      <c r="M375" s="36"/>
      <c r="N375" s="130">
        <v>45108</v>
      </c>
      <c r="O375" s="130" t="s">
        <v>238</v>
      </c>
      <c r="P375" s="35" t="s">
        <v>79</v>
      </c>
      <c r="Q375" s="35" t="s">
        <v>79</v>
      </c>
      <c r="R375" s="112" t="s">
        <v>639</v>
      </c>
    </row>
    <row r="376" spans="2:18" ht="60" x14ac:dyDescent="0.25">
      <c r="B376"/>
      <c r="C376" s="51" t="s">
        <v>638</v>
      </c>
      <c r="D376" s="35" t="s">
        <v>280</v>
      </c>
      <c r="E376" s="35" t="s">
        <v>443</v>
      </c>
      <c r="F376" s="23">
        <v>8</v>
      </c>
      <c r="G376" s="35" t="s">
        <v>96</v>
      </c>
      <c r="H376" s="23">
        <v>3</v>
      </c>
      <c r="I376" s="36">
        <f>I369*4</f>
        <v>39.6</v>
      </c>
      <c r="J376" s="36" t="s">
        <v>77</v>
      </c>
      <c r="K376" s="123">
        <v>45717</v>
      </c>
      <c r="L376" s="36">
        <f>L369*4</f>
        <v>50.4</v>
      </c>
      <c r="M376" s="36"/>
      <c r="N376" s="130">
        <v>45108</v>
      </c>
      <c r="O376" s="130" t="s">
        <v>238</v>
      </c>
      <c r="P376" s="35" t="s">
        <v>79</v>
      </c>
      <c r="Q376" s="35" t="s">
        <v>79</v>
      </c>
      <c r="R376" s="112" t="s">
        <v>639</v>
      </c>
    </row>
    <row r="377" spans="2:18" ht="60" x14ac:dyDescent="0.25">
      <c r="B377"/>
      <c r="C377" s="51" t="s">
        <v>638</v>
      </c>
      <c r="D377" s="35" t="s">
        <v>280</v>
      </c>
      <c r="E377" s="35" t="s">
        <v>443</v>
      </c>
      <c r="F377" s="23">
        <v>9</v>
      </c>
      <c r="G377" s="35" t="s">
        <v>98</v>
      </c>
      <c r="H377" s="23">
        <v>4</v>
      </c>
      <c r="I377" s="36">
        <f>I369/2</f>
        <v>4.95</v>
      </c>
      <c r="J377" s="36" t="s">
        <v>77</v>
      </c>
      <c r="K377" s="123">
        <v>45717</v>
      </c>
      <c r="L377" s="36">
        <f>L369/2</f>
        <v>6.3</v>
      </c>
      <c r="M377" s="36"/>
      <c r="N377" s="130">
        <v>45108</v>
      </c>
      <c r="O377" s="130" t="s">
        <v>238</v>
      </c>
      <c r="P377" s="35" t="s">
        <v>79</v>
      </c>
      <c r="Q377" s="35" t="s">
        <v>79</v>
      </c>
      <c r="R377" s="112" t="s">
        <v>639</v>
      </c>
    </row>
    <row r="378" spans="2:18" ht="60" x14ac:dyDescent="0.25">
      <c r="B378"/>
      <c r="C378" s="51" t="s">
        <v>638</v>
      </c>
      <c r="D378" s="35" t="s">
        <v>280</v>
      </c>
      <c r="E378" s="35" t="s">
        <v>444</v>
      </c>
      <c r="F378" s="23">
        <v>1</v>
      </c>
      <c r="G378" s="35" t="s">
        <v>76</v>
      </c>
      <c r="H378" s="23">
        <v>2</v>
      </c>
      <c r="I378" s="36">
        <v>4.2</v>
      </c>
      <c r="J378" s="36" t="s">
        <v>77</v>
      </c>
      <c r="K378" s="123">
        <v>45717</v>
      </c>
      <c r="L378" s="36">
        <v>5.3</v>
      </c>
      <c r="M378" s="36"/>
      <c r="N378" s="130">
        <v>45108</v>
      </c>
      <c r="O378" s="130" t="s">
        <v>238</v>
      </c>
      <c r="P378" s="35" t="s">
        <v>79</v>
      </c>
      <c r="Q378" s="35" t="s">
        <v>79</v>
      </c>
      <c r="R378" s="112" t="s">
        <v>639</v>
      </c>
    </row>
    <row r="379" spans="2:18" ht="60" x14ac:dyDescent="0.25">
      <c r="B379"/>
      <c r="C379" s="51" t="s">
        <v>638</v>
      </c>
      <c r="D379" s="35" t="s">
        <v>280</v>
      </c>
      <c r="E379" s="35" t="s">
        <v>444</v>
      </c>
      <c r="F379" s="23">
        <v>2</v>
      </c>
      <c r="G379" s="35" t="s">
        <v>82</v>
      </c>
      <c r="H379" s="23">
        <v>2</v>
      </c>
      <c r="I379" s="36">
        <f>I378*2</f>
        <v>8.4</v>
      </c>
      <c r="J379" s="36" t="s">
        <v>77</v>
      </c>
      <c r="K379" s="123">
        <v>45717</v>
      </c>
      <c r="L379" s="36">
        <f>L378*2</f>
        <v>10.6</v>
      </c>
      <c r="M379" s="36"/>
      <c r="N379" s="130">
        <v>45108</v>
      </c>
      <c r="O379" s="130" t="s">
        <v>238</v>
      </c>
      <c r="P379" s="35" t="s">
        <v>79</v>
      </c>
      <c r="Q379" s="35" t="s">
        <v>79</v>
      </c>
      <c r="R379" s="112" t="s">
        <v>639</v>
      </c>
    </row>
    <row r="380" spans="2:18" ht="60" x14ac:dyDescent="0.25">
      <c r="B380"/>
      <c r="C380" s="51" t="s">
        <v>638</v>
      </c>
      <c r="D380" s="35" t="s">
        <v>280</v>
      </c>
      <c r="E380" s="35" t="s">
        <v>444</v>
      </c>
      <c r="F380" s="23">
        <v>3</v>
      </c>
      <c r="G380" s="35" t="s">
        <v>97</v>
      </c>
      <c r="H380" s="23">
        <v>2</v>
      </c>
      <c r="I380" s="36">
        <f>I378*3</f>
        <v>12.600000000000001</v>
      </c>
      <c r="J380" s="36" t="s">
        <v>77</v>
      </c>
      <c r="K380" s="123">
        <v>45717</v>
      </c>
      <c r="L380" s="36">
        <f>L378*3</f>
        <v>15.899999999999999</v>
      </c>
      <c r="M380" s="36"/>
      <c r="N380" s="130">
        <v>45108</v>
      </c>
      <c r="O380" s="130" t="s">
        <v>238</v>
      </c>
      <c r="P380" s="35" t="s">
        <v>79</v>
      </c>
      <c r="Q380" s="35" t="s">
        <v>79</v>
      </c>
      <c r="R380" s="112" t="s">
        <v>639</v>
      </c>
    </row>
    <row r="381" spans="2:18" ht="60" x14ac:dyDescent="0.25">
      <c r="B381"/>
      <c r="C381" s="51" t="s">
        <v>638</v>
      </c>
      <c r="D381" s="35" t="s">
        <v>280</v>
      </c>
      <c r="E381" s="35" t="s">
        <v>444</v>
      </c>
      <c r="F381" s="23">
        <v>4</v>
      </c>
      <c r="G381" s="35" t="s">
        <v>97</v>
      </c>
      <c r="H381" s="23">
        <v>3</v>
      </c>
      <c r="I381" s="36">
        <f>I378*4</f>
        <v>16.8</v>
      </c>
      <c r="J381" s="36" t="s">
        <v>77</v>
      </c>
      <c r="K381" s="123">
        <v>45717</v>
      </c>
      <c r="L381" s="36">
        <f>L378*4</f>
        <v>21.2</v>
      </c>
      <c r="M381" s="36"/>
      <c r="N381" s="130">
        <v>45108</v>
      </c>
      <c r="O381" s="130" t="s">
        <v>238</v>
      </c>
      <c r="P381" s="35" t="s">
        <v>79</v>
      </c>
      <c r="Q381" s="35" t="s">
        <v>79</v>
      </c>
      <c r="R381" s="112" t="s">
        <v>639</v>
      </c>
    </row>
    <row r="382" spans="2:18" ht="60" x14ac:dyDescent="0.25">
      <c r="B382"/>
      <c r="C382" s="51" t="s">
        <v>638</v>
      </c>
      <c r="D382" s="35" t="s">
        <v>280</v>
      </c>
      <c r="E382" s="35" t="s">
        <v>444</v>
      </c>
      <c r="F382" s="23">
        <v>5</v>
      </c>
      <c r="G382" s="35" t="s">
        <v>97</v>
      </c>
      <c r="H382" s="23">
        <v>4</v>
      </c>
      <c r="I382" s="36">
        <f>I378*5</f>
        <v>21</v>
      </c>
      <c r="J382" s="36" t="s">
        <v>77</v>
      </c>
      <c r="K382" s="123">
        <v>45717</v>
      </c>
      <c r="L382" s="36">
        <f>L378*5</f>
        <v>26.5</v>
      </c>
      <c r="M382" s="36"/>
      <c r="N382" s="130">
        <v>45108</v>
      </c>
      <c r="O382" s="130" t="s">
        <v>238</v>
      </c>
      <c r="P382" s="35" t="s">
        <v>79</v>
      </c>
      <c r="Q382" s="35" t="s">
        <v>79</v>
      </c>
      <c r="R382" s="112" t="s">
        <v>639</v>
      </c>
    </row>
    <row r="383" spans="2:18" ht="60" x14ac:dyDescent="0.25">
      <c r="B383"/>
      <c r="C383" s="51" t="s">
        <v>638</v>
      </c>
      <c r="D383" s="35" t="s">
        <v>280</v>
      </c>
      <c r="E383" s="35" t="s">
        <v>444</v>
      </c>
      <c r="F383" s="23">
        <v>6</v>
      </c>
      <c r="G383" s="35" t="s">
        <v>97</v>
      </c>
      <c r="H383" s="23">
        <v>5</v>
      </c>
      <c r="I383" s="36">
        <f>I378*6</f>
        <v>25.200000000000003</v>
      </c>
      <c r="J383" s="36" t="s">
        <v>77</v>
      </c>
      <c r="K383" s="123">
        <v>45717</v>
      </c>
      <c r="L383" s="36">
        <f>L378*6</f>
        <v>31.799999999999997</v>
      </c>
      <c r="M383" s="36"/>
      <c r="N383" s="130">
        <v>45108</v>
      </c>
      <c r="O383" s="130" t="s">
        <v>238</v>
      </c>
      <c r="P383" s="35" t="s">
        <v>79</v>
      </c>
      <c r="Q383" s="35" t="s">
        <v>79</v>
      </c>
      <c r="R383" s="112" t="s">
        <v>639</v>
      </c>
    </row>
    <row r="384" spans="2:18" ht="60" x14ac:dyDescent="0.25">
      <c r="B384"/>
      <c r="C384" s="51" t="s">
        <v>638</v>
      </c>
      <c r="D384" s="35" t="s">
        <v>280</v>
      </c>
      <c r="E384" s="35" t="s">
        <v>444</v>
      </c>
      <c r="F384" s="23">
        <v>7</v>
      </c>
      <c r="G384" s="35" t="s">
        <v>95</v>
      </c>
      <c r="H384" s="23">
        <v>6</v>
      </c>
      <c r="I384" s="36">
        <f>I378*3</f>
        <v>12.600000000000001</v>
      </c>
      <c r="J384" s="36" t="s">
        <v>77</v>
      </c>
      <c r="K384" s="123">
        <v>45717</v>
      </c>
      <c r="L384" s="36">
        <f>L378*3</f>
        <v>15.899999999999999</v>
      </c>
      <c r="M384" s="36"/>
      <c r="N384" s="130">
        <v>45108</v>
      </c>
      <c r="O384" s="130" t="s">
        <v>238</v>
      </c>
      <c r="P384" s="35" t="s">
        <v>79</v>
      </c>
      <c r="Q384" s="35" t="s">
        <v>79</v>
      </c>
      <c r="R384" s="112" t="s">
        <v>639</v>
      </c>
    </row>
    <row r="385" spans="2:18" ht="60" x14ac:dyDescent="0.25">
      <c r="B385"/>
      <c r="C385" s="51" t="s">
        <v>638</v>
      </c>
      <c r="D385" s="35" t="s">
        <v>280</v>
      </c>
      <c r="E385" s="35" t="s">
        <v>444</v>
      </c>
      <c r="F385" s="23">
        <v>8</v>
      </c>
      <c r="G385" s="35" t="s">
        <v>96</v>
      </c>
      <c r="H385" s="23">
        <v>3</v>
      </c>
      <c r="I385" s="36">
        <f>I378*4</f>
        <v>16.8</v>
      </c>
      <c r="J385" s="36" t="s">
        <v>77</v>
      </c>
      <c r="K385" s="123">
        <v>45717</v>
      </c>
      <c r="L385" s="36">
        <f>L378*4</f>
        <v>21.2</v>
      </c>
      <c r="M385" s="36"/>
      <c r="N385" s="130">
        <v>45108</v>
      </c>
      <c r="O385" s="130" t="s">
        <v>238</v>
      </c>
      <c r="P385" s="35" t="s">
        <v>79</v>
      </c>
      <c r="Q385" s="35" t="s">
        <v>79</v>
      </c>
      <c r="R385" s="112" t="s">
        <v>639</v>
      </c>
    </row>
    <row r="386" spans="2:18" ht="60" x14ac:dyDescent="0.25">
      <c r="B386"/>
      <c r="C386" s="51" t="s">
        <v>638</v>
      </c>
      <c r="D386" s="35" t="s">
        <v>280</v>
      </c>
      <c r="E386" s="35" t="s">
        <v>444</v>
      </c>
      <c r="F386" s="23">
        <v>9</v>
      </c>
      <c r="G386" s="35" t="s">
        <v>98</v>
      </c>
      <c r="H386" s="23">
        <v>4</v>
      </c>
      <c r="I386" s="36">
        <f>I378/2</f>
        <v>2.1</v>
      </c>
      <c r="J386" s="36" t="s">
        <v>77</v>
      </c>
      <c r="K386" s="123">
        <v>45717</v>
      </c>
      <c r="L386" s="36">
        <f>L378/2</f>
        <v>2.65</v>
      </c>
      <c r="M386" s="36"/>
      <c r="N386" s="130">
        <v>45108</v>
      </c>
      <c r="O386" s="130" t="s">
        <v>238</v>
      </c>
      <c r="P386" s="35" t="s">
        <v>79</v>
      </c>
      <c r="Q386" s="35" t="s">
        <v>79</v>
      </c>
      <c r="R386" s="113" t="s">
        <v>639</v>
      </c>
    </row>
    <row r="387" spans="2:18" ht="60" x14ac:dyDescent="0.25">
      <c r="B387"/>
      <c r="C387" s="51" t="s">
        <v>638</v>
      </c>
      <c r="D387" s="35" t="s">
        <v>281</v>
      </c>
      <c r="E387" s="35" t="s">
        <v>445</v>
      </c>
      <c r="F387" s="23">
        <v>1</v>
      </c>
      <c r="G387" s="35" t="s">
        <v>76</v>
      </c>
      <c r="H387" s="23">
        <v>2</v>
      </c>
      <c r="I387" s="36">
        <v>4</v>
      </c>
      <c r="J387" s="36" t="s">
        <v>77</v>
      </c>
      <c r="K387" s="123">
        <v>45717</v>
      </c>
      <c r="L387" s="36">
        <v>5.9</v>
      </c>
      <c r="M387" s="36"/>
      <c r="N387" s="130">
        <v>45108</v>
      </c>
      <c r="O387" s="130" t="s">
        <v>238</v>
      </c>
      <c r="P387" s="35" t="s">
        <v>79</v>
      </c>
      <c r="Q387" s="35" t="s">
        <v>79</v>
      </c>
      <c r="R387" s="112" t="s">
        <v>639</v>
      </c>
    </row>
    <row r="388" spans="2:18" ht="60" x14ac:dyDescent="0.25">
      <c r="B388"/>
      <c r="C388" s="51" t="s">
        <v>638</v>
      </c>
      <c r="D388" s="35" t="s">
        <v>281</v>
      </c>
      <c r="E388" s="35" t="s">
        <v>445</v>
      </c>
      <c r="F388" s="23">
        <v>2</v>
      </c>
      <c r="G388" s="35" t="s">
        <v>82</v>
      </c>
      <c r="H388" s="23">
        <v>2</v>
      </c>
      <c r="I388" s="36">
        <f>I387*2</f>
        <v>8</v>
      </c>
      <c r="J388" s="36" t="s">
        <v>77</v>
      </c>
      <c r="K388" s="123">
        <v>45717</v>
      </c>
      <c r="L388" s="36">
        <f>L387*2</f>
        <v>11.8</v>
      </c>
      <c r="M388" s="36"/>
      <c r="N388" s="130">
        <v>45108</v>
      </c>
      <c r="O388" s="130" t="s">
        <v>238</v>
      </c>
      <c r="P388" s="35" t="s">
        <v>79</v>
      </c>
      <c r="Q388" s="35" t="s">
        <v>79</v>
      </c>
      <c r="R388" s="113" t="s">
        <v>639</v>
      </c>
    </row>
    <row r="389" spans="2:18" ht="60" x14ac:dyDescent="0.25">
      <c r="B389"/>
      <c r="C389" s="51" t="s">
        <v>638</v>
      </c>
      <c r="D389" s="35" t="s">
        <v>281</v>
      </c>
      <c r="E389" s="35" t="s">
        <v>445</v>
      </c>
      <c r="F389" s="23">
        <v>3</v>
      </c>
      <c r="G389" s="35" t="s">
        <v>97</v>
      </c>
      <c r="H389" s="23">
        <v>2</v>
      </c>
      <c r="I389" s="36">
        <f>I387*3</f>
        <v>12</v>
      </c>
      <c r="J389" s="36" t="s">
        <v>77</v>
      </c>
      <c r="K389" s="123">
        <v>45717</v>
      </c>
      <c r="L389" s="36">
        <f>L387*3</f>
        <v>17.700000000000003</v>
      </c>
      <c r="M389" s="36"/>
      <c r="N389" s="130">
        <v>45108</v>
      </c>
      <c r="O389" s="130" t="s">
        <v>238</v>
      </c>
      <c r="P389" s="35" t="s">
        <v>79</v>
      </c>
      <c r="Q389" s="35" t="s">
        <v>79</v>
      </c>
      <c r="R389" s="112" t="s">
        <v>639</v>
      </c>
    </row>
    <row r="390" spans="2:18" ht="60" x14ac:dyDescent="0.25">
      <c r="B390"/>
      <c r="C390" s="51" t="s">
        <v>638</v>
      </c>
      <c r="D390" s="35" t="s">
        <v>281</v>
      </c>
      <c r="E390" s="35" t="s">
        <v>445</v>
      </c>
      <c r="F390" s="23">
        <v>4</v>
      </c>
      <c r="G390" s="35" t="s">
        <v>97</v>
      </c>
      <c r="H390" s="23">
        <v>3</v>
      </c>
      <c r="I390" s="36">
        <f>I387*4</f>
        <v>16</v>
      </c>
      <c r="J390" s="36" t="s">
        <v>77</v>
      </c>
      <c r="K390" s="123">
        <v>45717</v>
      </c>
      <c r="L390" s="36">
        <f>L387*4</f>
        <v>23.6</v>
      </c>
      <c r="M390" s="36"/>
      <c r="N390" s="130">
        <v>45108</v>
      </c>
      <c r="O390" s="130" t="s">
        <v>238</v>
      </c>
      <c r="P390" s="35" t="s">
        <v>79</v>
      </c>
      <c r="Q390" s="35" t="s">
        <v>79</v>
      </c>
      <c r="R390" s="113" t="s">
        <v>639</v>
      </c>
    </row>
    <row r="391" spans="2:18" ht="60" x14ac:dyDescent="0.25">
      <c r="B391"/>
      <c r="C391" s="51" t="s">
        <v>638</v>
      </c>
      <c r="D391" s="35" t="s">
        <v>281</v>
      </c>
      <c r="E391" s="35" t="s">
        <v>445</v>
      </c>
      <c r="F391" s="23">
        <v>5</v>
      </c>
      <c r="G391" s="35" t="s">
        <v>97</v>
      </c>
      <c r="H391" s="23">
        <v>4</v>
      </c>
      <c r="I391" s="36">
        <f>I387*5</f>
        <v>20</v>
      </c>
      <c r="J391" s="36" t="s">
        <v>77</v>
      </c>
      <c r="K391" s="123">
        <v>45717</v>
      </c>
      <c r="L391" s="36">
        <f>L387*5</f>
        <v>29.5</v>
      </c>
      <c r="M391" s="36"/>
      <c r="N391" s="130">
        <v>45108</v>
      </c>
      <c r="O391" s="130" t="s">
        <v>238</v>
      </c>
      <c r="P391" s="35" t="s">
        <v>79</v>
      </c>
      <c r="Q391" s="35" t="s">
        <v>79</v>
      </c>
      <c r="R391" s="112" t="s">
        <v>639</v>
      </c>
    </row>
    <row r="392" spans="2:18" ht="60" x14ac:dyDescent="0.25">
      <c r="B392"/>
      <c r="C392" s="51" t="s">
        <v>638</v>
      </c>
      <c r="D392" s="35" t="s">
        <v>281</v>
      </c>
      <c r="E392" s="35" t="s">
        <v>445</v>
      </c>
      <c r="F392" s="23">
        <v>6</v>
      </c>
      <c r="G392" s="35" t="s">
        <v>97</v>
      </c>
      <c r="H392" s="23">
        <v>5</v>
      </c>
      <c r="I392" s="36">
        <f>I387*6</f>
        <v>24</v>
      </c>
      <c r="J392" s="36" t="s">
        <v>77</v>
      </c>
      <c r="K392" s="123">
        <v>45717</v>
      </c>
      <c r="L392" s="36">
        <f>L387*6</f>
        <v>35.400000000000006</v>
      </c>
      <c r="M392" s="36"/>
      <c r="N392" s="130">
        <v>45108</v>
      </c>
      <c r="O392" s="130" t="s">
        <v>238</v>
      </c>
      <c r="P392" s="35" t="s">
        <v>79</v>
      </c>
      <c r="Q392" s="35" t="s">
        <v>79</v>
      </c>
      <c r="R392" s="113" t="s">
        <v>639</v>
      </c>
    </row>
    <row r="393" spans="2:18" ht="60" x14ac:dyDescent="0.25">
      <c r="B393"/>
      <c r="C393" s="51" t="s">
        <v>638</v>
      </c>
      <c r="D393" s="35" t="s">
        <v>281</v>
      </c>
      <c r="E393" s="35" t="s">
        <v>445</v>
      </c>
      <c r="F393" s="23">
        <v>7</v>
      </c>
      <c r="G393" s="35" t="s">
        <v>95</v>
      </c>
      <c r="H393" s="23">
        <v>6</v>
      </c>
      <c r="I393" s="36">
        <v>28</v>
      </c>
      <c r="J393" s="36" t="s">
        <v>77</v>
      </c>
      <c r="K393" s="123">
        <v>45717</v>
      </c>
      <c r="L393" s="36">
        <f>L387*3</f>
        <v>17.700000000000003</v>
      </c>
      <c r="M393" s="36"/>
      <c r="N393" s="130">
        <v>45108</v>
      </c>
      <c r="O393" s="130" t="s">
        <v>238</v>
      </c>
      <c r="P393" s="35" t="s">
        <v>79</v>
      </c>
      <c r="Q393" s="35" t="s">
        <v>79</v>
      </c>
      <c r="R393" s="112" t="s">
        <v>639</v>
      </c>
    </row>
    <row r="394" spans="2:18" ht="60" x14ac:dyDescent="0.25">
      <c r="B394"/>
      <c r="C394" s="51" t="s">
        <v>638</v>
      </c>
      <c r="D394" s="35" t="s">
        <v>281</v>
      </c>
      <c r="E394" s="35" t="s">
        <v>445</v>
      </c>
      <c r="F394" s="23">
        <v>8</v>
      </c>
      <c r="G394" s="35" t="s">
        <v>96</v>
      </c>
      <c r="H394" s="23">
        <v>3</v>
      </c>
      <c r="I394" s="36">
        <v>32</v>
      </c>
      <c r="J394" s="36" t="s">
        <v>77</v>
      </c>
      <c r="K394" s="123">
        <v>45717</v>
      </c>
      <c r="L394" s="36">
        <f>L387*4</f>
        <v>23.6</v>
      </c>
      <c r="M394" s="36"/>
      <c r="N394" s="130">
        <v>45108</v>
      </c>
      <c r="O394" s="130" t="s">
        <v>238</v>
      </c>
      <c r="P394" s="35" t="s">
        <v>79</v>
      </c>
      <c r="Q394" s="35" t="s">
        <v>79</v>
      </c>
      <c r="R394" s="113" t="s">
        <v>639</v>
      </c>
    </row>
    <row r="395" spans="2:18" ht="60" x14ac:dyDescent="0.25">
      <c r="B395"/>
      <c r="C395" s="51" t="s">
        <v>638</v>
      </c>
      <c r="D395" s="35" t="s">
        <v>281</v>
      </c>
      <c r="E395" s="35" t="s">
        <v>445</v>
      </c>
      <c r="F395" s="23">
        <v>9</v>
      </c>
      <c r="G395" s="35" t="s">
        <v>98</v>
      </c>
      <c r="H395" s="23">
        <v>4</v>
      </c>
      <c r="I395" s="36">
        <f>I387/2</f>
        <v>2</v>
      </c>
      <c r="J395" s="36" t="s">
        <v>77</v>
      </c>
      <c r="K395" s="123">
        <v>45717</v>
      </c>
      <c r="L395" s="36">
        <f>L387/2</f>
        <v>2.95</v>
      </c>
      <c r="M395" s="36"/>
      <c r="N395" s="130">
        <v>45108</v>
      </c>
      <c r="O395" s="130" t="s">
        <v>238</v>
      </c>
      <c r="P395" s="35" t="s">
        <v>79</v>
      </c>
      <c r="Q395" s="35" t="s">
        <v>79</v>
      </c>
      <c r="R395" s="112" t="s">
        <v>639</v>
      </c>
    </row>
    <row r="396" spans="2:18" ht="60" x14ac:dyDescent="0.25">
      <c r="B396"/>
      <c r="C396" s="51" t="s">
        <v>638</v>
      </c>
      <c r="D396" s="35" t="s">
        <v>281</v>
      </c>
      <c r="E396" s="35" t="s">
        <v>446</v>
      </c>
      <c r="F396" s="23">
        <v>1</v>
      </c>
      <c r="G396" s="35" t="s">
        <v>76</v>
      </c>
      <c r="H396" s="23">
        <v>2</v>
      </c>
      <c r="I396" s="36">
        <v>4</v>
      </c>
      <c r="J396" s="36" t="s">
        <v>77</v>
      </c>
      <c r="K396" s="123">
        <v>45717</v>
      </c>
      <c r="L396" s="36">
        <v>3.8</v>
      </c>
      <c r="M396" s="36"/>
      <c r="N396" s="130">
        <v>45108</v>
      </c>
      <c r="O396" s="130" t="s">
        <v>238</v>
      </c>
      <c r="P396" s="35" t="s">
        <v>79</v>
      </c>
      <c r="Q396" s="35" t="s">
        <v>79</v>
      </c>
      <c r="R396" s="113" t="s">
        <v>639</v>
      </c>
    </row>
    <row r="397" spans="2:18" ht="60" x14ac:dyDescent="0.25">
      <c r="B397"/>
      <c r="C397" s="51" t="s">
        <v>638</v>
      </c>
      <c r="D397" s="35" t="s">
        <v>281</v>
      </c>
      <c r="E397" s="35" t="s">
        <v>446</v>
      </c>
      <c r="F397" s="23">
        <v>2</v>
      </c>
      <c r="G397" s="35" t="s">
        <v>82</v>
      </c>
      <c r="H397" s="23">
        <v>2</v>
      </c>
      <c r="I397" s="36">
        <f>I396*2</f>
        <v>8</v>
      </c>
      <c r="J397" s="36" t="s">
        <v>77</v>
      </c>
      <c r="K397" s="123">
        <v>45717</v>
      </c>
      <c r="L397" s="36">
        <f>L396*2</f>
        <v>7.6</v>
      </c>
      <c r="M397" s="36"/>
      <c r="N397" s="130">
        <v>45108</v>
      </c>
      <c r="O397" s="130" t="s">
        <v>238</v>
      </c>
      <c r="P397" s="35" t="s">
        <v>79</v>
      </c>
      <c r="Q397" s="35" t="s">
        <v>79</v>
      </c>
      <c r="R397" s="112" t="s">
        <v>639</v>
      </c>
    </row>
    <row r="398" spans="2:18" ht="60" x14ac:dyDescent="0.25">
      <c r="B398"/>
      <c r="C398" s="51" t="s">
        <v>638</v>
      </c>
      <c r="D398" s="35" t="s">
        <v>281</v>
      </c>
      <c r="E398" s="35" t="s">
        <v>446</v>
      </c>
      <c r="F398" s="23">
        <v>3</v>
      </c>
      <c r="G398" s="35" t="s">
        <v>97</v>
      </c>
      <c r="H398" s="23">
        <v>2</v>
      </c>
      <c r="I398" s="36">
        <f>I396*3</f>
        <v>12</v>
      </c>
      <c r="J398" s="36" t="s">
        <v>77</v>
      </c>
      <c r="K398" s="123">
        <v>45717</v>
      </c>
      <c r="L398" s="36">
        <f>L396*3</f>
        <v>11.399999999999999</v>
      </c>
      <c r="M398" s="36"/>
      <c r="N398" s="130">
        <v>45108</v>
      </c>
      <c r="O398" s="130" t="s">
        <v>238</v>
      </c>
      <c r="P398" s="35" t="s">
        <v>79</v>
      </c>
      <c r="Q398" s="35" t="s">
        <v>79</v>
      </c>
      <c r="R398" s="113" t="s">
        <v>639</v>
      </c>
    </row>
    <row r="399" spans="2:18" ht="60" x14ac:dyDescent="0.25">
      <c r="B399"/>
      <c r="C399" s="51" t="s">
        <v>638</v>
      </c>
      <c r="D399" s="35" t="s">
        <v>281</v>
      </c>
      <c r="E399" s="35" t="s">
        <v>446</v>
      </c>
      <c r="F399" s="23">
        <v>4</v>
      </c>
      <c r="G399" s="35" t="s">
        <v>97</v>
      </c>
      <c r="H399" s="23">
        <v>3</v>
      </c>
      <c r="I399" s="36">
        <f>I396*4</f>
        <v>16</v>
      </c>
      <c r="J399" s="36" t="s">
        <v>77</v>
      </c>
      <c r="K399" s="123">
        <v>45717</v>
      </c>
      <c r="L399" s="36">
        <f>L396*4</f>
        <v>15.2</v>
      </c>
      <c r="M399" s="36"/>
      <c r="N399" s="130">
        <v>45108</v>
      </c>
      <c r="O399" s="130" t="s">
        <v>238</v>
      </c>
      <c r="P399" s="35" t="s">
        <v>79</v>
      </c>
      <c r="Q399" s="35" t="s">
        <v>79</v>
      </c>
      <c r="R399" s="112" t="s">
        <v>639</v>
      </c>
    </row>
    <row r="400" spans="2:18" ht="60" x14ac:dyDescent="0.25">
      <c r="B400"/>
      <c r="C400" s="51" t="s">
        <v>638</v>
      </c>
      <c r="D400" s="35" t="s">
        <v>281</v>
      </c>
      <c r="E400" s="35" t="s">
        <v>446</v>
      </c>
      <c r="F400" s="23">
        <v>5</v>
      </c>
      <c r="G400" s="35" t="s">
        <v>97</v>
      </c>
      <c r="H400" s="23">
        <v>4</v>
      </c>
      <c r="I400" s="36">
        <f>I396*5</f>
        <v>20</v>
      </c>
      <c r="J400" s="36" t="s">
        <v>77</v>
      </c>
      <c r="K400" s="123">
        <v>45717</v>
      </c>
      <c r="L400" s="36">
        <f>L396*5</f>
        <v>19</v>
      </c>
      <c r="M400" s="36"/>
      <c r="N400" s="130">
        <v>45108</v>
      </c>
      <c r="O400" s="130" t="s">
        <v>238</v>
      </c>
      <c r="P400" s="35" t="s">
        <v>79</v>
      </c>
      <c r="Q400" s="35" t="s">
        <v>79</v>
      </c>
      <c r="R400" s="113" t="s">
        <v>639</v>
      </c>
    </row>
    <row r="401" spans="2:18" ht="60" x14ac:dyDescent="0.25">
      <c r="B401"/>
      <c r="C401" s="51" t="s">
        <v>638</v>
      </c>
      <c r="D401" s="35" t="s">
        <v>281</v>
      </c>
      <c r="E401" s="35" t="s">
        <v>446</v>
      </c>
      <c r="F401" s="23">
        <v>6</v>
      </c>
      <c r="G401" s="35" t="s">
        <v>97</v>
      </c>
      <c r="H401" s="23">
        <v>5</v>
      </c>
      <c r="I401" s="36">
        <f>I396*6</f>
        <v>24</v>
      </c>
      <c r="J401" s="36" t="s">
        <v>77</v>
      </c>
      <c r="K401" s="123">
        <v>45717</v>
      </c>
      <c r="L401" s="36">
        <f>L396*6</f>
        <v>22.799999999999997</v>
      </c>
      <c r="M401" s="36"/>
      <c r="N401" s="130">
        <v>45108</v>
      </c>
      <c r="O401" s="130" t="s">
        <v>238</v>
      </c>
      <c r="P401" s="35" t="s">
        <v>79</v>
      </c>
      <c r="Q401" s="35" t="s">
        <v>79</v>
      </c>
      <c r="R401" s="112" t="s">
        <v>639</v>
      </c>
    </row>
    <row r="402" spans="2:18" ht="60" x14ac:dyDescent="0.25">
      <c r="B402"/>
      <c r="C402" s="51" t="s">
        <v>638</v>
      </c>
      <c r="D402" s="35" t="s">
        <v>281</v>
      </c>
      <c r="E402" s="35" t="s">
        <v>446</v>
      </c>
      <c r="F402" s="23">
        <v>7</v>
      </c>
      <c r="G402" s="35" t="s">
        <v>95</v>
      </c>
      <c r="H402" s="23">
        <v>6</v>
      </c>
      <c r="I402" s="36">
        <f>I396*3</f>
        <v>12</v>
      </c>
      <c r="J402" s="36" t="s">
        <v>77</v>
      </c>
      <c r="K402" s="123">
        <v>45717</v>
      </c>
      <c r="L402" s="36">
        <f>L396*3</f>
        <v>11.399999999999999</v>
      </c>
      <c r="M402" s="36"/>
      <c r="N402" s="130">
        <v>45108</v>
      </c>
      <c r="O402" s="130" t="s">
        <v>238</v>
      </c>
      <c r="P402" s="35" t="s">
        <v>79</v>
      </c>
      <c r="Q402" s="35" t="s">
        <v>79</v>
      </c>
      <c r="R402" s="113" t="s">
        <v>639</v>
      </c>
    </row>
    <row r="403" spans="2:18" ht="60" x14ac:dyDescent="0.25">
      <c r="B403"/>
      <c r="C403" s="51" t="s">
        <v>638</v>
      </c>
      <c r="D403" s="35" t="s">
        <v>281</v>
      </c>
      <c r="E403" s="35" t="s">
        <v>446</v>
      </c>
      <c r="F403" s="23">
        <v>8</v>
      </c>
      <c r="G403" s="35" t="s">
        <v>96</v>
      </c>
      <c r="H403" s="23">
        <v>3</v>
      </c>
      <c r="I403" s="36">
        <f>I396*4</f>
        <v>16</v>
      </c>
      <c r="J403" s="36" t="s">
        <v>77</v>
      </c>
      <c r="K403" s="123">
        <v>45717</v>
      </c>
      <c r="L403" s="36">
        <f>L396*4</f>
        <v>15.2</v>
      </c>
      <c r="M403" s="36"/>
      <c r="N403" s="130">
        <v>45108</v>
      </c>
      <c r="O403" s="130" t="s">
        <v>238</v>
      </c>
      <c r="P403" s="35" t="s">
        <v>79</v>
      </c>
      <c r="Q403" s="35" t="s">
        <v>79</v>
      </c>
      <c r="R403" s="112" t="s">
        <v>639</v>
      </c>
    </row>
    <row r="404" spans="2:18" ht="60" x14ac:dyDescent="0.25">
      <c r="B404"/>
      <c r="C404" s="51" t="s">
        <v>638</v>
      </c>
      <c r="D404" s="35" t="s">
        <v>281</v>
      </c>
      <c r="E404" s="35" t="s">
        <v>446</v>
      </c>
      <c r="F404" s="23">
        <v>9</v>
      </c>
      <c r="G404" s="35" t="s">
        <v>98</v>
      </c>
      <c r="H404" s="23">
        <v>4</v>
      </c>
      <c r="I404" s="36">
        <f>I396/2</f>
        <v>2</v>
      </c>
      <c r="J404" s="36" t="s">
        <v>77</v>
      </c>
      <c r="K404" s="123">
        <v>45717</v>
      </c>
      <c r="L404" s="36">
        <f>L396/2</f>
        <v>1.9</v>
      </c>
      <c r="M404" s="36"/>
      <c r="N404" s="130">
        <v>45108</v>
      </c>
      <c r="O404" s="130" t="s">
        <v>238</v>
      </c>
      <c r="P404" s="35" t="s">
        <v>79</v>
      </c>
      <c r="Q404" s="35" t="s">
        <v>79</v>
      </c>
      <c r="R404" s="113" t="s">
        <v>639</v>
      </c>
    </row>
    <row r="405" spans="2:18" ht="60" x14ac:dyDescent="0.25">
      <c r="B405"/>
      <c r="C405" s="51" t="s">
        <v>638</v>
      </c>
      <c r="D405" s="35" t="s">
        <v>281</v>
      </c>
      <c r="E405" s="35" t="s">
        <v>447</v>
      </c>
      <c r="F405" s="23">
        <v>1</v>
      </c>
      <c r="G405" s="35" t="s">
        <v>76</v>
      </c>
      <c r="H405" s="23">
        <v>2</v>
      </c>
      <c r="I405" s="36">
        <v>9.4</v>
      </c>
      <c r="J405" s="36" t="s">
        <v>77</v>
      </c>
      <c r="K405" s="123">
        <v>45717</v>
      </c>
      <c r="L405" s="36">
        <v>11.8</v>
      </c>
      <c r="M405" s="36"/>
      <c r="N405" s="130">
        <v>45108</v>
      </c>
      <c r="O405" s="130" t="s">
        <v>238</v>
      </c>
      <c r="P405" s="35" t="s">
        <v>79</v>
      </c>
      <c r="Q405" s="35" t="s">
        <v>79</v>
      </c>
      <c r="R405" s="112" t="s">
        <v>639</v>
      </c>
    </row>
    <row r="406" spans="2:18" ht="60" x14ac:dyDescent="0.25">
      <c r="B406"/>
      <c r="C406" s="51" t="s">
        <v>638</v>
      </c>
      <c r="D406" s="35" t="s">
        <v>281</v>
      </c>
      <c r="E406" s="35" t="s">
        <v>447</v>
      </c>
      <c r="F406" s="23">
        <v>2</v>
      </c>
      <c r="G406" s="35" t="s">
        <v>82</v>
      </c>
      <c r="H406" s="23">
        <v>2</v>
      </c>
      <c r="I406" s="36">
        <f>I405*2</f>
        <v>18.8</v>
      </c>
      <c r="J406" s="36" t="s">
        <v>77</v>
      </c>
      <c r="K406" s="123">
        <v>45717</v>
      </c>
      <c r="L406" s="36">
        <f>L405*2</f>
        <v>23.6</v>
      </c>
      <c r="M406" s="36"/>
      <c r="N406" s="130">
        <v>45108</v>
      </c>
      <c r="O406" s="130" t="s">
        <v>238</v>
      </c>
      <c r="P406" s="35" t="s">
        <v>79</v>
      </c>
      <c r="Q406" s="35" t="s">
        <v>79</v>
      </c>
      <c r="R406" s="113" t="s">
        <v>639</v>
      </c>
    </row>
    <row r="407" spans="2:18" ht="60" x14ac:dyDescent="0.25">
      <c r="B407"/>
      <c r="C407" s="51" t="s">
        <v>638</v>
      </c>
      <c r="D407" s="35" t="s">
        <v>281</v>
      </c>
      <c r="E407" s="35" t="s">
        <v>447</v>
      </c>
      <c r="F407" s="23">
        <v>3</v>
      </c>
      <c r="G407" s="35" t="s">
        <v>97</v>
      </c>
      <c r="H407" s="23">
        <v>2</v>
      </c>
      <c r="I407" s="36">
        <f>I405*3</f>
        <v>28.200000000000003</v>
      </c>
      <c r="J407" s="36" t="s">
        <v>77</v>
      </c>
      <c r="K407" s="123">
        <v>45717</v>
      </c>
      <c r="L407" s="36">
        <f>L405*3</f>
        <v>35.400000000000006</v>
      </c>
      <c r="M407" s="36"/>
      <c r="N407" s="130">
        <v>45108</v>
      </c>
      <c r="O407" s="130" t="s">
        <v>238</v>
      </c>
      <c r="P407" s="35" t="s">
        <v>79</v>
      </c>
      <c r="Q407" s="35" t="s">
        <v>79</v>
      </c>
      <c r="R407" s="112" t="s">
        <v>639</v>
      </c>
    </row>
    <row r="408" spans="2:18" ht="60" x14ac:dyDescent="0.25">
      <c r="B408"/>
      <c r="C408" s="51" t="s">
        <v>638</v>
      </c>
      <c r="D408" s="35" t="s">
        <v>281</v>
      </c>
      <c r="E408" s="35" t="s">
        <v>447</v>
      </c>
      <c r="F408" s="23">
        <v>4</v>
      </c>
      <c r="G408" s="35" t="s">
        <v>97</v>
      </c>
      <c r="H408" s="23">
        <v>3</v>
      </c>
      <c r="I408" s="36">
        <f>I405*4</f>
        <v>37.6</v>
      </c>
      <c r="J408" s="36" t="s">
        <v>77</v>
      </c>
      <c r="K408" s="123">
        <v>45717</v>
      </c>
      <c r="L408" s="36">
        <f>L405*4</f>
        <v>47.2</v>
      </c>
      <c r="M408" s="36"/>
      <c r="N408" s="130">
        <v>45108</v>
      </c>
      <c r="O408" s="130" t="s">
        <v>238</v>
      </c>
      <c r="P408" s="35" t="s">
        <v>79</v>
      </c>
      <c r="Q408" s="35" t="s">
        <v>79</v>
      </c>
      <c r="R408" s="113" t="s">
        <v>639</v>
      </c>
    </row>
    <row r="409" spans="2:18" ht="60" x14ac:dyDescent="0.25">
      <c r="B409"/>
      <c r="C409" s="51" t="s">
        <v>638</v>
      </c>
      <c r="D409" s="35" t="s">
        <v>281</v>
      </c>
      <c r="E409" s="35" t="s">
        <v>447</v>
      </c>
      <c r="F409" s="23">
        <v>5</v>
      </c>
      <c r="G409" s="35" t="s">
        <v>97</v>
      </c>
      <c r="H409" s="23">
        <v>4</v>
      </c>
      <c r="I409" s="36">
        <f>I405*5</f>
        <v>47</v>
      </c>
      <c r="J409" s="36" t="s">
        <v>77</v>
      </c>
      <c r="K409" s="123">
        <v>45717</v>
      </c>
      <c r="L409" s="36">
        <f>L405*5</f>
        <v>59</v>
      </c>
      <c r="M409" s="36"/>
      <c r="N409" s="130">
        <v>45108</v>
      </c>
      <c r="O409" s="130" t="s">
        <v>238</v>
      </c>
      <c r="P409" s="35" t="s">
        <v>79</v>
      </c>
      <c r="Q409" s="35" t="s">
        <v>79</v>
      </c>
      <c r="R409" s="112" t="s">
        <v>639</v>
      </c>
    </row>
    <row r="410" spans="2:18" ht="60" x14ac:dyDescent="0.25">
      <c r="B410"/>
      <c r="C410" s="51" t="s">
        <v>638</v>
      </c>
      <c r="D410" s="35" t="s">
        <v>281</v>
      </c>
      <c r="E410" s="35" t="s">
        <v>447</v>
      </c>
      <c r="F410" s="23">
        <v>6</v>
      </c>
      <c r="G410" s="35" t="s">
        <v>97</v>
      </c>
      <c r="H410" s="23">
        <v>5</v>
      </c>
      <c r="I410" s="36">
        <f>I405*6</f>
        <v>56.400000000000006</v>
      </c>
      <c r="J410" s="36" t="s">
        <v>77</v>
      </c>
      <c r="K410" s="123">
        <v>45717</v>
      </c>
      <c r="L410" s="36">
        <f>L405*6</f>
        <v>70.800000000000011</v>
      </c>
      <c r="M410" s="36"/>
      <c r="N410" s="130">
        <v>45108</v>
      </c>
      <c r="O410" s="130" t="s">
        <v>238</v>
      </c>
      <c r="P410" s="35" t="s">
        <v>79</v>
      </c>
      <c r="Q410" s="35" t="s">
        <v>79</v>
      </c>
      <c r="R410" s="113" t="s">
        <v>639</v>
      </c>
    </row>
    <row r="411" spans="2:18" ht="60" x14ac:dyDescent="0.25">
      <c r="B411"/>
      <c r="C411" s="51" t="s">
        <v>638</v>
      </c>
      <c r="D411" s="35" t="s">
        <v>281</v>
      </c>
      <c r="E411" s="35" t="s">
        <v>447</v>
      </c>
      <c r="F411" s="23">
        <v>7</v>
      </c>
      <c r="G411" s="35" t="s">
        <v>95</v>
      </c>
      <c r="H411" s="23">
        <v>6</v>
      </c>
      <c r="I411" s="36">
        <f>I405*3</f>
        <v>28.200000000000003</v>
      </c>
      <c r="J411" s="36" t="s">
        <v>77</v>
      </c>
      <c r="K411" s="123">
        <v>45717</v>
      </c>
      <c r="L411" s="36">
        <f>L405*3</f>
        <v>35.400000000000006</v>
      </c>
      <c r="M411" s="36"/>
      <c r="N411" s="130">
        <v>45108</v>
      </c>
      <c r="O411" s="130" t="s">
        <v>238</v>
      </c>
      <c r="P411" s="35" t="s">
        <v>79</v>
      </c>
      <c r="Q411" s="35" t="s">
        <v>79</v>
      </c>
      <c r="R411" s="112" t="s">
        <v>639</v>
      </c>
    </row>
    <row r="412" spans="2:18" ht="60" x14ac:dyDescent="0.25">
      <c r="B412"/>
      <c r="C412" s="51" t="s">
        <v>638</v>
      </c>
      <c r="D412" s="35" t="s">
        <v>281</v>
      </c>
      <c r="E412" s="35" t="s">
        <v>447</v>
      </c>
      <c r="F412" s="23">
        <v>8</v>
      </c>
      <c r="G412" s="35" t="s">
        <v>96</v>
      </c>
      <c r="H412" s="23">
        <v>3</v>
      </c>
      <c r="I412" s="36">
        <f>I405*4</f>
        <v>37.6</v>
      </c>
      <c r="J412" s="36" t="s">
        <v>77</v>
      </c>
      <c r="K412" s="123">
        <v>45717</v>
      </c>
      <c r="L412" s="36">
        <f>L405*4</f>
        <v>47.2</v>
      </c>
      <c r="M412" s="36"/>
      <c r="N412" s="130">
        <v>45108</v>
      </c>
      <c r="O412" s="130" t="s">
        <v>238</v>
      </c>
      <c r="P412" s="35" t="s">
        <v>79</v>
      </c>
      <c r="Q412" s="35" t="s">
        <v>79</v>
      </c>
      <c r="R412" s="113" t="s">
        <v>639</v>
      </c>
    </row>
    <row r="413" spans="2:18" ht="60" x14ac:dyDescent="0.25">
      <c r="B413"/>
      <c r="C413" s="51" t="s">
        <v>638</v>
      </c>
      <c r="D413" s="35" t="s">
        <v>281</v>
      </c>
      <c r="E413" s="35" t="s">
        <v>447</v>
      </c>
      <c r="F413" s="23">
        <v>9</v>
      </c>
      <c r="G413" s="35" t="s">
        <v>98</v>
      </c>
      <c r="H413" s="23">
        <v>4</v>
      </c>
      <c r="I413" s="36">
        <f>I405/2</f>
        <v>4.7</v>
      </c>
      <c r="J413" s="36" t="s">
        <v>77</v>
      </c>
      <c r="K413" s="123">
        <v>45717</v>
      </c>
      <c r="L413" s="36">
        <f>L405/2</f>
        <v>5.9</v>
      </c>
      <c r="M413" s="36"/>
      <c r="N413" s="130">
        <v>45108</v>
      </c>
      <c r="O413" s="130" t="s">
        <v>238</v>
      </c>
      <c r="P413" s="35" t="s">
        <v>79</v>
      </c>
      <c r="Q413" s="35" t="s">
        <v>79</v>
      </c>
      <c r="R413" s="112" t="s">
        <v>639</v>
      </c>
    </row>
    <row r="414" spans="2:18" ht="60" x14ac:dyDescent="0.25">
      <c r="B414"/>
      <c r="C414" s="51" t="s">
        <v>638</v>
      </c>
      <c r="D414" s="35" t="s">
        <v>281</v>
      </c>
      <c r="E414" s="35" t="s">
        <v>448</v>
      </c>
      <c r="F414" s="23">
        <v>1</v>
      </c>
      <c r="G414" s="35" t="s">
        <v>76</v>
      </c>
      <c r="H414" s="23">
        <v>2</v>
      </c>
      <c r="I414" s="36">
        <v>12.6</v>
      </c>
      <c r="J414" s="36" t="s">
        <v>77</v>
      </c>
      <c r="K414" s="123">
        <v>45717</v>
      </c>
      <c r="L414" s="36">
        <v>15.8</v>
      </c>
      <c r="M414" s="36"/>
      <c r="N414" s="130">
        <v>45108</v>
      </c>
      <c r="O414" s="130" t="s">
        <v>238</v>
      </c>
      <c r="P414" s="35" t="s">
        <v>79</v>
      </c>
      <c r="Q414" s="35" t="s">
        <v>79</v>
      </c>
      <c r="R414" s="113" t="s">
        <v>639</v>
      </c>
    </row>
    <row r="415" spans="2:18" ht="60" x14ac:dyDescent="0.25">
      <c r="B415"/>
      <c r="C415" s="51" t="s">
        <v>638</v>
      </c>
      <c r="D415" s="35" t="s">
        <v>281</v>
      </c>
      <c r="E415" s="35" t="s">
        <v>448</v>
      </c>
      <c r="F415" s="23">
        <v>2</v>
      </c>
      <c r="G415" s="35" t="s">
        <v>82</v>
      </c>
      <c r="H415" s="23">
        <v>2</v>
      </c>
      <c r="I415" s="36">
        <f>I414*2</f>
        <v>25.2</v>
      </c>
      <c r="J415" s="36" t="s">
        <v>77</v>
      </c>
      <c r="K415" s="123">
        <v>45717</v>
      </c>
      <c r="L415" s="36">
        <f>L414*2</f>
        <v>31.6</v>
      </c>
      <c r="M415" s="36"/>
      <c r="N415" s="130">
        <v>45108</v>
      </c>
      <c r="O415" s="130" t="s">
        <v>238</v>
      </c>
      <c r="P415" s="35" t="s">
        <v>79</v>
      </c>
      <c r="Q415" s="35" t="s">
        <v>79</v>
      </c>
      <c r="R415" s="112" t="s">
        <v>639</v>
      </c>
    </row>
    <row r="416" spans="2:18" ht="60" x14ac:dyDescent="0.25">
      <c r="B416"/>
      <c r="C416" s="51" t="s">
        <v>638</v>
      </c>
      <c r="D416" s="35" t="s">
        <v>281</v>
      </c>
      <c r="E416" s="35" t="s">
        <v>448</v>
      </c>
      <c r="F416" s="23">
        <v>3</v>
      </c>
      <c r="G416" s="35" t="s">
        <v>97</v>
      </c>
      <c r="H416" s="23">
        <v>2</v>
      </c>
      <c r="I416" s="36">
        <f>I414*3</f>
        <v>37.799999999999997</v>
      </c>
      <c r="J416" s="36" t="s">
        <v>77</v>
      </c>
      <c r="K416" s="123">
        <v>45717</v>
      </c>
      <c r="L416" s="36">
        <f>L414*3</f>
        <v>47.400000000000006</v>
      </c>
      <c r="M416" s="36"/>
      <c r="N416" s="130">
        <v>45108</v>
      </c>
      <c r="O416" s="130" t="s">
        <v>238</v>
      </c>
      <c r="P416" s="35" t="s">
        <v>79</v>
      </c>
      <c r="Q416" s="35" t="s">
        <v>79</v>
      </c>
      <c r="R416" s="113" t="s">
        <v>639</v>
      </c>
    </row>
    <row r="417" spans="2:18" ht="60" x14ac:dyDescent="0.25">
      <c r="B417"/>
      <c r="C417" s="51" t="s">
        <v>638</v>
      </c>
      <c r="D417" s="35" t="s">
        <v>281</v>
      </c>
      <c r="E417" s="35" t="s">
        <v>448</v>
      </c>
      <c r="F417" s="23">
        <v>4</v>
      </c>
      <c r="G417" s="35" t="s">
        <v>97</v>
      </c>
      <c r="H417" s="23">
        <v>3</v>
      </c>
      <c r="I417" s="36">
        <f>I414*4</f>
        <v>50.4</v>
      </c>
      <c r="J417" s="36" t="s">
        <v>77</v>
      </c>
      <c r="K417" s="123">
        <v>45717</v>
      </c>
      <c r="L417" s="36">
        <f>L414*4</f>
        <v>63.2</v>
      </c>
      <c r="M417" s="36"/>
      <c r="N417" s="130">
        <v>45108</v>
      </c>
      <c r="O417" s="130" t="s">
        <v>238</v>
      </c>
      <c r="P417" s="35" t="s">
        <v>79</v>
      </c>
      <c r="Q417" s="35" t="s">
        <v>79</v>
      </c>
      <c r="R417" s="112" t="s">
        <v>639</v>
      </c>
    </row>
    <row r="418" spans="2:18" ht="60" x14ac:dyDescent="0.25">
      <c r="B418"/>
      <c r="C418" s="51" t="s">
        <v>638</v>
      </c>
      <c r="D418" s="35" t="s">
        <v>281</v>
      </c>
      <c r="E418" s="35" t="s">
        <v>448</v>
      </c>
      <c r="F418" s="23">
        <v>5</v>
      </c>
      <c r="G418" s="35" t="s">
        <v>97</v>
      </c>
      <c r="H418" s="23">
        <v>4</v>
      </c>
      <c r="I418" s="36">
        <f>I414*5</f>
        <v>63</v>
      </c>
      <c r="J418" s="36" t="s">
        <v>77</v>
      </c>
      <c r="K418" s="123">
        <v>45717</v>
      </c>
      <c r="L418" s="36">
        <f>L414*5</f>
        <v>79</v>
      </c>
      <c r="M418" s="36"/>
      <c r="N418" s="130">
        <v>45108</v>
      </c>
      <c r="O418" s="130" t="s">
        <v>238</v>
      </c>
      <c r="P418" s="35" t="s">
        <v>79</v>
      </c>
      <c r="Q418" s="35" t="s">
        <v>79</v>
      </c>
      <c r="R418" s="113" t="s">
        <v>639</v>
      </c>
    </row>
    <row r="419" spans="2:18" ht="60" x14ac:dyDescent="0.25">
      <c r="B419"/>
      <c r="C419" s="51" t="s">
        <v>638</v>
      </c>
      <c r="D419" s="35" t="s">
        <v>281</v>
      </c>
      <c r="E419" s="35" t="s">
        <v>448</v>
      </c>
      <c r="F419" s="23">
        <v>6</v>
      </c>
      <c r="G419" s="35" t="s">
        <v>97</v>
      </c>
      <c r="H419" s="23">
        <v>5</v>
      </c>
      <c r="I419" s="36">
        <f>I414*6</f>
        <v>75.599999999999994</v>
      </c>
      <c r="J419" s="36" t="s">
        <v>77</v>
      </c>
      <c r="K419" s="123">
        <v>45717</v>
      </c>
      <c r="L419" s="36">
        <f>L414*6</f>
        <v>94.800000000000011</v>
      </c>
      <c r="M419" s="36"/>
      <c r="N419" s="130">
        <v>45108</v>
      </c>
      <c r="O419" s="130" t="s">
        <v>238</v>
      </c>
      <c r="P419" s="35" t="s">
        <v>79</v>
      </c>
      <c r="Q419" s="35" t="s">
        <v>79</v>
      </c>
      <c r="R419" s="112" t="s">
        <v>639</v>
      </c>
    </row>
    <row r="420" spans="2:18" ht="60" x14ac:dyDescent="0.25">
      <c r="B420"/>
      <c r="C420" s="51" t="s">
        <v>638</v>
      </c>
      <c r="D420" s="35" t="s">
        <v>281</v>
      </c>
      <c r="E420" s="35" t="s">
        <v>448</v>
      </c>
      <c r="F420" s="23">
        <v>7</v>
      </c>
      <c r="G420" s="35" t="s">
        <v>95</v>
      </c>
      <c r="H420" s="23">
        <v>6</v>
      </c>
      <c r="I420" s="36">
        <f>I414*3</f>
        <v>37.799999999999997</v>
      </c>
      <c r="J420" s="36" t="s">
        <v>77</v>
      </c>
      <c r="K420" s="123">
        <v>45717</v>
      </c>
      <c r="L420" s="36">
        <f>L414*3</f>
        <v>47.400000000000006</v>
      </c>
      <c r="M420" s="36"/>
      <c r="N420" s="130">
        <v>45108</v>
      </c>
      <c r="O420" s="130" t="s">
        <v>238</v>
      </c>
      <c r="P420" s="35" t="s">
        <v>79</v>
      </c>
      <c r="Q420" s="35" t="s">
        <v>79</v>
      </c>
      <c r="R420" s="113" t="s">
        <v>639</v>
      </c>
    </row>
    <row r="421" spans="2:18" ht="60" x14ac:dyDescent="0.25">
      <c r="B421"/>
      <c r="C421" s="51" t="s">
        <v>638</v>
      </c>
      <c r="D421" s="35" t="s">
        <v>281</v>
      </c>
      <c r="E421" s="35" t="s">
        <v>448</v>
      </c>
      <c r="F421" s="23">
        <v>8</v>
      </c>
      <c r="G421" s="35" t="s">
        <v>96</v>
      </c>
      <c r="H421" s="23">
        <v>3</v>
      </c>
      <c r="I421" s="36">
        <f>I414*4</f>
        <v>50.4</v>
      </c>
      <c r="J421" s="36" t="s">
        <v>77</v>
      </c>
      <c r="K421" s="123">
        <v>45717</v>
      </c>
      <c r="L421" s="36">
        <f>L414*4</f>
        <v>63.2</v>
      </c>
      <c r="M421" s="36"/>
      <c r="N421" s="130">
        <v>45108</v>
      </c>
      <c r="O421" s="130" t="s">
        <v>238</v>
      </c>
      <c r="P421" s="35" t="s">
        <v>79</v>
      </c>
      <c r="Q421" s="35" t="s">
        <v>79</v>
      </c>
      <c r="R421" s="112" t="s">
        <v>639</v>
      </c>
    </row>
    <row r="422" spans="2:18" ht="60" x14ac:dyDescent="0.25">
      <c r="B422"/>
      <c r="C422" s="51" t="s">
        <v>638</v>
      </c>
      <c r="D422" s="35" t="s">
        <v>281</v>
      </c>
      <c r="E422" s="35" t="s">
        <v>448</v>
      </c>
      <c r="F422" s="23">
        <v>9</v>
      </c>
      <c r="G422" s="35" t="s">
        <v>98</v>
      </c>
      <c r="H422" s="23">
        <v>4</v>
      </c>
      <c r="I422" s="36">
        <f>I414/2</f>
        <v>6.3</v>
      </c>
      <c r="J422" s="36" t="s">
        <v>77</v>
      </c>
      <c r="K422" s="123">
        <v>45717</v>
      </c>
      <c r="L422" s="36">
        <f>L414/2</f>
        <v>7.9</v>
      </c>
      <c r="M422" s="36"/>
      <c r="N422" s="130">
        <v>45108</v>
      </c>
      <c r="O422" s="130" t="s">
        <v>238</v>
      </c>
      <c r="P422" s="35" t="s">
        <v>79</v>
      </c>
      <c r="Q422" s="35" t="s">
        <v>79</v>
      </c>
      <c r="R422" s="113" t="s">
        <v>639</v>
      </c>
    </row>
    <row r="423" spans="2:18" ht="60" x14ac:dyDescent="0.25">
      <c r="B423"/>
      <c r="C423" s="51" t="s">
        <v>398</v>
      </c>
      <c r="D423" s="35" t="s">
        <v>135</v>
      </c>
      <c r="E423" s="35" t="s">
        <v>449</v>
      </c>
      <c r="F423" s="23">
        <v>1</v>
      </c>
      <c r="G423" s="35" t="s">
        <v>76</v>
      </c>
      <c r="H423" s="23">
        <v>2</v>
      </c>
      <c r="I423" s="36">
        <v>13.8</v>
      </c>
      <c r="J423" s="36" t="s">
        <v>77</v>
      </c>
      <c r="K423" s="123">
        <v>45839</v>
      </c>
      <c r="L423" s="36">
        <v>12.9</v>
      </c>
      <c r="M423" s="36" t="s">
        <v>77</v>
      </c>
      <c r="N423" s="130">
        <v>45108</v>
      </c>
      <c r="O423" s="130" t="s">
        <v>238</v>
      </c>
      <c r="P423" s="35" t="s">
        <v>79</v>
      </c>
      <c r="Q423" s="35" t="s">
        <v>81</v>
      </c>
      <c r="R423" s="112" t="s">
        <v>639</v>
      </c>
    </row>
    <row r="424" spans="2:18" ht="28.5" x14ac:dyDescent="0.25">
      <c r="B424"/>
      <c r="C424" s="51" t="s">
        <v>398</v>
      </c>
      <c r="D424" s="35" t="s">
        <v>135</v>
      </c>
      <c r="E424" s="35" t="s">
        <v>449</v>
      </c>
      <c r="F424" s="23">
        <v>2</v>
      </c>
      <c r="G424" s="35" t="s">
        <v>82</v>
      </c>
      <c r="H424" s="23">
        <v>2</v>
      </c>
      <c r="I424" s="36">
        <f>I423*2</f>
        <v>27.6</v>
      </c>
      <c r="J424" s="36" t="s">
        <v>77</v>
      </c>
      <c r="K424" s="123">
        <v>45839</v>
      </c>
      <c r="L424" s="36">
        <f>L423*2</f>
        <v>25.8</v>
      </c>
      <c r="M424" s="36" t="s">
        <v>77</v>
      </c>
      <c r="N424" s="130">
        <v>45108</v>
      </c>
      <c r="O424" s="130" t="s">
        <v>238</v>
      </c>
      <c r="P424" s="35" t="s">
        <v>79</v>
      </c>
      <c r="Q424" s="35" t="s">
        <v>81</v>
      </c>
      <c r="R424" s="112" t="s">
        <v>640</v>
      </c>
    </row>
    <row r="425" spans="2:18" ht="28.5" x14ac:dyDescent="0.25">
      <c r="B425"/>
      <c r="C425" s="51" t="s">
        <v>398</v>
      </c>
      <c r="D425" s="35" t="s">
        <v>135</v>
      </c>
      <c r="E425" s="35" t="s">
        <v>449</v>
      </c>
      <c r="F425" s="23">
        <v>3</v>
      </c>
      <c r="G425" s="35" t="s">
        <v>97</v>
      </c>
      <c r="H425" s="23">
        <v>3</v>
      </c>
      <c r="I425" s="36">
        <f>I423*3</f>
        <v>41.400000000000006</v>
      </c>
      <c r="J425" s="36" t="s">
        <v>77</v>
      </c>
      <c r="K425" s="123">
        <v>45839</v>
      </c>
      <c r="L425" s="36">
        <f>L423*3</f>
        <v>38.700000000000003</v>
      </c>
      <c r="M425" s="36" t="s">
        <v>77</v>
      </c>
      <c r="N425" s="130">
        <v>45108</v>
      </c>
      <c r="O425" s="130" t="s">
        <v>238</v>
      </c>
      <c r="P425" s="35" t="s">
        <v>79</v>
      </c>
      <c r="Q425" s="35" t="s">
        <v>81</v>
      </c>
      <c r="R425" s="112" t="s">
        <v>640</v>
      </c>
    </row>
    <row r="426" spans="2:18" ht="28.5" x14ac:dyDescent="0.25">
      <c r="B426"/>
      <c r="C426" s="51" t="s">
        <v>398</v>
      </c>
      <c r="D426" s="35" t="s">
        <v>135</v>
      </c>
      <c r="E426" s="35" t="s">
        <v>449</v>
      </c>
      <c r="F426" s="23">
        <v>4</v>
      </c>
      <c r="G426" s="35" t="s">
        <v>97</v>
      </c>
      <c r="H426" s="23">
        <v>4</v>
      </c>
      <c r="I426" s="36">
        <f>I423*4</f>
        <v>55.2</v>
      </c>
      <c r="J426" s="36" t="s">
        <v>77</v>
      </c>
      <c r="K426" s="123">
        <v>45839</v>
      </c>
      <c r="L426" s="36">
        <f>L423*4</f>
        <v>51.6</v>
      </c>
      <c r="M426" s="36" t="s">
        <v>77</v>
      </c>
      <c r="N426" s="130">
        <v>45108</v>
      </c>
      <c r="O426" s="130" t="s">
        <v>238</v>
      </c>
      <c r="P426" s="35" t="s">
        <v>79</v>
      </c>
      <c r="Q426" s="35" t="s">
        <v>81</v>
      </c>
      <c r="R426" s="112" t="s">
        <v>640</v>
      </c>
    </row>
    <row r="427" spans="2:18" ht="28.5" x14ac:dyDescent="0.25">
      <c r="B427"/>
      <c r="C427" s="51" t="s">
        <v>398</v>
      </c>
      <c r="D427" s="35" t="s">
        <v>135</v>
      </c>
      <c r="E427" s="35" t="s">
        <v>449</v>
      </c>
      <c r="F427" s="23">
        <v>5</v>
      </c>
      <c r="G427" s="35" t="s">
        <v>97</v>
      </c>
      <c r="H427" s="23">
        <v>5</v>
      </c>
      <c r="I427" s="36">
        <f>I423*5</f>
        <v>69</v>
      </c>
      <c r="J427" s="36" t="s">
        <v>77</v>
      </c>
      <c r="K427" s="123">
        <v>45839</v>
      </c>
      <c r="L427" s="36">
        <f>L423*5</f>
        <v>64.5</v>
      </c>
      <c r="M427" s="36" t="s">
        <v>77</v>
      </c>
      <c r="N427" s="130">
        <v>45108</v>
      </c>
      <c r="O427" s="130" t="s">
        <v>238</v>
      </c>
      <c r="P427" s="35" t="s">
        <v>79</v>
      </c>
      <c r="Q427" s="35" t="s">
        <v>81</v>
      </c>
      <c r="R427" s="112" t="s">
        <v>640</v>
      </c>
    </row>
    <row r="428" spans="2:18" ht="28.5" x14ac:dyDescent="0.25">
      <c r="B428"/>
      <c r="C428" s="51" t="s">
        <v>398</v>
      </c>
      <c r="D428" s="35" t="s">
        <v>135</v>
      </c>
      <c r="E428" s="35" t="s">
        <v>449</v>
      </c>
      <c r="F428" s="23">
        <v>6</v>
      </c>
      <c r="G428" s="35" t="s">
        <v>97</v>
      </c>
      <c r="H428" s="23">
        <v>6</v>
      </c>
      <c r="I428" s="36">
        <f>I423*6</f>
        <v>82.800000000000011</v>
      </c>
      <c r="J428" s="36" t="s">
        <v>77</v>
      </c>
      <c r="K428" s="123">
        <v>45839</v>
      </c>
      <c r="L428" s="36">
        <f>L423*6</f>
        <v>77.400000000000006</v>
      </c>
      <c r="M428" s="36" t="s">
        <v>77</v>
      </c>
      <c r="N428" s="130">
        <v>45108</v>
      </c>
      <c r="O428" s="130" t="s">
        <v>238</v>
      </c>
      <c r="P428" s="35" t="s">
        <v>79</v>
      </c>
      <c r="Q428" s="35" t="s">
        <v>81</v>
      </c>
      <c r="R428" s="112" t="s">
        <v>640</v>
      </c>
    </row>
    <row r="429" spans="2:18" ht="28.5" x14ac:dyDescent="0.25">
      <c r="B429"/>
      <c r="C429" s="51" t="s">
        <v>398</v>
      </c>
      <c r="D429" s="35" t="s">
        <v>135</v>
      </c>
      <c r="E429" s="35" t="s">
        <v>449</v>
      </c>
      <c r="F429" s="23">
        <v>7</v>
      </c>
      <c r="G429" s="35" t="s">
        <v>95</v>
      </c>
      <c r="H429" s="23">
        <v>3</v>
      </c>
      <c r="I429" s="36">
        <f>I423*3</f>
        <v>41.400000000000006</v>
      </c>
      <c r="J429" s="36" t="s">
        <v>77</v>
      </c>
      <c r="K429" s="123">
        <v>45839</v>
      </c>
      <c r="L429" s="36">
        <f>L423*3</f>
        <v>38.700000000000003</v>
      </c>
      <c r="M429" s="36" t="s">
        <v>77</v>
      </c>
      <c r="N429" s="130">
        <v>45108</v>
      </c>
      <c r="O429" s="130" t="s">
        <v>238</v>
      </c>
      <c r="P429" s="35" t="s">
        <v>79</v>
      </c>
      <c r="Q429" s="35" t="s">
        <v>81</v>
      </c>
      <c r="R429" s="112" t="s">
        <v>640</v>
      </c>
    </row>
    <row r="430" spans="2:18" ht="28.5" x14ac:dyDescent="0.25">
      <c r="B430"/>
      <c r="C430" s="51" t="s">
        <v>398</v>
      </c>
      <c r="D430" s="35" t="s">
        <v>135</v>
      </c>
      <c r="E430" s="35" t="s">
        <v>449</v>
      </c>
      <c r="F430" s="23">
        <v>8</v>
      </c>
      <c r="G430" s="35" t="s">
        <v>96</v>
      </c>
      <c r="H430" s="23">
        <v>4</v>
      </c>
      <c r="I430" s="36">
        <f>I423*4</f>
        <v>55.2</v>
      </c>
      <c r="J430" s="36" t="s">
        <v>77</v>
      </c>
      <c r="K430" s="123">
        <v>45839</v>
      </c>
      <c r="L430" s="36">
        <f>L423*4</f>
        <v>51.6</v>
      </c>
      <c r="M430" s="36" t="s">
        <v>77</v>
      </c>
      <c r="N430" s="130">
        <v>45108</v>
      </c>
      <c r="O430" s="130" t="s">
        <v>238</v>
      </c>
      <c r="P430" s="35" t="s">
        <v>79</v>
      </c>
      <c r="Q430" s="35" t="s">
        <v>81</v>
      </c>
      <c r="R430" s="112" t="s">
        <v>640</v>
      </c>
    </row>
    <row r="431" spans="2:18" ht="28.5" x14ac:dyDescent="0.25">
      <c r="B431"/>
      <c r="C431" s="51" t="s">
        <v>398</v>
      </c>
      <c r="D431" s="35" t="s">
        <v>135</v>
      </c>
      <c r="E431" s="35" t="s">
        <v>449</v>
      </c>
      <c r="F431" s="23">
        <v>9</v>
      </c>
      <c r="G431" s="35" t="s">
        <v>98</v>
      </c>
      <c r="H431" s="23">
        <v>2</v>
      </c>
      <c r="I431" s="36" t="s">
        <v>77</v>
      </c>
      <c r="J431" s="36" t="s">
        <v>77</v>
      </c>
      <c r="K431" s="123">
        <v>45839</v>
      </c>
      <c r="L431" s="36" t="s">
        <v>77</v>
      </c>
      <c r="M431" s="36" t="s">
        <v>77</v>
      </c>
      <c r="N431" s="130">
        <v>45108</v>
      </c>
      <c r="O431" s="130" t="s">
        <v>238</v>
      </c>
      <c r="P431" s="35" t="s">
        <v>79</v>
      </c>
      <c r="Q431" s="35" t="s">
        <v>81</v>
      </c>
      <c r="R431" s="112" t="s">
        <v>640</v>
      </c>
    </row>
    <row r="432" spans="2:18" ht="28.5" x14ac:dyDescent="0.25">
      <c r="B432"/>
      <c r="C432" s="51" t="s">
        <v>398</v>
      </c>
      <c r="D432" s="35" t="s">
        <v>135</v>
      </c>
      <c r="E432" s="35" t="s">
        <v>450</v>
      </c>
      <c r="F432" s="35">
        <v>1</v>
      </c>
      <c r="G432" s="35" t="s">
        <v>76</v>
      </c>
      <c r="H432" s="23">
        <v>2</v>
      </c>
      <c r="I432" s="36">
        <v>13.8</v>
      </c>
      <c r="J432" s="36" t="s">
        <v>77</v>
      </c>
      <c r="K432" s="123">
        <v>45839</v>
      </c>
      <c r="L432" s="36">
        <v>12.9</v>
      </c>
      <c r="M432" s="36" t="s">
        <v>77</v>
      </c>
      <c r="N432" s="130">
        <v>45108</v>
      </c>
      <c r="O432" s="130" t="s">
        <v>238</v>
      </c>
      <c r="P432" s="35" t="s">
        <v>79</v>
      </c>
      <c r="Q432" s="35" t="s">
        <v>81</v>
      </c>
      <c r="R432" s="112" t="s">
        <v>640</v>
      </c>
    </row>
    <row r="433" spans="2:18" ht="28.5" x14ac:dyDescent="0.25">
      <c r="B433"/>
      <c r="C433" s="51" t="s">
        <v>398</v>
      </c>
      <c r="D433" s="35" t="s">
        <v>135</v>
      </c>
      <c r="E433" s="35" t="s">
        <v>450</v>
      </c>
      <c r="F433" s="35">
        <v>2</v>
      </c>
      <c r="G433" s="35" t="s">
        <v>82</v>
      </c>
      <c r="H433" s="23">
        <v>2</v>
      </c>
      <c r="I433" s="36">
        <f>I432*2</f>
        <v>27.6</v>
      </c>
      <c r="J433" s="36" t="s">
        <v>77</v>
      </c>
      <c r="K433" s="123">
        <v>45839</v>
      </c>
      <c r="L433" s="36">
        <f>L432*2</f>
        <v>25.8</v>
      </c>
      <c r="M433" s="36" t="s">
        <v>77</v>
      </c>
      <c r="N433" s="130">
        <v>45108</v>
      </c>
      <c r="O433" s="130" t="s">
        <v>238</v>
      </c>
      <c r="P433" s="35" t="s">
        <v>79</v>
      </c>
      <c r="Q433" s="35" t="s">
        <v>81</v>
      </c>
      <c r="R433" s="112" t="s">
        <v>640</v>
      </c>
    </row>
    <row r="434" spans="2:18" ht="28.5" x14ac:dyDescent="0.25">
      <c r="B434"/>
      <c r="C434" s="51" t="s">
        <v>398</v>
      </c>
      <c r="D434" s="35" t="s">
        <v>135</v>
      </c>
      <c r="E434" s="35" t="s">
        <v>450</v>
      </c>
      <c r="F434" s="35">
        <v>3</v>
      </c>
      <c r="G434" s="35" t="s">
        <v>97</v>
      </c>
      <c r="H434" s="23">
        <v>3</v>
      </c>
      <c r="I434" s="36">
        <f>I432*3</f>
        <v>41.400000000000006</v>
      </c>
      <c r="J434" s="36" t="s">
        <v>77</v>
      </c>
      <c r="K434" s="123">
        <v>45839</v>
      </c>
      <c r="L434" s="36">
        <f>L432*3</f>
        <v>38.700000000000003</v>
      </c>
      <c r="M434" s="36" t="s">
        <v>77</v>
      </c>
      <c r="N434" s="130">
        <v>45108</v>
      </c>
      <c r="O434" s="130" t="s">
        <v>238</v>
      </c>
      <c r="P434" s="35" t="s">
        <v>79</v>
      </c>
      <c r="Q434" s="35" t="s">
        <v>81</v>
      </c>
      <c r="R434" s="112" t="s">
        <v>640</v>
      </c>
    </row>
    <row r="435" spans="2:18" ht="28.5" x14ac:dyDescent="0.25">
      <c r="B435"/>
      <c r="C435" s="51" t="s">
        <v>398</v>
      </c>
      <c r="D435" s="35" t="s">
        <v>135</v>
      </c>
      <c r="E435" s="35" t="s">
        <v>450</v>
      </c>
      <c r="F435" s="35">
        <v>4</v>
      </c>
      <c r="G435" s="35" t="s">
        <v>97</v>
      </c>
      <c r="H435" s="23">
        <v>4</v>
      </c>
      <c r="I435" s="36">
        <f>I432*4</f>
        <v>55.2</v>
      </c>
      <c r="J435" s="36" t="s">
        <v>77</v>
      </c>
      <c r="K435" s="123">
        <v>45839</v>
      </c>
      <c r="L435" s="36">
        <f>L432*4</f>
        <v>51.6</v>
      </c>
      <c r="M435" s="36" t="s">
        <v>77</v>
      </c>
      <c r="N435" s="130">
        <v>45108</v>
      </c>
      <c r="O435" s="130" t="s">
        <v>238</v>
      </c>
      <c r="P435" s="35" t="s">
        <v>79</v>
      </c>
      <c r="Q435" s="35" t="s">
        <v>81</v>
      </c>
      <c r="R435" s="112" t="s">
        <v>640</v>
      </c>
    </row>
    <row r="436" spans="2:18" ht="28.5" x14ac:dyDescent="0.25">
      <c r="B436"/>
      <c r="C436" s="51" t="s">
        <v>398</v>
      </c>
      <c r="D436" s="35" t="s">
        <v>135</v>
      </c>
      <c r="E436" s="35" t="s">
        <v>450</v>
      </c>
      <c r="F436" s="35">
        <v>5</v>
      </c>
      <c r="G436" s="35" t="s">
        <v>97</v>
      </c>
      <c r="H436" s="23">
        <v>5</v>
      </c>
      <c r="I436" s="36">
        <f>I432*5</f>
        <v>69</v>
      </c>
      <c r="J436" s="36" t="s">
        <v>77</v>
      </c>
      <c r="K436" s="123">
        <v>45839</v>
      </c>
      <c r="L436" s="36">
        <f>L432*5</f>
        <v>64.5</v>
      </c>
      <c r="M436" s="36" t="s">
        <v>77</v>
      </c>
      <c r="N436" s="130">
        <v>45108</v>
      </c>
      <c r="O436" s="130" t="s">
        <v>238</v>
      </c>
      <c r="P436" s="35" t="s">
        <v>79</v>
      </c>
      <c r="Q436" s="35" t="s">
        <v>81</v>
      </c>
      <c r="R436" s="112" t="s">
        <v>640</v>
      </c>
    </row>
    <row r="437" spans="2:18" ht="28.5" x14ac:dyDescent="0.25">
      <c r="B437"/>
      <c r="C437" s="51" t="s">
        <v>398</v>
      </c>
      <c r="D437" s="35" t="s">
        <v>135</v>
      </c>
      <c r="E437" s="35" t="s">
        <v>450</v>
      </c>
      <c r="F437" s="35">
        <v>6</v>
      </c>
      <c r="G437" s="35" t="s">
        <v>97</v>
      </c>
      <c r="H437" s="23">
        <v>6</v>
      </c>
      <c r="I437" s="36">
        <f>I432*6</f>
        <v>82.800000000000011</v>
      </c>
      <c r="J437" s="36" t="s">
        <v>77</v>
      </c>
      <c r="K437" s="123">
        <v>45839</v>
      </c>
      <c r="L437" s="36">
        <f>L432*6</f>
        <v>77.400000000000006</v>
      </c>
      <c r="M437" s="36" t="s">
        <v>77</v>
      </c>
      <c r="N437" s="130">
        <v>45108</v>
      </c>
      <c r="O437" s="130" t="s">
        <v>238</v>
      </c>
      <c r="P437" s="35" t="s">
        <v>79</v>
      </c>
      <c r="Q437" s="35" t="s">
        <v>81</v>
      </c>
      <c r="R437" s="112" t="s">
        <v>640</v>
      </c>
    </row>
    <row r="438" spans="2:18" ht="28.5" x14ac:dyDescent="0.25">
      <c r="B438"/>
      <c r="C438" s="51" t="s">
        <v>398</v>
      </c>
      <c r="D438" s="35" t="s">
        <v>135</v>
      </c>
      <c r="E438" s="35" t="s">
        <v>450</v>
      </c>
      <c r="F438" s="35">
        <v>7</v>
      </c>
      <c r="G438" s="35" t="s">
        <v>95</v>
      </c>
      <c r="H438" s="23">
        <v>3</v>
      </c>
      <c r="I438" s="36">
        <f>I432*3</f>
        <v>41.400000000000006</v>
      </c>
      <c r="J438" s="36" t="s">
        <v>77</v>
      </c>
      <c r="K438" s="123">
        <v>45839</v>
      </c>
      <c r="L438" s="36">
        <f>L432*3</f>
        <v>38.700000000000003</v>
      </c>
      <c r="M438" s="36" t="s">
        <v>77</v>
      </c>
      <c r="N438" s="130">
        <v>45108</v>
      </c>
      <c r="O438" s="130" t="s">
        <v>238</v>
      </c>
      <c r="P438" s="35" t="s">
        <v>79</v>
      </c>
      <c r="Q438" s="35" t="s">
        <v>81</v>
      </c>
      <c r="R438" s="112" t="s">
        <v>640</v>
      </c>
    </row>
    <row r="439" spans="2:18" ht="28.5" x14ac:dyDescent="0.25">
      <c r="B439"/>
      <c r="C439" s="51" t="s">
        <v>398</v>
      </c>
      <c r="D439" s="35" t="s">
        <v>135</v>
      </c>
      <c r="E439" s="35" t="s">
        <v>450</v>
      </c>
      <c r="F439" s="35">
        <v>8</v>
      </c>
      <c r="G439" s="35" t="s">
        <v>96</v>
      </c>
      <c r="H439" s="23">
        <v>4</v>
      </c>
      <c r="I439" s="36">
        <f>I432*4</f>
        <v>55.2</v>
      </c>
      <c r="J439" s="36" t="s">
        <v>77</v>
      </c>
      <c r="K439" s="123">
        <v>45839</v>
      </c>
      <c r="L439" s="36">
        <f>L432*4</f>
        <v>51.6</v>
      </c>
      <c r="M439" s="36" t="s">
        <v>77</v>
      </c>
      <c r="N439" s="130">
        <v>45108</v>
      </c>
      <c r="O439" s="130" t="s">
        <v>238</v>
      </c>
      <c r="P439" s="35" t="s">
        <v>79</v>
      </c>
      <c r="Q439" s="35" t="s">
        <v>81</v>
      </c>
      <c r="R439" s="112" t="s">
        <v>640</v>
      </c>
    </row>
    <row r="440" spans="2:18" ht="28.5" x14ac:dyDescent="0.25">
      <c r="B440"/>
      <c r="C440" s="51" t="s">
        <v>398</v>
      </c>
      <c r="D440" s="35" t="s">
        <v>135</v>
      </c>
      <c r="E440" s="35" t="s">
        <v>450</v>
      </c>
      <c r="F440" s="35">
        <v>9</v>
      </c>
      <c r="G440" s="35" t="s">
        <v>98</v>
      </c>
      <c r="H440" s="23">
        <v>2</v>
      </c>
      <c r="I440" s="36" t="s">
        <v>77</v>
      </c>
      <c r="J440" s="36" t="s">
        <v>77</v>
      </c>
      <c r="K440" s="123">
        <v>45839</v>
      </c>
      <c r="L440" s="36" t="s">
        <v>77</v>
      </c>
      <c r="M440" s="36" t="s">
        <v>77</v>
      </c>
      <c r="N440" s="130">
        <v>45108</v>
      </c>
      <c r="O440" s="130" t="s">
        <v>238</v>
      </c>
      <c r="P440" s="35" t="s">
        <v>79</v>
      </c>
      <c r="Q440" s="35" t="s">
        <v>81</v>
      </c>
      <c r="R440" s="112" t="s">
        <v>640</v>
      </c>
    </row>
    <row r="441" spans="2:18" ht="28.5" x14ac:dyDescent="0.25">
      <c r="B441"/>
      <c r="C441" s="51" t="s">
        <v>398</v>
      </c>
      <c r="D441" s="35" t="s">
        <v>128</v>
      </c>
      <c r="E441" s="35" t="s">
        <v>451</v>
      </c>
      <c r="F441" s="35">
        <v>1</v>
      </c>
      <c r="G441" s="35" t="s">
        <v>76</v>
      </c>
      <c r="H441" s="23">
        <v>2</v>
      </c>
      <c r="I441" s="36">
        <v>19.399999999999999</v>
      </c>
      <c r="J441" s="36" t="s">
        <v>77</v>
      </c>
      <c r="K441" s="123">
        <v>45839</v>
      </c>
      <c r="L441" s="36">
        <v>18.100000000000001</v>
      </c>
      <c r="M441" s="36" t="s">
        <v>77</v>
      </c>
      <c r="N441" s="130">
        <v>45108</v>
      </c>
      <c r="O441" s="130" t="s">
        <v>238</v>
      </c>
      <c r="P441" s="35" t="s">
        <v>79</v>
      </c>
      <c r="Q441" s="35" t="s">
        <v>81</v>
      </c>
      <c r="R441" s="112" t="s">
        <v>640</v>
      </c>
    </row>
    <row r="442" spans="2:18" ht="28.5" x14ac:dyDescent="0.25">
      <c r="B442"/>
      <c r="C442" s="51" t="s">
        <v>398</v>
      </c>
      <c r="D442" s="35" t="s">
        <v>128</v>
      </c>
      <c r="E442" s="35" t="s">
        <v>451</v>
      </c>
      <c r="F442" s="35">
        <v>2</v>
      </c>
      <c r="G442" s="35" t="s">
        <v>82</v>
      </c>
      <c r="H442" s="23">
        <v>2</v>
      </c>
      <c r="I442" s="36">
        <f>I441*2</f>
        <v>38.799999999999997</v>
      </c>
      <c r="J442" s="36" t="s">
        <v>77</v>
      </c>
      <c r="K442" s="123">
        <v>45839</v>
      </c>
      <c r="L442" s="36">
        <f>L441*2</f>
        <v>36.200000000000003</v>
      </c>
      <c r="M442" s="36" t="s">
        <v>77</v>
      </c>
      <c r="N442" s="130">
        <v>45108</v>
      </c>
      <c r="O442" s="130" t="s">
        <v>238</v>
      </c>
      <c r="P442" s="35" t="s">
        <v>79</v>
      </c>
      <c r="Q442" s="35" t="s">
        <v>81</v>
      </c>
      <c r="R442" s="112" t="s">
        <v>640</v>
      </c>
    </row>
    <row r="443" spans="2:18" ht="28.5" x14ac:dyDescent="0.25">
      <c r="B443"/>
      <c r="C443" s="51" t="s">
        <v>398</v>
      </c>
      <c r="D443" s="35" t="s">
        <v>128</v>
      </c>
      <c r="E443" s="35" t="s">
        <v>451</v>
      </c>
      <c r="F443" s="35">
        <v>3</v>
      </c>
      <c r="G443" s="35" t="s">
        <v>97</v>
      </c>
      <c r="H443" s="23">
        <v>3</v>
      </c>
      <c r="I443" s="36">
        <f>I441*3</f>
        <v>58.199999999999996</v>
      </c>
      <c r="J443" s="36" t="s">
        <v>77</v>
      </c>
      <c r="K443" s="123">
        <v>45839</v>
      </c>
      <c r="L443" s="36">
        <f>L441*3</f>
        <v>54.300000000000004</v>
      </c>
      <c r="M443" s="36" t="s">
        <v>77</v>
      </c>
      <c r="N443" s="130">
        <v>45108</v>
      </c>
      <c r="O443" s="130" t="s">
        <v>238</v>
      </c>
      <c r="P443" s="35" t="s">
        <v>79</v>
      </c>
      <c r="Q443" s="35" t="s">
        <v>81</v>
      </c>
      <c r="R443" s="112" t="s">
        <v>640</v>
      </c>
    </row>
    <row r="444" spans="2:18" ht="28.5" x14ac:dyDescent="0.25">
      <c r="B444"/>
      <c r="C444" s="51" t="s">
        <v>398</v>
      </c>
      <c r="D444" s="35" t="s">
        <v>128</v>
      </c>
      <c r="E444" s="35" t="s">
        <v>451</v>
      </c>
      <c r="F444" s="35">
        <v>4</v>
      </c>
      <c r="G444" s="35" t="s">
        <v>97</v>
      </c>
      <c r="H444" s="23">
        <v>4</v>
      </c>
      <c r="I444" s="36">
        <f>I441*4</f>
        <v>77.599999999999994</v>
      </c>
      <c r="J444" s="36" t="s">
        <v>77</v>
      </c>
      <c r="K444" s="123">
        <v>45839</v>
      </c>
      <c r="L444" s="36">
        <f>L441*4</f>
        <v>72.400000000000006</v>
      </c>
      <c r="M444" s="36" t="s">
        <v>77</v>
      </c>
      <c r="N444" s="130">
        <v>45108</v>
      </c>
      <c r="O444" s="130" t="s">
        <v>238</v>
      </c>
      <c r="P444" s="35" t="s">
        <v>79</v>
      </c>
      <c r="Q444" s="35" t="s">
        <v>81</v>
      </c>
      <c r="R444" s="112" t="s">
        <v>640</v>
      </c>
    </row>
    <row r="445" spans="2:18" ht="28.5" x14ac:dyDescent="0.25">
      <c r="B445"/>
      <c r="C445" s="51" t="s">
        <v>398</v>
      </c>
      <c r="D445" s="35" t="s">
        <v>128</v>
      </c>
      <c r="E445" s="35" t="s">
        <v>451</v>
      </c>
      <c r="F445" s="35">
        <v>5</v>
      </c>
      <c r="G445" s="35" t="s">
        <v>97</v>
      </c>
      <c r="H445" s="23">
        <v>5</v>
      </c>
      <c r="I445" s="36">
        <f>I441*5</f>
        <v>97</v>
      </c>
      <c r="J445" s="36" t="s">
        <v>77</v>
      </c>
      <c r="K445" s="123">
        <v>45839</v>
      </c>
      <c r="L445" s="36">
        <f>L441*5</f>
        <v>90.5</v>
      </c>
      <c r="M445" s="36" t="s">
        <v>77</v>
      </c>
      <c r="N445" s="130">
        <v>45108</v>
      </c>
      <c r="O445" s="130" t="s">
        <v>238</v>
      </c>
      <c r="P445" s="35" t="s">
        <v>79</v>
      </c>
      <c r="Q445" s="35" t="s">
        <v>81</v>
      </c>
      <c r="R445" s="112" t="s">
        <v>640</v>
      </c>
    </row>
    <row r="446" spans="2:18" ht="28.5" x14ac:dyDescent="0.25">
      <c r="B446"/>
      <c r="C446" s="51" t="s">
        <v>398</v>
      </c>
      <c r="D446" s="35" t="s">
        <v>128</v>
      </c>
      <c r="E446" s="35" t="s">
        <v>451</v>
      </c>
      <c r="F446" s="35">
        <v>6</v>
      </c>
      <c r="G446" s="35" t="s">
        <v>97</v>
      </c>
      <c r="H446" s="23">
        <v>6</v>
      </c>
      <c r="I446" s="36">
        <f>I441*6</f>
        <v>116.39999999999999</v>
      </c>
      <c r="J446" s="36" t="s">
        <v>77</v>
      </c>
      <c r="K446" s="123">
        <v>45839</v>
      </c>
      <c r="L446" s="36">
        <f>L441*6</f>
        <v>108.60000000000001</v>
      </c>
      <c r="M446" s="36" t="s">
        <v>77</v>
      </c>
      <c r="N446" s="130">
        <v>45108</v>
      </c>
      <c r="O446" s="130" t="s">
        <v>238</v>
      </c>
      <c r="P446" s="35" t="s">
        <v>79</v>
      </c>
      <c r="Q446" s="35" t="s">
        <v>81</v>
      </c>
      <c r="R446" s="112" t="s">
        <v>640</v>
      </c>
    </row>
    <row r="447" spans="2:18" ht="28.5" x14ac:dyDescent="0.25">
      <c r="B447"/>
      <c r="C447" s="51" t="s">
        <v>398</v>
      </c>
      <c r="D447" s="35" t="s">
        <v>128</v>
      </c>
      <c r="E447" s="35" t="s">
        <v>451</v>
      </c>
      <c r="F447" s="35">
        <v>7</v>
      </c>
      <c r="G447" s="35" t="s">
        <v>95</v>
      </c>
      <c r="H447" s="23">
        <v>3</v>
      </c>
      <c r="I447" s="36">
        <f>I441*3</f>
        <v>58.199999999999996</v>
      </c>
      <c r="J447" s="36" t="s">
        <v>77</v>
      </c>
      <c r="K447" s="123">
        <v>45839</v>
      </c>
      <c r="L447" s="36">
        <f>L441*3</f>
        <v>54.300000000000004</v>
      </c>
      <c r="M447" s="36" t="s">
        <v>77</v>
      </c>
      <c r="N447" s="130">
        <v>45108</v>
      </c>
      <c r="O447" s="130" t="s">
        <v>238</v>
      </c>
      <c r="P447" s="35" t="s">
        <v>79</v>
      </c>
      <c r="Q447" s="35" t="s">
        <v>81</v>
      </c>
      <c r="R447" s="112" t="s">
        <v>640</v>
      </c>
    </row>
    <row r="448" spans="2:18" ht="28.5" x14ac:dyDescent="0.25">
      <c r="B448"/>
      <c r="C448" s="51" t="s">
        <v>398</v>
      </c>
      <c r="D448" s="35" t="s">
        <v>128</v>
      </c>
      <c r="E448" s="35" t="s">
        <v>451</v>
      </c>
      <c r="F448" s="35">
        <v>8</v>
      </c>
      <c r="G448" s="35" t="s">
        <v>96</v>
      </c>
      <c r="H448" s="23">
        <v>4</v>
      </c>
      <c r="I448" s="36">
        <f>I441*4</f>
        <v>77.599999999999994</v>
      </c>
      <c r="J448" s="36" t="s">
        <v>77</v>
      </c>
      <c r="K448" s="123">
        <v>45839</v>
      </c>
      <c r="L448" s="36">
        <f>L441*4</f>
        <v>72.400000000000006</v>
      </c>
      <c r="M448" s="36" t="s">
        <v>77</v>
      </c>
      <c r="N448" s="130">
        <v>45108</v>
      </c>
      <c r="O448" s="130" t="s">
        <v>238</v>
      </c>
      <c r="P448" s="35" t="s">
        <v>79</v>
      </c>
      <c r="Q448" s="35" t="s">
        <v>81</v>
      </c>
      <c r="R448" s="112" t="s">
        <v>640</v>
      </c>
    </row>
    <row r="449" spans="2:18" ht="28.5" x14ac:dyDescent="0.25">
      <c r="B449"/>
      <c r="C449" s="51" t="s">
        <v>398</v>
      </c>
      <c r="D449" s="35" t="s">
        <v>128</v>
      </c>
      <c r="E449" s="35" t="s">
        <v>451</v>
      </c>
      <c r="F449" s="35">
        <v>9</v>
      </c>
      <c r="G449" s="35" t="s">
        <v>98</v>
      </c>
      <c r="H449" s="23">
        <v>2</v>
      </c>
      <c r="I449" s="36" t="s">
        <v>77</v>
      </c>
      <c r="J449" s="36" t="s">
        <v>77</v>
      </c>
      <c r="K449" s="123">
        <v>45839</v>
      </c>
      <c r="L449" s="36" t="s">
        <v>77</v>
      </c>
      <c r="M449" s="36" t="s">
        <v>77</v>
      </c>
      <c r="N449" s="130">
        <v>45108</v>
      </c>
      <c r="O449" s="130" t="s">
        <v>238</v>
      </c>
      <c r="P449" s="35" t="s">
        <v>79</v>
      </c>
      <c r="Q449" s="35" t="s">
        <v>81</v>
      </c>
      <c r="R449" s="112" t="s">
        <v>640</v>
      </c>
    </row>
    <row r="450" spans="2:18" ht="28.5" x14ac:dyDescent="0.25">
      <c r="B450"/>
      <c r="C450" s="51" t="s">
        <v>398</v>
      </c>
      <c r="D450" s="35" t="s">
        <v>128</v>
      </c>
      <c r="E450" s="35" t="s">
        <v>452</v>
      </c>
      <c r="F450" s="35">
        <v>1</v>
      </c>
      <c r="G450" s="35" t="s">
        <v>76</v>
      </c>
      <c r="H450" s="23">
        <v>2</v>
      </c>
      <c r="I450" s="36">
        <v>19.399999999999999</v>
      </c>
      <c r="J450" s="36" t="s">
        <v>77</v>
      </c>
      <c r="K450" s="123">
        <v>45839</v>
      </c>
      <c r="L450" s="36">
        <v>18.100000000000001</v>
      </c>
      <c r="M450" s="36" t="s">
        <v>77</v>
      </c>
      <c r="N450" s="130">
        <v>45108</v>
      </c>
      <c r="O450" s="130" t="s">
        <v>238</v>
      </c>
      <c r="P450" s="35" t="s">
        <v>79</v>
      </c>
      <c r="Q450" s="35" t="s">
        <v>81</v>
      </c>
      <c r="R450" s="112" t="s">
        <v>640</v>
      </c>
    </row>
    <row r="451" spans="2:18" ht="28.5" x14ac:dyDescent="0.25">
      <c r="B451"/>
      <c r="C451" s="51" t="s">
        <v>398</v>
      </c>
      <c r="D451" s="35" t="s">
        <v>128</v>
      </c>
      <c r="E451" s="35" t="s">
        <v>452</v>
      </c>
      <c r="F451" s="35">
        <v>2</v>
      </c>
      <c r="G451" s="35" t="s">
        <v>82</v>
      </c>
      <c r="H451" s="23">
        <v>2</v>
      </c>
      <c r="I451" s="36">
        <f>I450*2</f>
        <v>38.799999999999997</v>
      </c>
      <c r="J451" s="36" t="s">
        <v>77</v>
      </c>
      <c r="K451" s="123">
        <v>45839</v>
      </c>
      <c r="L451" s="36">
        <f>L450*2</f>
        <v>36.200000000000003</v>
      </c>
      <c r="M451" s="36" t="s">
        <v>77</v>
      </c>
      <c r="N451" s="130">
        <v>45108</v>
      </c>
      <c r="O451" s="130" t="s">
        <v>238</v>
      </c>
      <c r="P451" s="35" t="s">
        <v>79</v>
      </c>
      <c r="Q451" s="35" t="s">
        <v>81</v>
      </c>
      <c r="R451" s="112" t="s">
        <v>640</v>
      </c>
    </row>
    <row r="452" spans="2:18" ht="28.5" x14ac:dyDescent="0.25">
      <c r="B452"/>
      <c r="C452" s="51" t="s">
        <v>398</v>
      </c>
      <c r="D452" s="35" t="s">
        <v>128</v>
      </c>
      <c r="E452" s="35" t="s">
        <v>452</v>
      </c>
      <c r="F452" s="35">
        <v>3</v>
      </c>
      <c r="G452" s="35" t="s">
        <v>97</v>
      </c>
      <c r="H452" s="23">
        <v>3</v>
      </c>
      <c r="I452" s="36">
        <f>I450*3</f>
        <v>58.199999999999996</v>
      </c>
      <c r="J452" s="36" t="s">
        <v>77</v>
      </c>
      <c r="K452" s="123">
        <v>45839</v>
      </c>
      <c r="L452" s="36">
        <f>L450*3</f>
        <v>54.300000000000004</v>
      </c>
      <c r="M452" s="36" t="s">
        <v>77</v>
      </c>
      <c r="N452" s="130">
        <v>45108</v>
      </c>
      <c r="O452" s="130" t="s">
        <v>238</v>
      </c>
      <c r="P452" s="35" t="s">
        <v>79</v>
      </c>
      <c r="Q452" s="35" t="s">
        <v>81</v>
      </c>
      <c r="R452" s="112" t="s">
        <v>640</v>
      </c>
    </row>
    <row r="453" spans="2:18" ht="28.5" x14ac:dyDescent="0.25">
      <c r="B453"/>
      <c r="C453" s="51" t="s">
        <v>398</v>
      </c>
      <c r="D453" s="35" t="s">
        <v>128</v>
      </c>
      <c r="E453" s="35" t="s">
        <v>452</v>
      </c>
      <c r="F453" s="35">
        <v>4</v>
      </c>
      <c r="G453" s="35" t="s">
        <v>97</v>
      </c>
      <c r="H453" s="23">
        <v>4</v>
      </c>
      <c r="I453" s="36">
        <f>I450*4</f>
        <v>77.599999999999994</v>
      </c>
      <c r="J453" s="36" t="s">
        <v>77</v>
      </c>
      <c r="K453" s="123">
        <v>45839</v>
      </c>
      <c r="L453" s="36">
        <f>L450*4</f>
        <v>72.400000000000006</v>
      </c>
      <c r="M453" s="36" t="s">
        <v>77</v>
      </c>
      <c r="N453" s="130">
        <v>45108</v>
      </c>
      <c r="O453" s="130" t="s">
        <v>238</v>
      </c>
      <c r="P453" s="35" t="s">
        <v>79</v>
      </c>
      <c r="Q453" s="35" t="s">
        <v>81</v>
      </c>
      <c r="R453" s="112" t="s">
        <v>640</v>
      </c>
    </row>
    <row r="454" spans="2:18" ht="28.5" x14ac:dyDescent="0.25">
      <c r="B454"/>
      <c r="C454" s="51" t="s">
        <v>398</v>
      </c>
      <c r="D454" s="35" t="s">
        <v>128</v>
      </c>
      <c r="E454" s="35" t="s">
        <v>452</v>
      </c>
      <c r="F454" s="35">
        <v>5</v>
      </c>
      <c r="G454" s="35" t="s">
        <v>97</v>
      </c>
      <c r="H454" s="23">
        <v>5</v>
      </c>
      <c r="I454" s="36">
        <f>I450*5</f>
        <v>97</v>
      </c>
      <c r="J454" s="36" t="s">
        <v>77</v>
      </c>
      <c r="K454" s="123">
        <v>45839</v>
      </c>
      <c r="L454" s="36">
        <f>L450*5</f>
        <v>90.5</v>
      </c>
      <c r="M454" s="36" t="s">
        <v>77</v>
      </c>
      <c r="N454" s="130">
        <v>45108</v>
      </c>
      <c r="O454" s="130" t="s">
        <v>238</v>
      </c>
      <c r="P454" s="35" t="s">
        <v>79</v>
      </c>
      <c r="Q454" s="35" t="s">
        <v>81</v>
      </c>
      <c r="R454" s="112" t="s">
        <v>640</v>
      </c>
    </row>
    <row r="455" spans="2:18" ht="28.5" x14ac:dyDescent="0.25">
      <c r="B455"/>
      <c r="C455" s="51" t="s">
        <v>398</v>
      </c>
      <c r="D455" s="35" t="s">
        <v>128</v>
      </c>
      <c r="E455" s="35" t="s">
        <v>452</v>
      </c>
      <c r="F455" s="35">
        <v>6</v>
      </c>
      <c r="G455" s="35" t="s">
        <v>97</v>
      </c>
      <c r="H455" s="23">
        <v>6</v>
      </c>
      <c r="I455" s="36">
        <f>I450*6</f>
        <v>116.39999999999999</v>
      </c>
      <c r="J455" s="36" t="s">
        <v>77</v>
      </c>
      <c r="K455" s="123">
        <v>45839</v>
      </c>
      <c r="L455" s="36">
        <f>L450*6</f>
        <v>108.60000000000001</v>
      </c>
      <c r="M455" s="36" t="s">
        <v>77</v>
      </c>
      <c r="N455" s="130">
        <v>45108</v>
      </c>
      <c r="O455" s="130" t="s">
        <v>238</v>
      </c>
      <c r="P455" s="35" t="s">
        <v>79</v>
      </c>
      <c r="Q455" s="35" t="s">
        <v>81</v>
      </c>
      <c r="R455" s="112" t="s">
        <v>640</v>
      </c>
    </row>
    <row r="456" spans="2:18" ht="28.5" x14ac:dyDescent="0.25">
      <c r="B456"/>
      <c r="C456" s="51" t="s">
        <v>398</v>
      </c>
      <c r="D456" s="35" t="s">
        <v>128</v>
      </c>
      <c r="E456" s="35" t="s">
        <v>452</v>
      </c>
      <c r="F456" s="35">
        <v>7</v>
      </c>
      <c r="G456" s="35" t="s">
        <v>95</v>
      </c>
      <c r="H456" s="23">
        <v>3</v>
      </c>
      <c r="I456" s="36">
        <f>I450*3</f>
        <v>58.199999999999996</v>
      </c>
      <c r="J456" s="36" t="s">
        <v>77</v>
      </c>
      <c r="K456" s="123">
        <v>45839</v>
      </c>
      <c r="L456" s="36">
        <f>L450*3</f>
        <v>54.300000000000004</v>
      </c>
      <c r="M456" s="36" t="s">
        <v>77</v>
      </c>
      <c r="N456" s="130">
        <v>45108</v>
      </c>
      <c r="O456" s="130" t="s">
        <v>238</v>
      </c>
      <c r="P456" s="35" t="s">
        <v>79</v>
      </c>
      <c r="Q456" s="35" t="s">
        <v>81</v>
      </c>
      <c r="R456" s="112" t="s">
        <v>640</v>
      </c>
    </row>
    <row r="457" spans="2:18" ht="28.5" x14ac:dyDescent="0.25">
      <c r="B457"/>
      <c r="C457" s="51" t="s">
        <v>398</v>
      </c>
      <c r="D457" s="35" t="s">
        <v>128</v>
      </c>
      <c r="E457" s="35" t="s">
        <v>452</v>
      </c>
      <c r="F457" s="35">
        <v>8</v>
      </c>
      <c r="G457" s="35" t="s">
        <v>96</v>
      </c>
      <c r="H457" s="23">
        <v>4</v>
      </c>
      <c r="I457" s="36">
        <f>I450*4</f>
        <v>77.599999999999994</v>
      </c>
      <c r="J457" s="36" t="s">
        <v>77</v>
      </c>
      <c r="K457" s="123">
        <v>45839</v>
      </c>
      <c r="L457" s="36">
        <f>L450*4</f>
        <v>72.400000000000006</v>
      </c>
      <c r="M457" s="36" t="s">
        <v>77</v>
      </c>
      <c r="N457" s="130">
        <v>45108</v>
      </c>
      <c r="O457" s="130" t="s">
        <v>238</v>
      </c>
      <c r="P457" s="35" t="s">
        <v>79</v>
      </c>
      <c r="Q457" s="35" t="s">
        <v>81</v>
      </c>
      <c r="R457" s="112" t="s">
        <v>640</v>
      </c>
    </row>
    <row r="458" spans="2:18" ht="28.5" x14ac:dyDescent="0.25">
      <c r="B458"/>
      <c r="C458" s="51" t="s">
        <v>398</v>
      </c>
      <c r="D458" s="35" t="s">
        <v>128</v>
      </c>
      <c r="E458" s="35" t="s">
        <v>452</v>
      </c>
      <c r="F458" s="35">
        <v>9</v>
      </c>
      <c r="G458" s="35" t="s">
        <v>98</v>
      </c>
      <c r="H458" s="23">
        <v>2</v>
      </c>
      <c r="I458" s="36" t="s">
        <v>77</v>
      </c>
      <c r="J458" s="36" t="s">
        <v>77</v>
      </c>
      <c r="K458" s="123">
        <v>45839</v>
      </c>
      <c r="L458" s="36" t="s">
        <v>77</v>
      </c>
      <c r="M458" s="36" t="s">
        <v>77</v>
      </c>
      <c r="N458" s="130">
        <v>45108</v>
      </c>
      <c r="O458" s="130" t="s">
        <v>238</v>
      </c>
      <c r="P458" s="35" t="s">
        <v>79</v>
      </c>
      <c r="Q458" s="35" t="s">
        <v>81</v>
      </c>
      <c r="R458" s="112" t="s">
        <v>640</v>
      </c>
    </row>
    <row r="459" spans="2:18" ht="42.75" x14ac:dyDescent="0.25">
      <c r="B459"/>
      <c r="C459" s="51" t="s">
        <v>398</v>
      </c>
      <c r="D459" s="35" t="s">
        <v>136</v>
      </c>
      <c r="E459" s="35" t="s">
        <v>453</v>
      </c>
      <c r="F459" s="23">
        <v>1</v>
      </c>
      <c r="G459" s="35" t="s">
        <v>76</v>
      </c>
      <c r="H459" s="23">
        <v>2</v>
      </c>
      <c r="I459" s="36">
        <v>10.6</v>
      </c>
      <c r="J459" s="36" t="s">
        <v>77</v>
      </c>
      <c r="K459" s="123">
        <v>45839</v>
      </c>
      <c r="L459" s="36">
        <v>9.9</v>
      </c>
      <c r="M459" s="36" t="s">
        <v>77</v>
      </c>
      <c r="N459" s="130">
        <v>45108</v>
      </c>
      <c r="O459" s="130" t="s">
        <v>238</v>
      </c>
      <c r="P459" s="35" t="s">
        <v>79</v>
      </c>
      <c r="Q459" s="35" t="s">
        <v>81</v>
      </c>
      <c r="R459" s="112" t="s">
        <v>640</v>
      </c>
    </row>
    <row r="460" spans="2:18" ht="42.75" x14ac:dyDescent="0.25">
      <c r="B460"/>
      <c r="C460" s="51" t="s">
        <v>398</v>
      </c>
      <c r="D460" s="35" t="s">
        <v>136</v>
      </c>
      <c r="E460" s="35" t="s">
        <v>453</v>
      </c>
      <c r="F460" s="23">
        <v>2</v>
      </c>
      <c r="G460" s="35" t="s">
        <v>82</v>
      </c>
      <c r="H460" s="23">
        <v>2</v>
      </c>
      <c r="I460" s="36">
        <f>I459*2</f>
        <v>21.2</v>
      </c>
      <c r="J460" s="36" t="s">
        <v>77</v>
      </c>
      <c r="K460" s="123">
        <v>45839</v>
      </c>
      <c r="L460" s="36">
        <f>L459*2</f>
        <v>19.8</v>
      </c>
      <c r="M460" s="36" t="s">
        <v>77</v>
      </c>
      <c r="N460" s="130">
        <v>45108</v>
      </c>
      <c r="O460" s="130" t="s">
        <v>238</v>
      </c>
      <c r="P460" s="35" t="s">
        <v>79</v>
      </c>
      <c r="Q460" s="35" t="s">
        <v>81</v>
      </c>
      <c r="R460" s="112" t="s">
        <v>640</v>
      </c>
    </row>
    <row r="461" spans="2:18" ht="42.75" x14ac:dyDescent="0.25">
      <c r="B461"/>
      <c r="C461" s="51" t="s">
        <v>398</v>
      </c>
      <c r="D461" s="35" t="s">
        <v>136</v>
      </c>
      <c r="E461" s="35" t="s">
        <v>453</v>
      </c>
      <c r="F461" s="23">
        <v>3</v>
      </c>
      <c r="G461" s="35" t="s">
        <v>97</v>
      </c>
      <c r="H461" s="23">
        <v>3</v>
      </c>
      <c r="I461" s="36">
        <f>I459*3</f>
        <v>31.799999999999997</v>
      </c>
      <c r="J461" s="36" t="s">
        <v>77</v>
      </c>
      <c r="K461" s="123">
        <v>45839</v>
      </c>
      <c r="L461" s="36">
        <f>L459*3</f>
        <v>29.700000000000003</v>
      </c>
      <c r="M461" s="36" t="s">
        <v>77</v>
      </c>
      <c r="N461" s="130">
        <v>45108</v>
      </c>
      <c r="O461" s="130" t="s">
        <v>238</v>
      </c>
      <c r="P461" s="35" t="s">
        <v>79</v>
      </c>
      <c r="Q461" s="35" t="s">
        <v>81</v>
      </c>
      <c r="R461" s="112" t="s">
        <v>640</v>
      </c>
    </row>
    <row r="462" spans="2:18" ht="42.75" x14ac:dyDescent="0.25">
      <c r="B462"/>
      <c r="C462" s="51" t="s">
        <v>398</v>
      </c>
      <c r="D462" s="35" t="s">
        <v>136</v>
      </c>
      <c r="E462" s="35" t="s">
        <v>453</v>
      </c>
      <c r="F462" s="23">
        <v>4</v>
      </c>
      <c r="G462" s="35" t="s">
        <v>97</v>
      </c>
      <c r="H462" s="23">
        <v>4</v>
      </c>
      <c r="I462" s="36">
        <f>I459*4</f>
        <v>42.4</v>
      </c>
      <c r="J462" s="36" t="s">
        <v>77</v>
      </c>
      <c r="K462" s="123">
        <v>45839</v>
      </c>
      <c r="L462" s="36">
        <f>L459*4</f>
        <v>39.6</v>
      </c>
      <c r="M462" s="36" t="s">
        <v>77</v>
      </c>
      <c r="N462" s="130">
        <v>45108</v>
      </c>
      <c r="O462" s="130" t="s">
        <v>238</v>
      </c>
      <c r="P462" s="35" t="s">
        <v>79</v>
      </c>
      <c r="Q462" s="35" t="s">
        <v>81</v>
      </c>
      <c r="R462" s="112" t="s">
        <v>640</v>
      </c>
    </row>
    <row r="463" spans="2:18" ht="42.75" x14ac:dyDescent="0.25">
      <c r="B463"/>
      <c r="C463" s="51" t="s">
        <v>398</v>
      </c>
      <c r="D463" s="35" t="s">
        <v>136</v>
      </c>
      <c r="E463" s="35" t="s">
        <v>453</v>
      </c>
      <c r="F463" s="23">
        <v>5</v>
      </c>
      <c r="G463" s="35" t="s">
        <v>97</v>
      </c>
      <c r="H463" s="23">
        <v>5</v>
      </c>
      <c r="I463" s="36">
        <f>I459*5</f>
        <v>53</v>
      </c>
      <c r="J463" s="36" t="s">
        <v>77</v>
      </c>
      <c r="K463" s="123">
        <v>45839</v>
      </c>
      <c r="L463" s="36">
        <f>L459*5</f>
        <v>49.5</v>
      </c>
      <c r="M463" s="36" t="s">
        <v>77</v>
      </c>
      <c r="N463" s="130">
        <v>45108</v>
      </c>
      <c r="O463" s="130" t="s">
        <v>238</v>
      </c>
      <c r="P463" s="35" t="s">
        <v>79</v>
      </c>
      <c r="Q463" s="35" t="s">
        <v>81</v>
      </c>
      <c r="R463" s="112" t="s">
        <v>640</v>
      </c>
    </row>
    <row r="464" spans="2:18" ht="42.75" x14ac:dyDescent="0.25">
      <c r="B464"/>
      <c r="C464" s="51" t="s">
        <v>398</v>
      </c>
      <c r="D464" s="35" t="s">
        <v>136</v>
      </c>
      <c r="E464" s="35" t="s">
        <v>453</v>
      </c>
      <c r="F464" s="23">
        <v>6</v>
      </c>
      <c r="G464" s="35" t="s">
        <v>97</v>
      </c>
      <c r="H464" s="23">
        <v>6</v>
      </c>
      <c r="I464" s="36">
        <f>I459*6</f>
        <v>63.599999999999994</v>
      </c>
      <c r="J464" s="36" t="s">
        <v>77</v>
      </c>
      <c r="K464" s="123">
        <v>45839</v>
      </c>
      <c r="L464" s="36">
        <f>L459*6</f>
        <v>59.400000000000006</v>
      </c>
      <c r="M464" s="36" t="s">
        <v>77</v>
      </c>
      <c r="N464" s="130">
        <v>45108</v>
      </c>
      <c r="O464" s="130" t="s">
        <v>238</v>
      </c>
      <c r="P464" s="35" t="s">
        <v>79</v>
      </c>
      <c r="Q464" s="35" t="s">
        <v>81</v>
      </c>
      <c r="R464" s="112" t="s">
        <v>640</v>
      </c>
    </row>
    <row r="465" spans="2:18" ht="42.75" x14ac:dyDescent="0.25">
      <c r="B465"/>
      <c r="C465" s="51" t="s">
        <v>398</v>
      </c>
      <c r="D465" s="35" t="s">
        <v>136</v>
      </c>
      <c r="E465" s="35" t="s">
        <v>453</v>
      </c>
      <c r="F465" s="23">
        <v>7</v>
      </c>
      <c r="G465" s="35" t="s">
        <v>95</v>
      </c>
      <c r="H465" s="23">
        <v>3</v>
      </c>
      <c r="I465" s="36">
        <f>I459*3</f>
        <v>31.799999999999997</v>
      </c>
      <c r="J465" s="36" t="s">
        <v>77</v>
      </c>
      <c r="K465" s="123">
        <v>45839</v>
      </c>
      <c r="L465" s="36">
        <f>L459*3</f>
        <v>29.700000000000003</v>
      </c>
      <c r="M465" s="36" t="s">
        <v>77</v>
      </c>
      <c r="N465" s="130">
        <v>45108</v>
      </c>
      <c r="O465" s="130" t="s">
        <v>238</v>
      </c>
      <c r="P465" s="35" t="s">
        <v>79</v>
      </c>
      <c r="Q465" s="35" t="s">
        <v>81</v>
      </c>
      <c r="R465" s="112" t="s">
        <v>640</v>
      </c>
    </row>
    <row r="466" spans="2:18" ht="42.75" x14ac:dyDescent="0.25">
      <c r="B466"/>
      <c r="C466" s="51" t="s">
        <v>398</v>
      </c>
      <c r="D466" s="35" t="s">
        <v>136</v>
      </c>
      <c r="E466" s="35" t="s">
        <v>453</v>
      </c>
      <c r="F466" s="23">
        <v>8</v>
      </c>
      <c r="G466" s="35" t="s">
        <v>96</v>
      </c>
      <c r="H466" s="23">
        <v>4</v>
      </c>
      <c r="I466" s="36">
        <f>I459*4</f>
        <v>42.4</v>
      </c>
      <c r="J466" s="36" t="s">
        <v>77</v>
      </c>
      <c r="K466" s="123">
        <v>45839</v>
      </c>
      <c r="L466" s="36">
        <f>L459*4</f>
        <v>39.6</v>
      </c>
      <c r="M466" s="36" t="s">
        <v>77</v>
      </c>
      <c r="N466" s="130">
        <v>45108</v>
      </c>
      <c r="O466" s="130" t="s">
        <v>238</v>
      </c>
      <c r="P466" s="35" t="s">
        <v>79</v>
      </c>
      <c r="Q466" s="35" t="s">
        <v>81</v>
      </c>
      <c r="R466" s="112" t="s">
        <v>640</v>
      </c>
    </row>
    <row r="467" spans="2:18" ht="42.75" x14ac:dyDescent="0.25">
      <c r="B467"/>
      <c r="C467" s="51" t="s">
        <v>398</v>
      </c>
      <c r="D467" s="35" t="s">
        <v>136</v>
      </c>
      <c r="E467" s="35" t="s">
        <v>453</v>
      </c>
      <c r="F467" s="23">
        <v>9</v>
      </c>
      <c r="G467" s="35" t="s">
        <v>98</v>
      </c>
      <c r="H467" s="23">
        <v>2</v>
      </c>
      <c r="I467" s="36" t="s">
        <v>77</v>
      </c>
      <c r="J467" s="36" t="s">
        <v>77</v>
      </c>
      <c r="K467" s="123">
        <v>45839</v>
      </c>
      <c r="L467" s="36" t="s">
        <v>77</v>
      </c>
      <c r="M467" s="36" t="s">
        <v>77</v>
      </c>
      <c r="N467" s="130">
        <v>45108</v>
      </c>
      <c r="O467" s="130" t="s">
        <v>238</v>
      </c>
      <c r="P467" s="35" t="s">
        <v>79</v>
      </c>
      <c r="Q467" s="35" t="s">
        <v>81</v>
      </c>
      <c r="R467" s="112" t="s">
        <v>640</v>
      </c>
    </row>
    <row r="468" spans="2:18" ht="28.5" x14ac:dyDescent="0.25">
      <c r="B468"/>
      <c r="C468" s="51" t="s">
        <v>398</v>
      </c>
      <c r="D468" s="35" t="s">
        <v>143</v>
      </c>
      <c r="E468" s="35" t="s">
        <v>453</v>
      </c>
      <c r="F468" s="23">
        <v>1</v>
      </c>
      <c r="G468" s="35" t="s">
        <v>76</v>
      </c>
      <c r="H468" s="23">
        <v>2</v>
      </c>
      <c r="I468" s="36">
        <v>10.6</v>
      </c>
      <c r="J468" s="36" t="s">
        <v>77</v>
      </c>
      <c r="K468" s="123">
        <v>45839</v>
      </c>
      <c r="L468" s="36">
        <v>9.9</v>
      </c>
      <c r="M468" s="36" t="s">
        <v>77</v>
      </c>
      <c r="N468" s="130">
        <v>45108</v>
      </c>
      <c r="O468" s="130" t="s">
        <v>238</v>
      </c>
      <c r="P468" s="35" t="s">
        <v>79</v>
      </c>
      <c r="Q468" s="35" t="s">
        <v>81</v>
      </c>
      <c r="R468" s="112" t="s">
        <v>640</v>
      </c>
    </row>
    <row r="469" spans="2:18" ht="28.5" x14ac:dyDescent="0.25">
      <c r="B469"/>
      <c r="C469" s="51" t="s">
        <v>398</v>
      </c>
      <c r="D469" s="35" t="s">
        <v>143</v>
      </c>
      <c r="E469" s="35" t="s">
        <v>453</v>
      </c>
      <c r="F469" s="23">
        <v>2</v>
      </c>
      <c r="G469" s="35" t="s">
        <v>82</v>
      </c>
      <c r="H469" s="23">
        <v>2</v>
      </c>
      <c r="I469" s="36">
        <f>I468*2</f>
        <v>21.2</v>
      </c>
      <c r="J469" s="36" t="s">
        <v>77</v>
      </c>
      <c r="K469" s="123">
        <v>45839</v>
      </c>
      <c r="L469" s="36">
        <f>L468*2</f>
        <v>19.8</v>
      </c>
      <c r="M469" s="36" t="s">
        <v>77</v>
      </c>
      <c r="N469" s="130">
        <v>45108</v>
      </c>
      <c r="O469" s="130" t="s">
        <v>238</v>
      </c>
      <c r="P469" s="35" t="s">
        <v>79</v>
      </c>
      <c r="Q469" s="35" t="s">
        <v>81</v>
      </c>
      <c r="R469" s="112" t="s">
        <v>640</v>
      </c>
    </row>
    <row r="470" spans="2:18" ht="28.5" x14ac:dyDescent="0.25">
      <c r="B470"/>
      <c r="C470" s="51" t="s">
        <v>398</v>
      </c>
      <c r="D470" s="35" t="s">
        <v>143</v>
      </c>
      <c r="E470" s="35" t="s">
        <v>453</v>
      </c>
      <c r="F470" s="23">
        <v>3</v>
      </c>
      <c r="G470" s="35" t="s">
        <v>97</v>
      </c>
      <c r="H470" s="23">
        <v>3</v>
      </c>
      <c r="I470" s="36">
        <f>I468*3</f>
        <v>31.799999999999997</v>
      </c>
      <c r="J470" s="36" t="s">
        <v>77</v>
      </c>
      <c r="K470" s="123">
        <v>45839</v>
      </c>
      <c r="L470" s="36">
        <f>L468*3</f>
        <v>29.700000000000003</v>
      </c>
      <c r="M470" s="36" t="s">
        <v>77</v>
      </c>
      <c r="N470" s="130">
        <v>45108</v>
      </c>
      <c r="O470" s="130" t="s">
        <v>238</v>
      </c>
      <c r="P470" s="35" t="s">
        <v>79</v>
      </c>
      <c r="Q470" s="35" t="s">
        <v>81</v>
      </c>
      <c r="R470" s="112" t="s">
        <v>640</v>
      </c>
    </row>
    <row r="471" spans="2:18" ht="28.5" x14ac:dyDescent="0.25">
      <c r="B471"/>
      <c r="C471" s="51" t="s">
        <v>398</v>
      </c>
      <c r="D471" s="35" t="s">
        <v>143</v>
      </c>
      <c r="E471" s="35" t="s">
        <v>453</v>
      </c>
      <c r="F471" s="23">
        <v>4</v>
      </c>
      <c r="G471" s="35" t="s">
        <v>97</v>
      </c>
      <c r="H471" s="23">
        <v>4</v>
      </c>
      <c r="I471" s="36">
        <f>I468*4</f>
        <v>42.4</v>
      </c>
      <c r="J471" s="36" t="s">
        <v>77</v>
      </c>
      <c r="K471" s="123">
        <v>45839</v>
      </c>
      <c r="L471" s="36">
        <f>L468*4</f>
        <v>39.6</v>
      </c>
      <c r="M471" s="36" t="s">
        <v>77</v>
      </c>
      <c r="N471" s="130">
        <v>45108</v>
      </c>
      <c r="O471" s="130" t="s">
        <v>238</v>
      </c>
      <c r="P471" s="35" t="s">
        <v>79</v>
      </c>
      <c r="Q471" s="35" t="s">
        <v>81</v>
      </c>
      <c r="R471" s="112" t="s">
        <v>640</v>
      </c>
    </row>
    <row r="472" spans="2:18" ht="28.5" x14ac:dyDescent="0.25">
      <c r="B472"/>
      <c r="C472" s="51" t="s">
        <v>398</v>
      </c>
      <c r="D472" s="35" t="s">
        <v>143</v>
      </c>
      <c r="E472" s="35" t="s">
        <v>453</v>
      </c>
      <c r="F472" s="23">
        <v>5</v>
      </c>
      <c r="G472" s="35" t="s">
        <v>97</v>
      </c>
      <c r="H472" s="23">
        <v>5</v>
      </c>
      <c r="I472" s="36">
        <f>I468*5</f>
        <v>53</v>
      </c>
      <c r="J472" s="36" t="s">
        <v>77</v>
      </c>
      <c r="K472" s="123">
        <v>45839</v>
      </c>
      <c r="L472" s="36">
        <f>L468*5</f>
        <v>49.5</v>
      </c>
      <c r="M472" s="36" t="s">
        <v>77</v>
      </c>
      <c r="N472" s="130">
        <v>45108</v>
      </c>
      <c r="O472" s="130" t="s">
        <v>238</v>
      </c>
      <c r="P472" s="35" t="s">
        <v>79</v>
      </c>
      <c r="Q472" s="35" t="s">
        <v>81</v>
      </c>
      <c r="R472" s="112" t="s">
        <v>640</v>
      </c>
    </row>
    <row r="473" spans="2:18" ht="28.5" x14ac:dyDescent="0.25">
      <c r="B473"/>
      <c r="C473" s="51" t="s">
        <v>398</v>
      </c>
      <c r="D473" s="35" t="s">
        <v>143</v>
      </c>
      <c r="E473" s="35" t="s">
        <v>453</v>
      </c>
      <c r="F473" s="23">
        <v>6</v>
      </c>
      <c r="G473" s="35" t="s">
        <v>97</v>
      </c>
      <c r="H473" s="23">
        <v>6</v>
      </c>
      <c r="I473" s="36">
        <f>I468*6</f>
        <v>63.599999999999994</v>
      </c>
      <c r="J473" s="36" t="s">
        <v>77</v>
      </c>
      <c r="K473" s="123">
        <v>45839</v>
      </c>
      <c r="L473" s="36">
        <f>L468*6</f>
        <v>59.400000000000006</v>
      </c>
      <c r="M473" s="36" t="s">
        <v>77</v>
      </c>
      <c r="N473" s="130">
        <v>45108</v>
      </c>
      <c r="O473" s="130" t="s">
        <v>238</v>
      </c>
      <c r="P473" s="35" t="s">
        <v>79</v>
      </c>
      <c r="Q473" s="35" t="s">
        <v>81</v>
      </c>
      <c r="R473" s="112" t="s">
        <v>640</v>
      </c>
    </row>
    <row r="474" spans="2:18" ht="28.5" x14ac:dyDescent="0.25">
      <c r="B474"/>
      <c r="C474" s="51" t="s">
        <v>398</v>
      </c>
      <c r="D474" s="35" t="s">
        <v>143</v>
      </c>
      <c r="E474" s="35" t="s">
        <v>453</v>
      </c>
      <c r="F474" s="23">
        <v>7</v>
      </c>
      <c r="G474" s="35" t="s">
        <v>95</v>
      </c>
      <c r="H474" s="23">
        <v>3</v>
      </c>
      <c r="I474" s="36">
        <f>I468*3</f>
        <v>31.799999999999997</v>
      </c>
      <c r="J474" s="36" t="s">
        <v>77</v>
      </c>
      <c r="K474" s="123">
        <v>45839</v>
      </c>
      <c r="L474" s="36">
        <f>L468*3</f>
        <v>29.700000000000003</v>
      </c>
      <c r="M474" s="36" t="s">
        <v>77</v>
      </c>
      <c r="N474" s="130">
        <v>45108</v>
      </c>
      <c r="O474" s="130" t="s">
        <v>238</v>
      </c>
      <c r="P474" s="35" t="s">
        <v>79</v>
      </c>
      <c r="Q474" s="35" t="s">
        <v>81</v>
      </c>
      <c r="R474" s="112" t="s">
        <v>640</v>
      </c>
    </row>
    <row r="475" spans="2:18" ht="28.5" x14ac:dyDescent="0.25">
      <c r="B475"/>
      <c r="C475" s="51" t="s">
        <v>398</v>
      </c>
      <c r="D475" s="35" t="s">
        <v>143</v>
      </c>
      <c r="E475" s="35" t="s">
        <v>453</v>
      </c>
      <c r="F475" s="23">
        <v>8</v>
      </c>
      <c r="G475" s="35" t="s">
        <v>96</v>
      </c>
      <c r="H475" s="23">
        <v>4</v>
      </c>
      <c r="I475" s="36">
        <f>I468*4</f>
        <v>42.4</v>
      </c>
      <c r="J475" s="36" t="s">
        <v>77</v>
      </c>
      <c r="K475" s="123">
        <v>45839</v>
      </c>
      <c r="L475" s="36">
        <f>L468*4</f>
        <v>39.6</v>
      </c>
      <c r="M475" s="36" t="s">
        <v>77</v>
      </c>
      <c r="N475" s="130">
        <v>45108</v>
      </c>
      <c r="O475" s="130" t="s">
        <v>238</v>
      </c>
      <c r="P475" s="35" t="s">
        <v>79</v>
      </c>
      <c r="Q475" s="35" t="s">
        <v>81</v>
      </c>
      <c r="R475" s="112" t="s">
        <v>640</v>
      </c>
    </row>
    <row r="476" spans="2:18" ht="28.5" x14ac:dyDescent="0.25">
      <c r="B476"/>
      <c r="C476" s="51" t="s">
        <v>398</v>
      </c>
      <c r="D476" s="35" t="s">
        <v>143</v>
      </c>
      <c r="E476" s="35" t="s">
        <v>453</v>
      </c>
      <c r="F476" s="23">
        <v>9</v>
      </c>
      <c r="G476" s="35" t="s">
        <v>98</v>
      </c>
      <c r="H476" s="23">
        <v>2</v>
      </c>
      <c r="I476" s="36" t="s">
        <v>77</v>
      </c>
      <c r="J476" s="36" t="s">
        <v>77</v>
      </c>
      <c r="K476" s="123">
        <v>45839</v>
      </c>
      <c r="L476" s="36" t="s">
        <v>77</v>
      </c>
      <c r="M476" s="36" t="s">
        <v>77</v>
      </c>
      <c r="N476" s="130">
        <v>45108</v>
      </c>
      <c r="O476" s="130" t="s">
        <v>238</v>
      </c>
      <c r="P476" s="35" t="s">
        <v>79</v>
      </c>
      <c r="Q476" s="35" t="s">
        <v>81</v>
      </c>
      <c r="R476" s="112" t="s">
        <v>640</v>
      </c>
    </row>
    <row r="477" spans="2:18" ht="30" x14ac:dyDescent="0.25">
      <c r="B477"/>
      <c r="C477" s="51" t="s">
        <v>282</v>
      </c>
      <c r="D477" s="35" t="s">
        <v>283</v>
      </c>
      <c r="E477" s="35" t="s">
        <v>454</v>
      </c>
      <c r="F477" s="23">
        <v>1</v>
      </c>
      <c r="G477" s="35" t="s">
        <v>76</v>
      </c>
      <c r="H477" s="23">
        <v>2</v>
      </c>
      <c r="I477" s="36">
        <v>15.9</v>
      </c>
      <c r="J477" s="36" t="s">
        <v>77</v>
      </c>
      <c r="K477" s="123">
        <v>45839</v>
      </c>
      <c r="L477" s="36">
        <v>15</v>
      </c>
      <c r="M477" s="36" t="s">
        <v>77</v>
      </c>
      <c r="N477" s="130">
        <v>45108</v>
      </c>
      <c r="O477" s="130" t="s">
        <v>238</v>
      </c>
      <c r="P477" s="35" t="s">
        <v>79</v>
      </c>
      <c r="Q477" s="35" t="s">
        <v>79</v>
      </c>
      <c r="R477" s="112" t="s">
        <v>641</v>
      </c>
    </row>
    <row r="478" spans="2:18" ht="30" x14ac:dyDescent="0.25">
      <c r="B478"/>
      <c r="C478" s="51" t="s">
        <v>282</v>
      </c>
      <c r="D478" s="35" t="s">
        <v>283</v>
      </c>
      <c r="E478" s="35" t="s">
        <v>454</v>
      </c>
      <c r="F478" s="23">
        <v>2</v>
      </c>
      <c r="G478" s="35" t="s">
        <v>82</v>
      </c>
      <c r="H478" s="23">
        <v>2</v>
      </c>
      <c r="I478" s="36">
        <f>I477*2</f>
        <v>31.8</v>
      </c>
      <c r="J478" s="36" t="s">
        <v>77</v>
      </c>
      <c r="K478" s="123">
        <v>45839</v>
      </c>
      <c r="L478" s="36">
        <f>L477*2</f>
        <v>30</v>
      </c>
      <c r="M478" s="36" t="s">
        <v>77</v>
      </c>
      <c r="N478" s="130">
        <v>45108</v>
      </c>
      <c r="O478" s="130" t="s">
        <v>238</v>
      </c>
      <c r="P478" s="35" t="s">
        <v>79</v>
      </c>
      <c r="Q478" s="35" t="s">
        <v>79</v>
      </c>
      <c r="R478" s="112" t="s">
        <v>641</v>
      </c>
    </row>
    <row r="479" spans="2:18" ht="30" x14ac:dyDescent="0.25">
      <c r="B479"/>
      <c r="C479" s="51" t="s">
        <v>282</v>
      </c>
      <c r="D479" s="35" t="s">
        <v>283</v>
      </c>
      <c r="E479" s="35" t="s">
        <v>454</v>
      </c>
      <c r="F479" s="23">
        <v>3</v>
      </c>
      <c r="G479" s="35" t="s">
        <v>97</v>
      </c>
      <c r="H479" s="23">
        <v>3</v>
      </c>
      <c r="I479" s="36">
        <f>I477*3</f>
        <v>47.7</v>
      </c>
      <c r="J479" s="36" t="s">
        <v>77</v>
      </c>
      <c r="K479" s="123">
        <v>45839</v>
      </c>
      <c r="L479" s="36">
        <f>L477*3</f>
        <v>45</v>
      </c>
      <c r="M479" s="36" t="s">
        <v>77</v>
      </c>
      <c r="N479" s="130">
        <v>45108</v>
      </c>
      <c r="O479" s="130" t="s">
        <v>238</v>
      </c>
      <c r="P479" s="35" t="s">
        <v>79</v>
      </c>
      <c r="Q479" s="35" t="s">
        <v>79</v>
      </c>
      <c r="R479" s="112" t="s">
        <v>641</v>
      </c>
    </row>
    <row r="480" spans="2:18" ht="30" x14ac:dyDescent="0.25">
      <c r="B480"/>
      <c r="C480" s="51" t="s">
        <v>282</v>
      </c>
      <c r="D480" s="35" t="s">
        <v>283</v>
      </c>
      <c r="E480" s="35" t="s">
        <v>454</v>
      </c>
      <c r="F480" s="23">
        <v>4</v>
      </c>
      <c r="G480" s="35" t="s">
        <v>97</v>
      </c>
      <c r="H480" s="23">
        <v>4</v>
      </c>
      <c r="I480" s="36">
        <f>I477*4</f>
        <v>63.6</v>
      </c>
      <c r="J480" s="36" t="s">
        <v>77</v>
      </c>
      <c r="K480" s="123">
        <v>45839</v>
      </c>
      <c r="L480" s="36">
        <f>L477*4</f>
        <v>60</v>
      </c>
      <c r="M480" s="36" t="s">
        <v>77</v>
      </c>
      <c r="N480" s="130">
        <v>45108</v>
      </c>
      <c r="O480" s="130" t="s">
        <v>238</v>
      </c>
      <c r="P480" s="35" t="s">
        <v>79</v>
      </c>
      <c r="Q480" s="35" t="s">
        <v>79</v>
      </c>
      <c r="R480" s="112" t="s">
        <v>641</v>
      </c>
    </row>
    <row r="481" spans="2:18" ht="30" x14ac:dyDescent="0.25">
      <c r="B481"/>
      <c r="C481" s="51" t="s">
        <v>282</v>
      </c>
      <c r="D481" s="35" t="s">
        <v>283</v>
      </c>
      <c r="E481" s="35" t="s">
        <v>454</v>
      </c>
      <c r="F481" s="23">
        <v>5</v>
      </c>
      <c r="G481" s="35" t="s">
        <v>97</v>
      </c>
      <c r="H481" s="23">
        <v>5</v>
      </c>
      <c r="I481" s="36">
        <f>I477*5</f>
        <v>79.5</v>
      </c>
      <c r="J481" s="36" t="s">
        <v>77</v>
      </c>
      <c r="K481" s="123">
        <v>45839</v>
      </c>
      <c r="L481" s="36">
        <f>L477*5</f>
        <v>75</v>
      </c>
      <c r="M481" s="36" t="s">
        <v>77</v>
      </c>
      <c r="N481" s="130">
        <v>45108</v>
      </c>
      <c r="O481" s="130" t="s">
        <v>238</v>
      </c>
      <c r="P481" s="35" t="s">
        <v>79</v>
      </c>
      <c r="Q481" s="35" t="s">
        <v>79</v>
      </c>
      <c r="R481" s="112" t="s">
        <v>641</v>
      </c>
    </row>
    <row r="482" spans="2:18" ht="30" x14ac:dyDescent="0.25">
      <c r="B482"/>
      <c r="C482" s="51" t="s">
        <v>282</v>
      </c>
      <c r="D482" s="35" t="s">
        <v>283</v>
      </c>
      <c r="E482" s="35" t="s">
        <v>454</v>
      </c>
      <c r="F482" s="23">
        <v>6</v>
      </c>
      <c r="G482" s="35" t="s">
        <v>97</v>
      </c>
      <c r="H482" s="23">
        <v>6</v>
      </c>
      <c r="I482" s="36">
        <f>I477*6</f>
        <v>95.4</v>
      </c>
      <c r="J482" s="36" t="s">
        <v>77</v>
      </c>
      <c r="K482" s="123">
        <v>45839</v>
      </c>
      <c r="L482" s="36">
        <f>L477*6</f>
        <v>90</v>
      </c>
      <c r="M482" s="36" t="s">
        <v>77</v>
      </c>
      <c r="N482" s="130">
        <v>45108</v>
      </c>
      <c r="O482" s="130" t="s">
        <v>238</v>
      </c>
      <c r="P482" s="35" t="s">
        <v>79</v>
      </c>
      <c r="Q482" s="35" t="s">
        <v>79</v>
      </c>
      <c r="R482" s="112" t="s">
        <v>641</v>
      </c>
    </row>
    <row r="483" spans="2:18" ht="30" x14ac:dyDescent="0.25">
      <c r="B483"/>
      <c r="C483" s="51" t="s">
        <v>282</v>
      </c>
      <c r="D483" s="35" t="s">
        <v>283</v>
      </c>
      <c r="E483" s="35" t="s">
        <v>454</v>
      </c>
      <c r="F483" s="23">
        <v>7</v>
      </c>
      <c r="G483" s="35" t="s">
        <v>95</v>
      </c>
      <c r="H483" s="23">
        <v>3</v>
      </c>
      <c r="I483" s="36">
        <f>I477*3</f>
        <v>47.7</v>
      </c>
      <c r="J483" s="36" t="s">
        <v>77</v>
      </c>
      <c r="K483" s="123">
        <v>45839</v>
      </c>
      <c r="L483" s="36">
        <f>L477*3</f>
        <v>45</v>
      </c>
      <c r="M483" s="36" t="s">
        <v>77</v>
      </c>
      <c r="N483" s="130">
        <v>45108</v>
      </c>
      <c r="O483" s="130" t="s">
        <v>238</v>
      </c>
      <c r="P483" s="35" t="s">
        <v>79</v>
      </c>
      <c r="Q483" s="35" t="s">
        <v>79</v>
      </c>
      <c r="R483" s="112" t="s">
        <v>641</v>
      </c>
    </row>
    <row r="484" spans="2:18" ht="30" x14ac:dyDescent="0.25">
      <c r="B484"/>
      <c r="C484" s="51" t="s">
        <v>282</v>
      </c>
      <c r="D484" s="35" t="s">
        <v>283</v>
      </c>
      <c r="E484" s="35" t="s">
        <v>454</v>
      </c>
      <c r="F484" s="23">
        <v>8</v>
      </c>
      <c r="G484" s="35" t="s">
        <v>96</v>
      </c>
      <c r="H484" s="23">
        <v>4</v>
      </c>
      <c r="I484" s="36">
        <f>I477*4</f>
        <v>63.6</v>
      </c>
      <c r="J484" s="36" t="s">
        <v>77</v>
      </c>
      <c r="K484" s="123">
        <v>45839</v>
      </c>
      <c r="L484" s="36">
        <f>L477*4</f>
        <v>60</v>
      </c>
      <c r="M484" s="36" t="s">
        <v>77</v>
      </c>
      <c r="N484" s="130">
        <v>45108</v>
      </c>
      <c r="O484" s="130" t="s">
        <v>238</v>
      </c>
      <c r="P484" s="35" t="s">
        <v>79</v>
      </c>
      <c r="Q484" s="35" t="s">
        <v>79</v>
      </c>
      <c r="R484" s="112" t="s">
        <v>641</v>
      </c>
    </row>
    <row r="485" spans="2:18" ht="30" x14ac:dyDescent="0.25">
      <c r="B485"/>
      <c r="C485" s="51" t="s">
        <v>282</v>
      </c>
      <c r="D485" s="35" t="s">
        <v>283</v>
      </c>
      <c r="E485" s="35" t="s">
        <v>454</v>
      </c>
      <c r="F485" s="23">
        <v>9</v>
      </c>
      <c r="G485" s="35" t="s">
        <v>98</v>
      </c>
      <c r="H485" s="23">
        <v>2</v>
      </c>
      <c r="I485" s="36" t="s">
        <v>77</v>
      </c>
      <c r="J485" s="36" t="s">
        <v>77</v>
      </c>
      <c r="K485" s="123">
        <v>45839</v>
      </c>
      <c r="L485" s="36" t="s">
        <v>77</v>
      </c>
      <c r="M485" s="36" t="s">
        <v>77</v>
      </c>
      <c r="N485" s="130">
        <v>45108</v>
      </c>
      <c r="O485" s="130" t="s">
        <v>238</v>
      </c>
      <c r="P485" s="35" t="s">
        <v>79</v>
      </c>
      <c r="Q485" s="35" t="s">
        <v>79</v>
      </c>
      <c r="R485" s="112" t="s">
        <v>641</v>
      </c>
    </row>
    <row r="486" spans="2:18" ht="30" x14ac:dyDescent="0.25">
      <c r="B486"/>
      <c r="C486" s="51" t="s">
        <v>282</v>
      </c>
      <c r="D486" s="35" t="s">
        <v>283</v>
      </c>
      <c r="E486" s="35" t="s">
        <v>455</v>
      </c>
      <c r="F486" s="23">
        <v>1</v>
      </c>
      <c r="G486" s="35" t="s">
        <v>76</v>
      </c>
      <c r="H486" s="23">
        <v>2</v>
      </c>
      <c r="I486" s="36">
        <v>15.9</v>
      </c>
      <c r="J486" s="36" t="s">
        <v>77</v>
      </c>
      <c r="K486" s="123">
        <v>45839</v>
      </c>
      <c r="L486" s="36">
        <v>15</v>
      </c>
      <c r="M486" s="36" t="s">
        <v>77</v>
      </c>
      <c r="N486" s="130">
        <v>45108</v>
      </c>
      <c r="O486" s="130" t="s">
        <v>238</v>
      </c>
      <c r="P486" s="35" t="s">
        <v>79</v>
      </c>
      <c r="Q486" s="35" t="s">
        <v>79</v>
      </c>
      <c r="R486" s="112" t="s">
        <v>641</v>
      </c>
    </row>
    <row r="487" spans="2:18" ht="30" x14ac:dyDescent="0.25">
      <c r="B487"/>
      <c r="C487" s="51" t="s">
        <v>282</v>
      </c>
      <c r="D487" s="35" t="s">
        <v>283</v>
      </c>
      <c r="E487" s="35" t="s">
        <v>455</v>
      </c>
      <c r="F487" s="23">
        <v>2</v>
      </c>
      <c r="G487" s="35" t="s">
        <v>82</v>
      </c>
      <c r="H487" s="23">
        <v>2</v>
      </c>
      <c r="I487" s="36">
        <f>I486*2</f>
        <v>31.8</v>
      </c>
      <c r="J487" s="36" t="s">
        <v>77</v>
      </c>
      <c r="K487" s="123">
        <v>45839</v>
      </c>
      <c r="L487" s="36">
        <f>L486*2</f>
        <v>30</v>
      </c>
      <c r="M487" s="36" t="s">
        <v>77</v>
      </c>
      <c r="N487" s="130">
        <v>45108</v>
      </c>
      <c r="O487" s="130" t="s">
        <v>238</v>
      </c>
      <c r="P487" s="35" t="s">
        <v>79</v>
      </c>
      <c r="Q487" s="35" t="s">
        <v>79</v>
      </c>
      <c r="R487" s="112" t="s">
        <v>641</v>
      </c>
    </row>
    <row r="488" spans="2:18" ht="30" x14ac:dyDescent="0.25">
      <c r="B488"/>
      <c r="C488" s="51" t="s">
        <v>282</v>
      </c>
      <c r="D488" s="35" t="s">
        <v>283</v>
      </c>
      <c r="E488" s="35" t="s">
        <v>455</v>
      </c>
      <c r="F488" s="23">
        <v>3</v>
      </c>
      <c r="G488" s="35" t="s">
        <v>97</v>
      </c>
      <c r="H488" s="23">
        <v>3</v>
      </c>
      <c r="I488" s="36">
        <f>I486*3</f>
        <v>47.7</v>
      </c>
      <c r="J488" s="36" t="s">
        <v>77</v>
      </c>
      <c r="K488" s="123">
        <v>45839</v>
      </c>
      <c r="L488" s="36">
        <f>L486*3</f>
        <v>45</v>
      </c>
      <c r="M488" s="36" t="s">
        <v>77</v>
      </c>
      <c r="N488" s="130">
        <v>45108</v>
      </c>
      <c r="O488" s="130" t="s">
        <v>238</v>
      </c>
      <c r="P488" s="35" t="s">
        <v>79</v>
      </c>
      <c r="Q488" s="35" t="s">
        <v>79</v>
      </c>
      <c r="R488" s="112" t="s">
        <v>641</v>
      </c>
    </row>
    <row r="489" spans="2:18" ht="30" x14ac:dyDescent="0.25">
      <c r="B489"/>
      <c r="C489" s="51" t="s">
        <v>282</v>
      </c>
      <c r="D489" s="35" t="s">
        <v>283</v>
      </c>
      <c r="E489" s="35" t="s">
        <v>455</v>
      </c>
      <c r="F489" s="23">
        <v>4</v>
      </c>
      <c r="G489" s="35" t="s">
        <v>97</v>
      </c>
      <c r="H489" s="23">
        <v>4</v>
      </c>
      <c r="I489" s="36">
        <f>I486*4</f>
        <v>63.6</v>
      </c>
      <c r="J489" s="36" t="s">
        <v>77</v>
      </c>
      <c r="K489" s="123">
        <v>45839</v>
      </c>
      <c r="L489" s="36">
        <f>L486*4</f>
        <v>60</v>
      </c>
      <c r="M489" s="36" t="s">
        <v>77</v>
      </c>
      <c r="N489" s="130">
        <v>45108</v>
      </c>
      <c r="O489" s="130" t="s">
        <v>238</v>
      </c>
      <c r="P489" s="35" t="s">
        <v>79</v>
      </c>
      <c r="Q489" s="35" t="s">
        <v>79</v>
      </c>
      <c r="R489" s="112" t="s">
        <v>641</v>
      </c>
    </row>
    <row r="490" spans="2:18" ht="30" x14ac:dyDescent="0.25">
      <c r="B490"/>
      <c r="C490" s="51" t="s">
        <v>282</v>
      </c>
      <c r="D490" s="35" t="s">
        <v>283</v>
      </c>
      <c r="E490" s="35" t="s">
        <v>455</v>
      </c>
      <c r="F490" s="23">
        <v>5</v>
      </c>
      <c r="G490" s="35" t="s">
        <v>97</v>
      </c>
      <c r="H490" s="23">
        <v>5</v>
      </c>
      <c r="I490" s="36">
        <f>I486*5</f>
        <v>79.5</v>
      </c>
      <c r="J490" s="36" t="s">
        <v>77</v>
      </c>
      <c r="K490" s="123">
        <v>45839</v>
      </c>
      <c r="L490" s="36">
        <f>L486*5</f>
        <v>75</v>
      </c>
      <c r="M490" s="36" t="s">
        <v>77</v>
      </c>
      <c r="N490" s="130">
        <v>45108</v>
      </c>
      <c r="O490" s="130" t="s">
        <v>238</v>
      </c>
      <c r="P490" s="35" t="s">
        <v>79</v>
      </c>
      <c r="Q490" s="35" t="s">
        <v>79</v>
      </c>
      <c r="R490" s="112" t="s">
        <v>641</v>
      </c>
    </row>
    <row r="491" spans="2:18" ht="30" x14ac:dyDescent="0.25">
      <c r="B491"/>
      <c r="C491" s="51" t="s">
        <v>282</v>
      </c>
      <c r="D491" s="35" t="s">
        <v>283</v>
      </c>
      <c r="E491" s="35" t="s">
        <v>455</v>
      </c>
      <c r="F491" s="23">
        <v>6</v>
      </c>
      <c r="G491" s="35" t="s">
        <v>97</v>
      </c>
      <c r="H491" s="23">
        <v>6</v>
      </c>
      <c r="I491" s="36">
        <f>I486*6</f>
        <v>95.4</v>
      </c>
      <c r="J491" s="36" t="s">
        <v>77</v>
      </c>
      <c r="K491" s="123">
        <v>45839</v>
      </c>
      <c r="L491" s="36">
        <f>L486*6</f>
        <v>90</v>
      </c>
      <c r="M491" s="36" t="s">
        <v>77</v>
      </c>
      <c r="N491" s="130">
        <v>45108</v>
      </c>
      <c r="O491" s="130" t="s">
        <v>238</v>
      </c>
      <c r="P491" s="35" t="s">
        <v>79</v>
      </c>
      <c r="Q491" s="35" t="s">
        <v>79</v>
      </c>
      <c r="R491" s="112" t="s">
        <v>641</v>
      </c>
    </row>
    <row r="492" spans="2:18" ht="30" x14ac:dyDescent="0.25">
      <c r="B492"/>
      <c r="C492" s="51" t="s">
        <v>282</v>
      </c>
      <c r="D492" s="35" t="s">
        <v>283</v>
      </c>
      <c r="E492" s="35" t="s">
        <v>455</v>
      </c>
      <c r="F492" s="23">
        <v>7</v>
      </c>
      <c r="G492" s="35" t="s">
        <v>95</v>
      </c>
      <c r="H492" s="23">
        <v>3</v>
      </c>
      <c r="I492" s="36">
        <f>I486*3</f>
        <v>47.7</v>
      </c>
      <c r="J492" s="36" t="s">
        <v>77</v>
      </c>
      <c r="K492" s="123">
        <v>45839</v>
      </c>
      <c r="L492" s="36">
        <f>L486*3</f>
        <v>45</v>
      </c>
      <c r="M492" s="36" t="s">
        <v>77</v>
      </c>
      <c r="N492" s="130">
        <v>45108</v>
      </c>
      <c r="O492" s="130" t="s">
        <v>238</v>
      </c>
      <c r="P492" s="35" t="s">
        <v>79</v>
      </c>
      <c r="Q492" s="35" t="s">
        <v>79</v>
      </c>
      <c r="R492" s="112" t="s">
        <v>641</v>
      </c>
    </row>
    <row r="493" spans="2:18" ht="30" x14ac:dyDescent="0.25">
      <c r="B493"/>
      <c r="C493" s="51" t="s">
        <v>282</v>
      </c>
      <c r="D493" s="35" t="s">
        <v>283</v>
      </c>
      <c r="E493" s="35" t="s">
        <v>455</v>
      </c>
      <c r="F493" s="23">
        <v>8</v>
      </c>
      <c r="G493" s="35" t="s">
        <v>96</v>
      </c>
      <c r="H493" s="23">
        <v>4</v>
      </c>
      <c r="I493" s="36">
        <f>I486*4</f>
        <v>63.6</v>
      </c>
      <c r="J493" s="36" t="s">
        <v>77</v>
      </c>
      <c r="K493" s="123">
        <v>45839</v>
      </c>
      <c r="L493" s="36">
        <f>L486*4</f>
        <v>60</v>
      </c>
      <c r="M493" s="36" t="s">
        <v>77</v>
      </c>
      <c r="N493" s="130">
        <v>45108</v>
      </c>
      <c r="O493" s="130" t="s">
        <v>238</v>
      </c>
      <c r="P493" s="35" t="s">
        <v>79</v>
      </c>
      <c r="Q493" s="35" t="s">
        <v>79</v>
      </c>
      <c r="R493" s="112" t="s">
        <v>641</v>
      </c>
    </row>
    <row r="494" spans="2:18" ht="30" x14ac:dyDescent="0.25">
      <c r="B494"/>
      <c r="C494" s="51" t="s">
        <v>282</v>
      </c>
      <c r="D494" s="35" t="s">
        <v>283</v>
      </c>
      <c r="E494" s="35" t="s">
        <v>455</v>
      </c>
      <c r="F494" s="23">
        <v>9</v>
      </c>
      <c r="G494" s="35" t="s">
        <v>98</v>
      </c>
      <c r="H494" s="23">
        <v>2</v>
      </c>
      <c r="I494" s="36" t="s">
        <v>77</v>
      </c>
      <c r="J494" s="36" t="s">
        <v>77</v>
      </c>
      <c r="K494" s="123">
        <v>45839</v>
      </c>
      <c r="L494" s="36"/>
      <c r="M494" s="36" t="s">
        <v>77</v>
      </c>
      <c r="N494" s="130">
        <v>45108</v>
      </c>
      <c r="O494" s="130" t="s">
        <v>238</v>
      </c>
      <c r="P494" s="35" t="s">
        <v>79</v>
      </c>
      <c r="Q494" s="35" t="s">
        <v>79</v>
      </c>
      <c r="R494" s="112" t="s">
        <v>641</v>
      </c>
    </row>
    <row r="495" spans="2:18" ht="42.75" x14ac:dyDescent="0.25">
      <c r="B495"/>
      <c r="C495" s="51" t="s">
        <v>282</v>
      </c>
      <c r="D495" s="35" t="s">
        <v>284</v>
      </c>
      <c r="E495" s="35" t="s">
        <v>456</v>
      </c>
      <c r="F495" s="23">
        <v>1</v>
      </c>
      <c r="G495" s="35" t="s">
        <v>76</v>
      </c>
      <c r="H495" s="23">
        <v>2</v>
      </c>
      <c r="I495" s="36">
        <v>14.3</v>
      </c>
      <c r="J495" s="36" t="s">
        <v>77</v>
      </c>
      <c r="K495" s="123">
        <v>45839</v>
      </c>
      <c r="L495" s="36">
        <v>13.4</v>
      </c>
      <c r="M495" s="36" t="s">
        <v>77</v>
      </c>
      <c r="N495" s="130">
        <v>45108</v>
      </c>
      <c r="O495" s="130" t="s">
        <v>238</v>
      </c>
      <c r="P495" s="35" t="s">
        <v>79</v>
      </c>
      <c r="Q495" s="35" t="s">
        <v>79</v>
      </c>
      <c r="R495" s="112" t="s">
        <v>641</v>
      </c>
    </row>
    <row r="496" spans="2:18" ht="42.75" x14ac:dyDescent="0.25">
      <c r="B496"/>
      <c r="C496" s="51" t="s">
        <v>282</v>
      </c>
      <c r="D496" s="35" t="s">
        <v>284</v>
      </c>
      <c r="E496" s="35" t="s">
        <v>456</v>
      </c>
      <c r="F496" s="23">
        <v>2</v>
      </c>
      <c r="G496" s="35" t="s">
        <v>82</v>
      </c>
      <c r="H496" s="23">
        <v>2</v>
      </c>
      <c r="I496" s="36">
        <f>I495*2</f>
        <v>28.6</v>
      </c>
      <c r="J496" s="36" t="s">
        <v>77</v>
      </c>
      <c r="K496" s="123">
        <v>45839</v>
      </c>
      <c r="L496" s="36">
        <f>L495*2</f>
        <v>26.8</v>
      </c>
      <c r="M496" s="36" t="s">
        <v>77</v>
      </c>
      <c r="N496" s="130">
        <v>45108</v>
      </c>
      <c r="O496" s="130" t="s">
        <v>238</v>
      </c>
      <c r="P496" s="35" t="s">
        <v>79</v>
      </c>
      <c r="Q496" s="35" t="s">
        <v>79</v>
      </c>
      <c r="R496" s="112" t="s">
        <v>641</v>
      </c>
    </row>
    <row r="497" spans="2:18" ht="42.75" x14ac:dyDescent="0.25">
      <c r="B497"/>
      <c r="C497" s="51" t="s">
        <v>282</v>
      </c>
      <c r="D497" s="35" t="s">
        <v>284</v>
      </c>
      <c r="E497" s="35" t="s">
        <v>456</v>
      </c>
      <c r="F497" s="23">
        <v>3</v>
      </c>
      <c r="G497" s="35" t="s">
        <v>97</v>
      </c>
      <c r="H497" s="23">
        <v>3</v>
      </c>
      <c r="I497" s="36">
        <f>I495*3</f>
        <v>42.900000000000006</v>
      </c>
      <c r="J497" s="36" t="s">
        <v>77</v>
      </c>
      <c r="K497" s="123">
        <v>45839</v>
      </c>
      <c r="L497" s="36">
        <f>L495*3</f>
        <v>40.200000000000003</v>
      </c>
      <c r="M497" s="36" t="s">
        <v>77</v>
      </c>
      <c r="N497" s="130">
        <v>45108</v>
      </c>
      <c r="O497" s="130" t="s">
        <v>238</v>
      </c>
      <c r="P497" s="35" t="s">
        <v>79</v>
      </c>
      <c r="Q497" s="35" t="s">
        <v>79</v>
      </c>
      <c r="R497" s="112" t="s">
        <v>641</v>
      </c>
    </row>
    <row r="498" spans="2:18" ht="42.75" x14ac:dyDescent="0.25">
      <c r="B498"/>
      <c r="C498" s="51" t="s">
        <v>282</v>
      </c>
      <c r="D498" s="35" t="s">
        <v>284</v>
      </c>
      <c r="E498" s="35" t="s">
        <v>456</v>
      </c>
      <c r="F498" s="23">
        <v>4</v>
      </c>
      <c r="G498" s="35" t="s">
        <v>97</v>
      </c>
      <c r="H498" s="23">
        <v>4</v>
      </c>
      <c r="I498" s="36">
        <f>I495*4</f>
        <v>57.2</v>
      </c>
      <c r="J498" s="36" t="s">
        <v>77</v>
      </c>
      <c r="K498" s="123">
        <v>45839</v>
      </c>
      <c r="L498" s="36">
        <f>L495*4</f>
        <v>53.6</v>
      </c>
      <c r="M498" s="36" t="s">
        <v>77</v>
      </c>
      <c r="N498" s="130">
        <v>45108</v>
      </c>
      <c r="O498" s="130" t="s">
        <v>238</v>
      </c>
      <c r="P498" s="35" t="s">
        <v>79</v>
      </c>
      <c r="Q498" s="35" t="s">
        <v>79</v>
      </c>
      <c r="R498" s="112" t="s">
        <v>641</v>
      </c>
    </row>
    <row r="499" spans="2:18" ht="42.75" x14ac:dyDescent="0.25">
      <c r="B499"/>
      <c r="C499" s="51" t="s">
        <v>282</v>
      </c>
      <c r="D499" s="35" t="s">
        <v>284</v>
      </c>
      <c r="E499" s="35" t="s">
        <v>456</v>
      </c>
      <c r="F499" s="23">
        <v>5</v>
      </c>
      <c r="G499" s="35" t="s">
        <v>97</v>
      </c>
      <c r="H499" s="23">
        <v>5</v>
      </c>
      <c r="I499" s="36">
        <f>I495*5</f>
        <v>71.5</v>
      </c>
      <c r="J499" s="36" t="s">
        <v>77</v>
      </c>
      <c r="K499" s="123">
        <v>45839</v>
      </c>
      <c r="L499" s="36">
        <f>L495*5</f>
        <v>67</v>
      </c>
      <c r="M499" s="36" t="s">
        <v>77</v>
      </c>
      <c r="N499" s="130">
        <v>45108</v>
      </c>
      <c r="O499" s="130" t="s">
        <v>238</v>
      </c>
      <c r="P499" s="35" t="s">
        <v>79</v>
      </c>
      <c r="Q499" s="35" t="s">
        <v>79</v>
      </c>
      <c r="R499" s="112" t="s">
        <v>641</v>
      </c>
    </row>
    <row r="500" spans="2:18" ht="42.75" x14ac:dyDescent="0.25">
      <c r="B500"/>
      <c r="C500" s="51" t="s">
        <v>282</v>
      </c>
      <c r="D500" s="35" t="s">
        <v>284</v>
      </c>
      <c r="E500" s="35" t="s">
        <v>456</v>
      </c>
      <c r="F500" s="23">
        <v>6</v>
      </c>
      <c r="G500" s="35" t="s">
        <v>97</v>
      </c>
      <c r="H500" s="23">
        <v>6</v>
      </c>
      <c r="I500" s="36">
        <f>I495*6</f>
        <v>85.800000000000011</v>
      </c>
      <c r="J500" s="36" t="s">
        <v>77</v>
      </c>
      <c r="K500" s="123">
        <v>45839</v>
      </c>
      <c r="L500" s="36">
        <f>L495*6</f>
        <v>80.400000000000006</v>
      </c>
      <c r="M500" s="36" t="s">
        <v>77</v>
      </c>
      <c r="N500" s="130">
        <v>45108</v>
      </c>
      <c r="O500" s="130" t="s">
        <v>238</v>
      </c>
      <c r="P500" s="35" t="s">
        <v>79</v>
      </c>
      <c r="Q500" s="35" t="s">
        <v>79</v>
      </c>
      <c r="R500" s="112" t="s">
        <v>641</v>
      </c>
    </row>
    <row r="501" spans="2:18" ht="42.75" x14ac:dyDescent="0.25">
      <c r="B501"/>
      <c r="C501" s="51" t="s">
        <v>282</v>
      </c>
      <c r="D501" s="35" t="s">
        <v>284</v>
      </c>
      <c r="E501" s="35" t="s">
        <v>456</v>
      </c>
      <c r="F501" s="23">
        <v>7</v>
      </c>
      <c r="G501" s="35" t="s">
        <v>95</v>
      </c>
      <c r="H501" s="23">
        <v>3</v>
      </c>
      <c r="I501" s="36">
        <f>I495*3</f>
        <v>42.900000000000006</v>
      </c>
      <c r="J501" s="36" t="s">
        <v>77</v>
      </c>
      <c r="K501" s="123">
        <v>45839</v>
      </c>
      <c r="L501" s="36">
        <f>L495*3</f>
        <v>40.200000000000003</v>
      </c>
      <c r="M501" s="36" t="s">
        <v>77</v>
      </c>
      <c r="N501" s="130">
        <v>45108</v>
      </c>
      <c r="O501" s="130" t="s">
        <v>238</v>
      </c>
      <c r="P501" s="35" t="s">
        <v>79</v>
      </c>
      <c r="Q501" s="35" t="s">
        <v>79</v>
      </c>
      <c r="R501" s="112" t="s">
        <v>641</v>
      </c>
    </row>
    <row r="502" spans="2:18" ht="42.75" x14ac:dyDescent="0.25">
      <c r="B502"/>
      <c r="C502" s="51" t="s">
        <v>282</v>
      </c>
      <c r="D502" s="35" t="s">
        <v>284</v>
      </c>
      <c r="E502" s="35" t="s">
        <v>456</v>
      </c>
      <c r="F502" s="23">
        <v>8</v>
      </c>
      <c r="G502" s="35" t="s">
        <v>96</v>
      </c>
      <c r="H502" s="23">
        <v>4</v>
      </c>
      <c r="I502" s="36">
        <f>I495*4</f>
        <v>57.2</v>
      </c>
      <c r="J502" s="36" t="s">
        <v>77</v>
      </c>
      <c r="K502" s="123">
        <v>45839</v>
      </c>
      <c r="L502" s="36">
        <f>L495*4</f>
        <v>53.6</v>
      </c>
      <c r="M502" s="36" t="s">
        <v>77</v>
      </c>
      <c r="N502" s="130">
        <v>45108</v>
      </c>
      <c r="O502" s="130" t="s">
        <v>238</v>
      </c>
      <c r="P502" s="35" t="s">
        <v>79</v>
      </c>
      <c r="Q502" s="35" t="s">
        <v>79</v>
      </c>
      <c r="R502" s="112" t="s">
        <v>641</v>
      </c>
    </row>
    <row r="503" spans="2:18" ht="42.75" x14ac:dyDescent="0.25">
      <c r="B503"/>
      <c r="C503" s="51" t="s">
        <v>282</v>
      </c>
      <c r="D503" s="35" t="s">
        <v>284</v>
      </c>
      <c r="E503" s="35" t="s">
        <v>456</v>
      </c>
      <c r="F503" s="23">
        <v>9</v>
      </c>
      <c r="G503" s="35" t="s">
        <v>98</v>
      </c>
      <c r="H503" s="23">
        <v>2</v>
      </c>
      <c r="I503" s="36" t="s">
        <v>77</v>
      </c>
      <c r="J503" s="36" t="s">
        <v>77</v>
      </c>
      <c r="K503" s="123">
        <v>45839</v>
      </c>
      <c r="L503" s="36" t="s">
        <v>77</v>
      </c>
      <c r="M503" s="36" t="s">
        <v>77</v>
      </c>
      <c r="N503" s="130">
        <v>45108</v>
      </c>
      <c r="O503" s="130" t="s">
        <v>238</v>
      </c>
      <c r="P503" s="35" t="s">
        <v>79</v>
      </c>
      <c r="Q503" s="35" t="s">
        <v>79</v>
      </c>
      <c r="R503" s="112" t="s">
        <v>641</v>
      </c>
    </row>
    <row r="504" spans="2:18" ht="30" x14ac:dyDescent="0.25">
      <c r="B504"/>
      <c r="C504" s="51" t="s">
        <v>282</v>
      </c>
      <c r="D504" s="35" t="s">
        <v>285</v>
      </c>
      <c r="E504" s="35" t="s">
        <v>458</v>
      </c>
      <c r="F504" s="23">
        <v>1</v>
      </c>
      <c r="G504" s="35" t="s">
        <v>76</v>
      </c>
      <c r="H504" s="23">
        <v>2</v>
      </c>
      <c r="I504" s="36">
        <v>10.8</v>
      </c>
      <c r="J504" s="36" t="s">
        <v>77</v>
      </c>
      <c r="K504" s="123">
        <v>45839</v>
      </c>
      <c r="L504" s="36">
        <v>10.199999999999999</v>
      </c>
      <c r="M504" s="36" t="s">
        <v>77</v>
      </c>
      <c r="N504" s="130">
        <v>45108</v>
      </c>
      <c r="O504" s="130" t="s">
        <v>238</v>
      </c>
      <c r="P504" s="35" t="s">
        <v>79</v>
      </c>
      <c r="Q504" s="35" t="s">
        <v>79</v>
      </c>
      <c r="R504" s="112" t="s">
        <v>641</v>
      </c>
    </row>
    <row r="505" spans="2:18" ht="30" x14ac:dyDescent="0.25">
      <c r="B505"/>
      <c r="C505" s="51" t="s">
        <v>282</v>
      </c>
      <c r="D505" s="35" t="s">
        <v>285</v>
      </c>
      <c r="E505" s="35" t="s">
        <v>458</v>
      </c>
      <c r="F505" s="23">
        <v>2</v>
      </c>
      <c r="G505" s="35" t="s">
        <v>82</v>
      </c>
      <c r="H505" s="23">
        <v>2</v>
      </c>
      <c r="I505" s="36">
        <f>I504*2</f>
        <v>21.6</v>
      </c>
      <c r="J505" s="36" t="s">
        <v>77</v>
      </c>
      <c r="K505" s="123">
        <v>45839</v>
      </c>
      <c r="L505" s="36">
        <f>L504*2</f>
        <v>20.399999999999999</v>
      </c>
      <c r="M505" s="36" t="s">
        <v>77</v>
      </c>
      <c r="N505" s="130">
        <v>45108</v>
      </c>
      <c r="O505" s="130" t="s">
        <v>238</v>
      </c>
      <c r="P505" s="35" t="s">
        <v>79</v>
      </c>
      <c r="Q505" s="35" t="s">
        <v>79</v>
      </c>
      <c r="R505" s="112" t="s">
        <v>641</v>
      </c>
    </row>
    <row r="506" spans="2:18" ht="30" x14ac:dyDescent="0.25">
      <c r="B506"/>
      <c r="C506" s="51" t="s">
        <v>282</v>
      </c>
      <c r="D506" s="35" t="s">
        <v>285</v>
      </c>
      <c r="E506" s="35" t="s">
        <v>458</v>
      </c>
      <c r="F506" s="23">
        <v>3</v>
      </c>
      <c r="G506" s="35" t="s">
        <v>97</v>
      </c>
      <c r="H506" s="23">
        <v>3</v>
      </c>
      <c r="I506" s="36">
        <f>I504*3</f>
        <v>32.400000000000006</v>
      </c>
      <c r="J506" s="36" t="s">
        <v>77</v>
      </c>
      <c r="K506" s="123">
        <v>45839</v>
      </c>
      <c r="L506" s="36">
        <f>L504*3</f>
        <v>30.599999999999998</v>
      </c>
      <c r="M506" s="36" t="s">
        <v>77</v>
      </c>
      <c r="N506" s="130">
        <v>45108</v>
      </c>
      <c r="O506" s="130" t="s">
        <v>238</v>
      </c>
      <c r="P506" s="35" t="s">
        <v>79</v>
      </c>
      <c r="Q506" s="35" t="s">
        <v>79</v>
      </c>
      <c r="R506" s="112" t="s">
        <v>641</v>
      </c>
    </row>
    <row r="507" spans="2:18" ht="30" x14ac:dyDescent="0.25">
      <c r="B507"/>
      <c r="C507" s="51" t="s">
        <v>282</v>
      </c>
      <c r="D507" s="35" t="s">
        <v>285</v>
      </c>
      <c r="E507" s="35" t="s">
        <v>458</v>
      </c>
      <c r="F507" s="23">
        <v>4</v>
      </c>
      <c r="G507" s="35" t="s">
        <v>97</v>
      </c>
      <c r="H507" s="23">
        <v>4</v>
      </c>
      <c r="I507" s="36">
        <f>I504*4</f>
        <v>43.2</v>
      </c>
      <c r="J507" s="36" t="s">
        <v>77</v>
      </c>
      <c r="K507" s="123">
        <v>45839</v>
      </c>
      <c r="L507" s="36">
        <f>L504*4</f>
        <v>40.799999999999997</v>
      </c>
      <c r="M507" s="36" t="s">
        <v>77</v>
      </c>
      <c r="N507" s="130">
        <v>45108</v>
      </c>
      <c r="O507" s="130" t="s">
        <v>238</v>
      </c>
      <c r="P507" s="35" t="s">
        <v>79</v>
      </c>
      <c r="Q507" s="35" t="s">
        <v>79</v>
      </c>
      <c r="R507" s="112" t="s">
        <v>641</v>
      </c>
    </row>
    <row r="508" spans="2:18" ht="30" x14ac:dyDescent="0.25">
      <c r="B508"/>
      <c r="C508" s="51" t="s">
        <v>282</v>
      </c>
      <c r="D508" s="35" t="s">
        <v>285</v>
      </c>
      <c r="E508" s="35" t="s">
        <v>458</v>
      </c>
      <c r="F508" s="23">
        <v>5</v>
      </c>
      <c r="G508" s="35" t="s">
        <v>97</v>
      </c>
      <c r="H508" s="23">
        <v>5</v>
      </c>
      <c r="I508" s="36">
        <f>I504*5</f>
        <v>54</v>
      </c>
      <c r="J508" s="36" t="s">
        <v>77</v>
      </c>
      <c r="K508" s="123">
        <v>45839</v>
      </c>
      <c r="L508" s="36">
        <f>L504*5</f>
        <v>51</v>
      </c>
      <c r="M508" s="36" t="s">
        <v>77</v>
      </c>
      <c r="N508" s="130">
        <v>45108</v>
      </c>
      <c r="O508" s="130" t="s">
        <v>238</v>
      </c>
      <c r="P508" s="35" t="s">
        <v>79</v>
      </c>
      <c r="Q508" s="35" t="s">
        <v>79</v>
      </c>
      <c r="R508" s="112" t="s">
        <v>641</v>
      </c>
    </row>
    <row r="509" spans="2:18" ht="30" x14ac:dyDescent="0.25">
      <c r="B509"/>
      <c r="C509" s="51" t="s">
        <v>282</v>
      </c>
      <c r="D509" s="35" t="s">
        <v>285</v>
      </c>
      <c r="E509" s="35" t="s">
        <v>458</v>
      </c>
      <c r="F509" s="23">
        <v>6</v>
      </c>
      <c r="G509" s="35" t="s">
        <v>97</v>
      </c>
      <c r="H509" s="23">
        <v>6</v>
      </c>
      <c r="I509" s="36">
        <f>I504*6</f>
        <v>64.800000000000011</v>
      </c>
      <c r="J509" s="36" t="s">
        <v>77</v>
      </c>
      <c r="K509" s="123">
        <v>45839</v>
      </c>
      <c r="L509" s="36">
        <f>L504*6</f>
        <v>61.199999999999996</v>
      </c>
      <c r="M509" s="36" t="s">
        <v>77</v>
      </c>
      <c r="N509" s="130">
        <v>45108</v>
      </c>
      <c r="O509" s="130" t="s">
        <v>238</v>
      </c>
      <c r="P509" s="35" t="s">
        <v>79</v>
      </c>
      <c r="Q509" s="35" t="s">
        <v>79</v>
      </c>
      <c r="R509" s="112" t="s">
        <v>641</v>
      </c>
    </row>
    <row r="510" spans="2:18" ht="30" x14ac:dyDescent="0.25">
      <c r="B510"/>
      <c r="C510" s="51" t="s">
        <v>282</v>
      </c>
      <c r="D510" s="35" t="s">
        <v>285</v>
      </c>
      <c r="E510" s="35" t="s">
        <v>458</v>
      </c>
      <c r="F510" s="23">
        <v>7</v>
      </c>
      <c r="G510" s="35" t="s">
        <v>95</v>
      </c>
      <c r="H510" s="23">
        <v>3</v>
      </c>
      <c r="I510" s="36">
        <f>I504*3</f>
        <v>32.400000000000006</v>
      </c>
      <c r="J510" s="36" t="s">
        <v>77</v>
      </c>
      <c r="K510" s="123">
        <v>45839</v>
      </c>
      <c r="L510" s="36">
        <f>L504*3</f>
        <v>30.599999999999998</v>
      </c>
      <c r="M510" s="36" t="s">
        <v>77</v>
      </c>
      <c r="N510" s="130">
        <v>45108</v>
      </c>
      <c r="O510" s="130" t="s">
        <v>238</v>
      </c>
      <c r="P510" s="35" t="s">
        <v>79</v>
      </c>
      <c r="Q510" s="35" t="s">
        <v>79</v>
      </c>
      <c r="R510" s="112" t="s">
        <v>641</v>
      </c>
    </row>
    <row r="511" spans="2:18" ht="30" x14ac:dyDescent="0.25">
      <c r="B511"/>
      <c r="C511" s="51" t="s">
        <v>282</v>
      </c>
      <c r="D511" s="35" t="s">
        <v>285</v>
      </c>
      <c r="E511" s="35" t="s">
        <v>458</v>
      </c>
      <c r="F511" s="23">
        <v>8</v>
      </c>
      <c r="G511" s="35" t="s">
        <v>96</v>
      </c>
      <c r="H511" s="23">
        <v>4</v>
      </c>
      <c r="I511" s="36">
        <f>I504*4</f>
        <v>43.2</v>
      </c>
      <c r="J511" s="36" t="s">
        <v>77</v>
      </c>
      <c r="K511" s="123">
        <v>45839</v>
      </c>
      <c r="L511" s="36">
        <f>L504*4</f>
        <v>40.799999999999997</v>
      </c>
      <c r="M511" s="36" t="s">
        <v>77</v>
      </c>
      <c r="N511" s="130">
        <v>45108</v>
      </c>
      <c r="O511" s="130" t="s">
        <v>238</v>
      </c>
      <c r="P511" s="35" t="s">
        <v>79</v>
      </c>
      <c r="Q511" s="35" t="s">
        <v>79</v>
      </c>
      <c r="R511" s="112" t="s">
        <v>641</v>
      </c>
    </row>
    <row r="512" spans="2:18" ht="30" x14ac:dyDescent="0.25">
      <c r="B512"/>
      <c r="C512" s="51" t="s">
        <v>282</v>
      </c>
      <c r="D512" s="35" t="s">
        <v>285</v>
      </c>
      <c r="E512" s="35" t="s">
        <v>458</v>
      </c>
      <c r="F512" s="23">
        <v>9</v>
      </c>
      <c r="G512" s="35" t="s">
        <v>98</v>
      </c>
      <c r="H512" s="23">
        <v>2</v>
      </c>
      <c r="I512" s="36" t="s">
        <v>77</v>
      </c>
      <c r="J512" s="36" t="s">
        <v>77</v>
      </c>
      <c r="K512" s="123">
        <v>45839</v>
      </c>
      <c r="L512" s="36" t="s">
        <v>77</v>
      </c>
      <c r="M512" s="36" t="s">
        <v>77</v>
      </c>
      <c r="N512" s="130">
        <v>45108</v>
      </c>
      <c r="O512" s="130" t="s">
        <v>238</v>
      </c>
      <c r="P512" s="35" t="s">
        <v>79</v>
      </c>
      <c r="Q512" s="35" t="s">
        <v>79</v>
      </c>
      <c r="R512" s="112" t="s">
        <v>641</v>
      </c>
    </row>
    <row r="513" spans="2:18" ht="30" x14ac:dyDescent="0.25">
      <c r="B513"/>
      <c r="C513" s="51" t="s">
        <v>282</v>
      </c>
      <c r="D513" s="35" t="s">
        <v>286</v>
      </c>
      <c r="E513" s="35" t="s">
        <v>457</v>
      </c>
      <c r="F513" s="23">
        <v>1</v>
      </c>
      <c r="G513" s="35" t="s">
        <v>76</v>
      </c>
      <c r="H513" s="23">
        <v>2</v>
      </c>
      <c r="I513" s="36">
        <v>15.4</v>
      </c>
      <c r="J513" s="36" t="s">
        <v>77</v>
      </c>
      <c r="K513" s="123">
        <v>45839</v>
      </c>
      <c r="L513" s="36">
        <v>14.5</v>
      </c>
      <c r="M513" s="36" t="s">
        <v>77</v>
      </c>
      <c r="N513" s="130">
        <v>45108</v>
      </c>
      <c r="O513" s="130" t="s">
        <v>238</v>
      </c>
      <c r="P513" s="35" t="s">
        <v>79</v>
      </c>
      <c r="Q513" s="35" t="s">
        <v>79</v>
      </c>
      <c r="R513" s="112" t="s">
        <v>641</v>
      </c>
    </row>
    <row r="514" spans="2:18" ht="30" x14ac:dyDescent="0.25">
      <c r="B514"/>
      <c r="C514" s="51" t="s">
        <v>282</v>
      </c>
      <c r="D514" s="35" t="s">
        <v>286</v>
      </c>
      <c r="E514" s="35" t="s">
        <v>457</v>
      </c>
      <c r="F514" s="23">
        <v>2</v>
      </c>
      <c r="G514" s="35" t="s">
        <v>82</v>
      </c>
      <c r="H514" s="23">
        <v>2</v>
      </c>
      <c r="I514" s="36">
        <f>I513*2</f>
        <v>30.8</v>
      </c>
      <c r="J514" s="36" t="s">
        <v>77</v>
      </c>
      <c r="K514" s="123">
        <v>45839</v>
      </c>
      <c r="L514" s="36">
        <f>L513*2</f>
        <v>29</v>
      </c>
      <c r="M514" s="36" t="s">
        <v>77</v>
      </c>
      <c r="N514" s="130">
        <v>45108</v>
      </c>
      <c r="O514" s="130" t="s">
        <v>238</v>
      </c>
      <c r="P514" s="35" t="s">
        <v>79</v>
      </c>
      <c r="Q514" s="35" t="s">
        <v>79</v>
      </c>
      <c r="R514" s="112" t="s">
        <v>641</v>
      </c>
    </row>
    <row r="515" spans="2:18" ht="30" x14ac:dyDescent="0.25">
      <c r="B515"/>
      <c r="C515" s="51" t="s">
        <v>282</v>
      </c>
      <c r="D515" s="35" t="s">
        <v>286</v>
      </c>
      <c r="E515" s="35" t="s">
        <v>457</v>
      </c>
      <c r="F515" s="23">
        <v>3</v>
      </c>
      <c r="G515" s="35" t="s">
        <v>97</v>
      </c>
      <c r="H515" s="23">
        <v>3</v>
      </c>
      <c r="I515" s="36">
        <f>I513*3</f>
        <v>46.2</v>
      </c>
      <c r="J515" s="36" t="s">
        <v>77</v>
      </c>
      <c r="K515" s="123">
        <v>45839</v>
      </c>
      <c r="L515" s="36">
        <f>L513*3</f>
        <v>43.5</v>
      </c>
      <c r="M515" s="36" t="s">
        <v>77</v>
      </c>
      <c r="N515" s="130">
        <v>45108</v>
      </c>
      <c r="O515" s="130" t="s">
        <v>238</v>
      </c>
      <c r="P515" s="35" t="s">
        <v>79</v>
      </c>
      <c r="Q515" s="35" t="s">
        <v>79</v>
      </c>
      <c r="R515" s="112" t="s">
        <v>641</v>
      </c>
    </row>
    <row r="516" spans="2:18" ht="30" x14ac:dyDescent="0.25">
      <c r="B516"/>
      <c r="C516" s="51" t="s">
        <v>282</v>
      </c>
      <c r="D516" s="35" t="s">
        <v>286</v>
      </c>
      <c r="E516" s="35" t="s">
        <v>457</v>
      </c>
      <c r="F516" s="23">
        <v>4</v>
      </c>
      <c r="G516" s="35" t="s">
        <v>97</v>
      </c>
      <c r="H516" s="23">
        <v>4</v>
      </c>
      <c r="I516" s="36">
        <f>I513*4</f>
        <v>61.6</v>
      </c>
      <c r="J516" s="36" t="s">
        <v>77</v>
      </c>
      <c r="K516" s="123">
        <v>45839</v>
      </c>
      <c r="L516" s="36">
        <f>L513*4</f>
        <v>58</v>
      </c>
      <c r="M516" s="36" t="s">
        <v>77</v>
      </c>
      <c r="N516" s="130">
        <v>45108</v>
      </c>
      <c r="O516" s="130" t="s">
        <v>238</v>
      </c>
      <c r="P516" s="35" t="s">
        <v>79</v>
      </c>
      <c r="Q516" s="35" t="s">
        <v>79</v>
      </c>
      <c r="R516" s="112" t="s">
        <v>641</v>
      </c>
    </row>
    <row r="517" spans="2:18" ht="30" x14ac:dyDescent="0.25">
      <c r="B517"/>
      <c r="C517" s="51" t="s">
        <v>282</v>
      </c>
      <c r="D517" s="35" t="s">
        <v>286</v>
      </c>
      <c r="E517" s="35" t="s">
        <v>457</v>
      </c>
      <c r="F517" s="23">
        <v>5</v>
      </c>
      <c r="G517" s="35" t="s">
        <v>97</v>
      </c>
      <c r="H517" s="23">
        <v>5</v>
      </c>
      <c r="I517" s="36">
        <f>I513*5</f>
        <v>77</v>
      </c>
      <c r="J517" s="36" t="s">
        <v>77</v>
      </c>
      <c r="K517" s="123">
        <v>45839</v>
      </c>
      <c r="L517" s="36">
        <f>L513*5</f>
        <v>72.5</v>
      </c>
      <c r="M517" s="36" t="s">
        <v>77</v>
      </c>
      <c r="N517" s="130">
        <v>45108</v>
      </c>
      <c r="O517" s="130" t="s">
        <v>238</v>
      </c>
      <c r="P517" s="35" t="s">
        <v>79</v>
      </c>
      <c r="Q517" s="35" t="s">
        <v>79</v>
      </c>
      <c r="R517" s="112" t="s">
        <v>641</v>
      </c>
    </row>
    <row r="518" spans="2:18" ht="30" x14ac:dyDescent="0.25">
      <c r="B518"/>
      <c r="C518" s="51" t="s">
        <v>282</v>
      </c>
      <c r="D518" s="35" t="s">
        <v>286</v>
      </c>
      <c r="E518" s="35" t="s">
        <v>457</v>
      </c>
      <c r="F518" s="23">
        <v>6</v>
      </c>
      <c r="G518" s="35" t="s">
        <v>97</v>
      </c>
      <c r="H518" s="23">
        <v>6</v>
      </c>
      <c r="I518" s="36">
        <f>I513*6</f>
        <v>92.4</v>
      </c>
      <c r="J518" s="36" t="s">
        <v>77</v>
      </c>
      <c r="K518" s="123">
        <v>45839</v>
      </c>
      <c r="L518" s="36">
        <f>L513*6</f>
        <v>87</v>
      </c>
      <c r="M518" s="36" t="s">
        <v>77</v>
      </c>
      <c r="N518" s="130">
        <v>45108</v>
      </c>
      <c r="O518" s="130" t="s">
        <v>238</v>
      </c>
      <c r="P518" s="35" t="s">
        <v>79</v>
      </c>
      <c r="Q518" s="35" t="s">
        <v>79</v>
      </c>
      <c r="R518" s="112" t="s">
        <v>641</v>
      </c>
    </row>
    <row r="519" spans="2:18" ht="30" x14ac:dyDescent="0.25">
      <c r="B519"/>
      <c r="C519" s="51" t="s">
        <v>282</v>
      </c>
      <c r="D519" s="35" t="s">
        <v>286</v>
      </c>
      <c r="E519" s="35" t="s">
        <v>457</v>
      </c>
      <c r="F519" s="23">
        <v>7</v>
      </c>
      <c r="G519" s="35" t="s">
        <v>95</v>
      </c>
      <c r="H519" s="23">
        <v>3</v>
      </c>
      <c r="I519" s="36">
        <f>I513*3</f>
        <v>46.2</v>
      </c>
      <c r="J519" s="36" t="s">
        <v>77</v>
      </c>
      <c r="K519" s="123">
        <v>45839</v>
      </c>
      <c r="L519" s="36">
        <f>L513*3</f>
        <v>43.5</v>
      </c>
      <c r="M519" s="36" t="s">
        <v>77</v>
      </c>
      <c r="N519" s="130">
        <v>45108</v>
      </c>
      <c r="O519" s="130" t="s">
        <v>238</v>
      </c>
      <c r="P519" s="35" t="s">
        <v>79</v>
      </c>
      <c r="Q519" s="35" t="s">
        <v>79</v>
      </c>
      <c r="R519" s="112" t="s">
        <v>641</v>
      </c>
    </row>
    <row r="520" spans="2:18" ht="30" x14ac:dyDescent="0.25">
      <c r="B520"/>
      <c r="C520" s="51" t="s">
        <v>282</v>
      </c>
      <c r="D520" s="35" t="s">
        <v>286</v>
      </c>
      <c r="E520" s="35" t="s">
        <v>457</v>
      </c>
      <c r="F520" s="23">
        <v>8</v>
      </c>
      <c r="G520" s="35" t="s">
        <v>96</v>
      </c>
      <c r="H520" s="23">
        <v>4</v>
      </c>
      <c r="I520" s="36">
        <f>I513*4</f>
        <v>61.6</v>
      </c>
      <c r="J520" s="36" t="s">
        <v>77</v>
      </c>
      <c r="K520" s="123">
        <v>45839</v>
      </c>
      <c r="L520" s="36">
        <f>L513*4</f>
        <v>58</v>
      </c>
      <c r="M520" s="36" t="s">
        <v>77</v>
      </c>
      <c r="N520" s="130">
        <v>45108</v>
      </c>
      <c r="O520" s="130" t="s">
        <v>238</v>
      </c>
      <c r="P520" s="35" t="s">
        <v>79</v>
      </c>
      <c r="Q520" s="35" t="s">
        <v>79</v>
      </c>
      <c r="R520" s="112" t="s">
        <v>641</v>
      </c>
    </row>
    <row r="521" spans="2:18" ht="30" x14ac:dyDescent="0.25">
      <c r="B521"/>
      <c r="C521" s="51" t="s">
        <v>282</v>
      </c>
      <c r="D521" s="35" t="s">
        <v>286</v>
      </c>
      <c r="E521" s="35" t="s">
        <v>457</v>
      </c>
      <c r="F521" s="23">
        <v>9</v>
      </c>
      <c r="G521" s="35" t="s">
        <v>98</v>
      </c>
      <c r="H521" s="23">
        <v>2</v>
      </c>
      <c r="I521" s="36" t="s">
        <v>77</v>
      </c>
      <c r="J521" s="36" t="s">
        <v>77</v>
      </c>
      <c r="K521" s="123">
        <v>45839</v>
      </c>
      <c r="L521" s="36" t="s">
        <v>77</v>
      </c>
      <c r="M521" s="36" t="s">
        <v>77</v>
      </c>
      <c r="N521" s="130">
        <v>45108</v>
      </c>
      <c r="O521" s="130" t="s">
        <v>238</v>
      </c>
      <c r="P521" s="35" t="s">
        <v>79</v>
      </c>
      <c r="Q521" s="35" t="s">
        <v>79</v>
      </c>
      <c r="R521" s="112" t="s">
        <v>641</v>
      </c>
    </row>
    <row r="522" spans="2:18" ht="30" x14ac:dyDescent="0.25">
      <c r="B522"/>
      <c r="C522" s="51" t="s">
        <v>282</v>
      </c>
      <c r="D522" s="35" t="s">
        <v>286</v>
      </c>
      <c r="E522" s="35" t="s">
        <v>459</v>
      </c>
      <c r="F522" s="23">
        <v>1</v>
      </c>
      <c r="G522" s="35" t="s">
        <v>76</v>
      </c>
      <c r="H522" s="23">
        <v>2</v>
      </c>
      <c r="I522" s="36">
        <v>9.9</v>
      </c>
      <c r="J522" s="36" t="s">
        <v>77</v>
      </c>
      <c r="K522" s="123">
        <v>45839</v>
      </c>
      <c r="L522" s="36">
        <v>9.3000000000000007</v>
      </c>
      <c r="M522" s="36" t="s">
        <v>77</v>
      </c>
      <c r="N522" s="130">
        <v>45108</v>
      </c>
      <c r="O522" s="130" t="s">
        <v>238</v>
      </c>
      <c r="P522" s="35" t="s">
        <v>79</v>
      </c>
      <c r="Q522" s="35" t="s">
        <v>79</v>
      </c>
      <c r="R522" s="112" t="s">
        <v>641</v>
      </c>
    </row>
    <row r="523" spans="2:18" ht="30" x14ac:dyDescent="0.25">
      <c r="B523"/>
      <c r="C523" s="51" t="s">
        <v>282</v>
      </c>
      <c r="D523" s="35" t="s">
        <v>286</v>
      </c>
      <c r="E523" s="35" t="s">
        <v>459</v>
      </c>
      <c r="F523" s="23">
        <v>2</v>
      </c>
      <c r="G523" s="35" t="s">
        <v>82</v>
      </c>
      <c r="H523" s="23">
        <v>2</v>
      </c>
      <c r="I523" s="36">
        <f>I522*2</f>
        <v>19.8</v>
      </c>
      <c r="J523" s="36" t="s">
        <v>77</v>
      </c>
      <c r="K523" s="123">
        <v>45839</v>
      </c>
      <c r="L523" s="36">
        <f>L522*2</f>
        <v>18.600000000000001</v>
      </c>
      <c r="M523" s="36" t="s">
        <v>77</v>
      </c>
      <c r="N523" s="130">
        <v>45108</v>
      </c>
      <c r="O523" s="130" t="s">
        <v>238</v>
      </c>
      <c r="P523" s="35" t="s">
        <v>79</v>
      </c>
      <c r="Q523" s="35" t="s">
        <v>79</v>
      </c>
      <c r="R523" s="112" t="s">
        <v>641</v>
      </c>
    </row>
    <row r="524" spans="2:18" ht="30" x14ac:dyDescent="0.25">
      <c r="B524"/>
      <c r="C524" s="51" t="s">
        <v>282</v>
      </c>
      <c r="D524" s="35" t="s">
        <v>286</v>
      </c>
      <c r="E524" s="35" t="s">
        <v>459</v>
      </c>
      <c r="F524" s="23">
        <v>3</v>
      </c>
      <c r="G524" s="35" t="s">
        <v>97</v>
      </c>
      <c r="H524" s="23">
        <v>3</v>
      </c>
      <c r="I524" s="36">
        <f>I522*3</f>
        <v>29.700000000000003</v>
      </c>
      <c r="J524" s="36" t="s">
        <v>77</v>
      </c>
      <c r="K524" s="123">
        <v>45839</v>
      </c>
      <c r="L524" s="36">
        <f>L522*3</f>
        <v>27.900000000000002</v>
      </c>
      <c r="M524" s="36" t="s">
        <v>77</v>
      </c>
      <c r="N524" s="130">
        <v>45108</v>
      </c>
      <c r="O524" s="130" t="s">
        <v>238</v>
      </c>
      <c r="P524" s="35" t="s">
        <v>79</v>
      </c>
      <c r="Q524" s="35" t="s">
        <v>79</v>
      </c>
      <c r="R524" s="112" t="s">
        <v>641</v>
      </c>
    </row>
    <row r="525" spans="2:18" ht="30" x14ac:dyDescent="0.25">
      <c r="B525"/>
      <c r="C525" s="51" t="s">
        <v>282</v>
      </c>
      <c r="D525" s="35" t="s">
        <v>286</v>
      </c>
      <c r="E525" s="35" t="s">
        <v>459</v>
      </c>
      <c r="F525" s="23">
        <v>4</v>
      </c>
      <c r="G525" s="35" t="s">
        <v>97</v>
      </c>
      <c r="H525" s="23">
        <v>4</v>
      </c>
      <c r="I525" s="36">
        <f>I522*4</f>
        <v>39.6</v>
      </c>
      <c r="J525" s="36" t="s">
        <v>77</v>
      </c>
      <c r="K525" s="123">
        <v>45839</v>
      </c>
      <c r="L525" s="36">
        <f>L522*4</f>
        <v>37.200000000000003</v>
      </c>
      <c r="M525" s="36" t="s">
        <v>77</v>
      </c>
      <c r="N525" s="130">
        <v>45108</v>
      </c>
      <c r="O525" s="130" t="s">
        <v>238</v>
      </c>
      <c r="P525" s="35" t="s">
        <v>79</v>
      </c>
      <c r="Q525" s="35" t="s">
        <v>79</v>
      </c>
      <c r="R525" s="112" t="s">
        <v>641</v>
      </c>
    </row>
    <row r="526" spans="2:18" ht="30" x14ac:dyDescent="0.25">
      <c r="B526"/>
      <c r="C526" s="51" t="s">
        <v>282</v>
      </c>
      <c r="D526" s="35" t="s">
        <v>286</v>
      </c>
      <c r="E526" s="35" t="s">
        <v>459</v>
      </c>
      <c r="F526" s="23">
        <v>5</v>
      </c>
      <c r="G526" s="35" t="s">
        <v>97</v>
      </c>
      <c r="H526" s="23">
        <v>5</v>
      </c>
      <c r="I526" s="36">
        <f>I522*5</f>
        <v>49.5</v>
      </c>
      <c r="J526" s="36" t="s">
        <v>77</v>
      </c>
      <c r="K526" s="123">
        <v>45839</v>
      </c>
      <c r="L526" s="36">
        <f>L522*5</f>
        <v>46.5</v>
      </c>
      <c r="M526" s="36" t="s">
        <v>77</v>
      </c>
      <c r="N526" s="130">
        <v>45108</v>
      </c>
      <c r="O526" s="130" t="s">
        <v>238</v>
      </c>
      <c r="P526" s="35" t="s">
        <v>79</v>
      </c>
      <c r="Q526" s="35" t="s">
        <v>79</v>
      </c>
      <c r="R526" s="112" t="s">
        <v>641</v>
      </c>
    </row>
    <row r="527" spans="2:18" ht="30" x14ac:dyDescent="0.25">
      <c r="B527"/>
      <c r="C527" s="51" t="s">
        <v>282</v>
      </c>
      <c r="D527" s="35" t="s">
        <v>286</v>
      </c>
      <c r="E527" s="35" t="s">
        <v>459</v>
      </c>
      <c r="F527" s="23">
        <v>6</v>
      </c>
      <c r="G527" s="35" t="s">
        <v>97</v>
      </c>
      <c r="H527" s="23">
        <v>6</v>
      </c>
      <c r="I527" s="36">
        <f>I522*6</f>
        <v>59.400000000000006</v>
      </c>
      <c r="J527" s="36" t="s">
        <v>77</v>
      </c>
      <c r="K527" s="123">
        <v>45839</v>
      </c>
      <c r="L527" s="36">
        <f>L522*6</f>
        <v>55.800000000000004</v>
      </c>
      <c r="M527" s="36" t="s">
        <v>77</v>
      </c>
      <c r="N527" s="130">
        <v>45108</v>
      </c>
      <c r="O527" s="130" t="s">
        <v>238</v>
      </c>
      <c r="P527" s="35" t="s">
        <v>79</v>
      </c>
      <c r="Q527" s="35" t="s">
        <v>79</v>
      </c>
      <c r="R527" s="112" t="s">
        <v>641</v>
      </c>
    </row>
    <row r="528" spans="2:18" ht="30" x14ac:dyDescent="0.25">
      <c r="B528"/>
      <c r="C528" s="51" t="s">
        <v>282</v>
      </c>
      <c r="D528" s="35" t="s">
        <v>286</v>
      </c>
      <c r="E528" s="35" t="s">
        <v>459</v>
      </c>
      <c r="F528" s="23">
        <v>7</v>
      </c>
      <c r="G528" s="35" t="s">
        <v>95</v>
      </c>
      <c r="H528" s="23">
        <v>3</v>
      </c>
      <c r="I528" s="36">
        <f>I522*3</f>
        <v>29.700000000000003</v>
      </c>
      <c r="J528" s="36" t="s">
        <v>77</v>
      </c>
      <c r="K528" s="123">
        <v>45839</v>
      </c>
      <c r="L528" s="36">
        <f>L522*3</f>
        <v>27.900000000000002</v>
      </c>
      <c r="M528" s="36" t="s">
        <v>77</v>
      </c>
      <c r="N528" s="130">
        <v>45108</v>
      </c>
      <c r="O528" s="130" t="s">
        <v>238</v>
      </c>
      <c r="P528" s="35" t="s">
        <v>79</v>
      </c>
      <c r="Q528" s="35" t="s">
        <v>79</v>
      </c>
      <c r="R528" s="112" t="s">
        <v>641</v>
      </c>
    </row>
    <row r="529" spans="2:18" ht="30" x14ac:dyDescent="0.25">
      <c r="B529"/>
      <c r="C529" s="51" t="s">
        <v>282</v>
      </c>
      <c r="D529" s="35" t="s">
        <v>286</v>
      </c>
      <c r="E529" s="35" t="s">
        <v>459</v>
      </c>
      <c r="F529" s="23">
        <v>8</v>
      </c>
      <c r="G529" s="35" t="s">
        <v>96</v>
      </c>
      <c r="H529" s="23">
        <v>4</v>
      </c>
      <c r="I529" s="36">
        <f>I522*4</f>
        <v>39.6</v>
      </c>
      <c r="J529" s="36" t="s">
        <v>77</v>
      </c>
      <c r="K529" s="123">
        <v>45839</v>
      </c>
      <c r="L529" s="36">
        <f>L522*4</f>
        <v>37.200000000000003</v>
      </c>
      <c r="M529" s="36" t="s">
        <v>77</v>
      </c>
      <c r="N529" s="130">
        <v>45108</v>
      </c>
      <c r="O529" s="130" t="s">
        <v>238</v>
      </c>
      <c r="P529" s="35" t="s">
        <v>79</v>
      </c>
      <c r="Q529" s="35" t="s">
        <v>79</v>
      </c>
      <c r="R529" s="112" t="s">
        <v>641</v>
      </c>
    </row>
    <row r="530" spans="2:18" ht="30" x14ac:dyDescent="0.25">
      <c r="B530"/>
      <c r="C530" s="51" t="s">
        <v>282</v>
      </c>
      <c r="D530" s="35" t="s">
        <v>286</v>
      </c>
      <c r="E530" s="35" t="s">
        <v>459</v>
      </c>
      <c r="F530" s="23">
        <v>9</v>
      </c>
      <c r="G530" s="35" t="s">
        <v>98</v>
      </c>
      <c r="H530" s="23">
        <v>2</v>
      </c>
      <c r="I530" s="36" t="s">
        <v>77</v>
      </c>
      <c r="J530" s="36" t="s">
        <v>77</v>
      </c>
      <c r="K530" s="123">
        <v>45839</v>
      </c>
      <c r="L530" s="36" t="s">
        <v>77</v>
      </c>
      <c r="M530" s="36" t="s">
        <v>77</v>
      </c>
      <c r="N530" s="130">
        <v>45108</v>
      </c>
      <c r="O530" s="130" t="s">
        <v>238</v>
      </c>
      <c r="P530" s="35" t="s">
        <v>79</v>
      </c>
      <c r="Q530" s="35" t="s">
        <v>79</v>
      </c>
      <c r="R530" s="112" t="s">
        <v>641</v>
      </c>
    </row>
    <row r="531" spans="2:18" ht="30" x14ac:dyDescent="0.25">
      <c r="B531"/>
      <c r="C531" s="51" t="s">
        <v>282</v>
      </c>
      <c r="D531" s="35" t="s">
        <v>280</v>
      </c>
      <c r="E531" s="35" t="s">
        <v>460</v>
      </c>
      <c r="F531" s="23">
        <v>1</v>
      </c>
      <c r="G531" s="35" t="s">
        <v>76</v>
      </c>
      <c r="H531" s="23">
        <v>2</v>
      </c>
      <c r="I531" s="36">
        <v>12.1</v>
      </c>
      <c r="J531" s="36" t="s">
        <v>77</v>
      </c>
      <c r="K531" s="123">
        <v>45839</v>
      </c>
      <c r="L531" s="36">
        <v>11.4</v>
      </c>
      <c r="M531" s="36" t="s">
        <v>77</v>
      </c>
      <c r="N531" s="130">
        <v>45108</v>
      </c>
      <c r="O531" s="130" t="s">
        <v>238</v>
      </c>
      <c r="P531" s="35" t="s">
        <v>79</v>
      </c>
      <c r="Q531" s="35" t="s">
        <v>79</v>
      </c>
      <c r="R531" s="112" t="s">
        <v>641</v>
      </c>
    </row>
    <row r="532" spans="2:18" ht="30" x14ac:dyDescent="0.25">
      <c r="B532"/>
      <c r="C532" s="51" t="s">
        <v>282</v>
      </c>
      <c r="D532" s="35" t="s">
        <v>280</v>
      </c>
      <c r="E532" s="35" t="s">
        <v>460</v>
      </c>
      <c r="F532" s="23">
        <v>2</v>
      </c>
      <c r="G532" s="35" t="s">
        <v>82</v>
      </c>
      <c r="H532" s="23">
        <v>2</v>
      </c>
      <c r="I532" s="36">
        <f>I531*2</f>
        <v>24.2</v>
      </c>
      <c r="J532" s="36" t="s">
        <v>77</v>
      </c>
      <c r="K532" s="123">
        <v>45839</v>
      </c>
      <c r="L532" s="36">
        <f>L531*2</f>
        <v>22.8</v>
      </c>
      <c r="M532" s="36" t="s">
        <v>77</v>
      </c>
      <c r="N532" s="130">
        <v>45108</v>
      </c>
      <c r="O532" s="130" t="s">
        <v>238</v>
      </c>
      <c r="P532" s="35" t="s">
        <v>79</v>
      </c>
      <c r="Q532" s="35" t="s">
        <v>79</v>
      </c>
      <c r="R532" s="112" t="s">
        <v>641</v>
      </c>
    </row>
    <row r="533" spans="2:18" ht="30" x14ac:dyDescent="0.25">
      <c r="B533"/>
      <c r="C533" s="51" t="s">
        <v>282</v>
      </c>
      <c r="D533" s="35" t="s">
        <v>280</v>
      </c>
      <c r="E533" s="35" t="s">
        <v>460</v>
      </c>
      <c r="F533" s="23">
        <v>3</v>
      </c>
      <c r="G533" s="35" t="s">
        <v>97</v>
      </c>
      <c r="H533" s="23">
        <v>3</v>
      </c>
      <c r="I533" s="36">
        <f>I531*3</f>
        <v>36.299999999999997</v>
      </c>
      <c r="J533" s="36" t="s">
        <v>77</v>
      </c>
      <c r="K533" s="123">
        <v>45839</v>
      </c>
      <c r="L533" s="36">
        <f>L531*3</f>
        <v>34.200000000000003</v>
      </c>
      <c r="M533" s="36" t="s">
        <v>77</v>
      </c>
      <c r="N533" s="130">
        <v>45108</v>
      </c>
      <c r="O533" s="130" t="s">
        <v>238</v>
      </c>
      <c r="P533" s="35" t="s">
        <v>79</v>
      </c>
      <c r="Q533" s="35" t="s">
        <v>79</v>
      </c>
      <c r="R533" s="112" t="s">
        <v>641</v>
      </c>
    </row>
    <row r="534" spans="2:18" ht="30" x14ac:dyDescent="0.25">
      <c r="B534"/>
      <c r="C534" s="51" t="s">
        <v>282</v>
      </c>
      <c r="D534" s="35" t="s">
        <v>280</v>
      </c>
      <c r="E534" s="35" t="s">
        <v>460</v>
      </c>
      <c r="F534" s="23">
        <v>4</v>
      </c>
      <c r="G534" s="35" t="s">
        <v>97</v>
      </c>
      <c r="H534" s="23">
        <v>4</v>
      </c>
      <c r="I534" s="36">
        <f>I531*4</f>
        <v>48.4</v>
      </c>
      <c r="J534" s="36" t="s">
        <v>77</v>
      </c>
      <c r="K534" s="123">
        <v>45839</v>
      </c>
      <c r="L534" s="36">
        <f>L531*4</f>
        <v>45.6</v>
      </c>
      <c r="M534" s="36" t="s">
        <v>77</v>
      </c>
      <c r="N534" s="130">
        <v>45108</v>
      </c>
      <c r="O534" s="130" t="s">
        <v>238</v>
      </c>
      <c r="P534" s="35" t="s">
        <v>79</v>
      </c>
      <c r="Q534" s="35" t="s">
        <v>79</v>
      </c>
      <c r="R534" s="112" t="s">
        <v>641</v>
      </c>
    </row>
    <row r="535" spans="2:18" ht="30" x14ac:dyDescent="0.25">
      <c r="B535"/>
      <c r="C535" s="51" t="s">
        <v>282</v>
      </c>
      <c r="D535" s="35" t="s">
        <v>280</v>
      </c>
      <c r="E535" s="35" t="s">
        <v>460</v>
      </c>
      <c r="F535" s="23">
        <v>5</v>
      </c>
      <c r="G535" s="35" t="s">
        <v>97</v>
      </c>
      <c r="H535" s="23">
        <v>5</v>
      </c>
      <c r="I535" s="36">
        <f>I531*5</f>
        <v>60.5</v>
      </c>
      <c r="J535" s="36" t="s">
        <v>77</v>
      </c>
      <c r="K535" s="123">
        <v>45839</v>
      </c>
      <c r="L535" s="36">
        <f>L531*5</f>
        <v>57</v>
      </c>
      <c r="M535" s="36" t="s">
        <v>77</v>
      </c>
      <c r="N535" s="130">
        <v>45108</v>
      </c>
      <c r="O535" s="130" t="s">
        <v>238</v>
      </c>
      <c r="P535" s="35" t="s">
        <v>79</v>
      </c>
      <c r="Q535" s="35" t="s">
        <v>79</v>
      </c>
      <c r="R535" s="112" t="s">
        <v>641</v>
      </c>
    </row>
    <row r="536" spans="2:18" ht="30" x14ac:dyDescent="0.25">
      <c r="B536"/>
      <c r="C536" s="51" t="s">
        <v>282</v>
      </c>
      <c r="D536" s="35" t="s">
        <v>280</v>
      </c>
      <c r="E536" s="35" t="s">
        <v>460</v>
      </c>
      <c r="F536" s="23">
        <v>6</v>
      </c>
      <c r="G536" s="35" t="s">
        <v>97</v>
      </c>
      <c r="H536" s="23">
        <v>6</v>
      </c>
      <c r="I536" s="36">
        <f>I531*6</f>
        <v>72.599999999999994</v>
      </c>
      <c r="J536" s="36" t="s">
        <v>77</v>
      </c>
      <c r="K536" s="123">
        <v>45839</v>
      </c>
      <c r="L536" s="36">
        <f>L531*6</f>
        <v>68.400000000000006</v>
      </c>
      <c r="M536" s="36" t="s">
        <v>77</v>
      </c>
      <c r="N536" s="130">
        <v>45108</v>
      </c>
      <c r="O536" s="130" t="s">
        <v>238</v>
      </c>
      <c r="P536" s="35" t="s">
        <v>79</v>
      </c>
      <c r="Q536" s="35" t="s">
        <v>79</v>
      </c>
      <c r="R536" s="112" t="s">
        <v>641</v>
      </c>
    </row>
    <row r="537" spans="2:18" ht="30" x14ac:dyDescent="0.25">
      <c r="B537"/>
      <c r="C537" s="51" t="s">
        <v>282</v>
      </c>
      <c r="D537" s="35" t="s">
        <v>280</v>
      </c>
      <c r="E537" s="35" t="s">
        <v>460</v>
      </c>
      <c r="F537" s="23">
        <v>7</v>
      </c>
      <c r="G537" s="35" t="s">
        <v>95</v>
      </c>
      <c r="H537" s="23">
        <v>3</v>
      </c>
      <c r="I537" s="36">
        <f>I531*3</f>
        <v>36.299999999999997</v>
      </c>
      <c r="J537" s="36" t="s">
        <v>77</v>
      </c>
      <c r="K537" s="123">
        <v>45839</v>
      </c>
      <c r="L537" s="36">
        <f>L531*3</f>
        <v>34.200000000000003</v>
      </c>
      <c r="M537" s="36" t="s">
        <v>77</v>
      </c>
      <c r="N537" s="130">
        <v>45108</v>
      </c>
      <c r="O537" s="130" t="s">
        <v>238</v>
      </c>
      <c r="P537" s="35" t="s">
        <v>79</v>
      </c>
      <c r="Q537" s="35" t="s">
        <v>79</v>
      </c>
      <c r="R537" s="112" t="s">
        <v>641</v>
      </c>
    </row>
    <row r="538" spans="2:18" ht="30" x14ac:dyDescent="0.25">
      <c r="B538"/>
      <c r="C538" s="51" t="s">
        <v>282</v>
      </c>
      <c r="D538" s="35" t="s">
        <v>280</v>
      </c>
      <c r="E538" s="35" t="s">
        <v>460</v>
      </c>
      <c r="F538" s="23">
        <v>8</v>
      </c>
      <c r="G538" s="35" t="s">
        <v>96</v>
      </c>
      <c r="H538" s="23">
        <v>4</v>
      </c>
      <c r="I538" s="36">
        <f>I531*4</f>
        <v>48.4</v>
      </c>
      <c r="J538" s="36" t="s">
        <v>77</v>
      </c>
      <c r="K538" s="123">
        <v>45839</v>
      </c>
      <c r="L538" s="36">
        <f>L531*4</f>
        <v>45.6</v>
      </c>
      <c r="M538" s="36" t="s">
        <v>77</v>
      </c>
      <c r="N538" s="130">
        <v>45108</v>
      </c>
      <c r="O538" s="130" t="s">
        <v>238</v>
      </c>
      <c r="P538" s="35" t="s">
        <v>79</v>
      </c>
      <c r="Q538" s="35" t="s">
        <v>79</v>
      </c>
      <c r="R538" s="112" t="s">
        <v>641</v>
      </c>
    </row>
    <row r="539" spans="2:18" ht="30" x14ac:dyDescent="0.25">
      <c r="B539"/>
      <c r="C539" s="51" t="s">
        <v>282</v>
      </c>
      <c r="D539" s="35" t="s">
        <v>280</v>
      </c>
      <c r="E539" s="35" t="s">
        <v>460</v>
      </c>
      <c r="F539" s="23">
        <v>9</v>
      </c>
      <c r="G539" s="35" t="s">
        <v>98</v>
      </c>
      <c r="H539" s="23">
        <v>2</v>
      </c>
      <c r="I539" s="36" t="s">
        <v>77</v>
      </c>
      <c r="J539" s="36" t="s">
        <v>77</v>
      </c>
      <c r="K539" s="123">
        <v>45839</v>
      </c>
      <c r="L539" s="36" t="s">
        <v>77</v>
      </c>
      <c r="M539" s="36" t="s">
        <v>77</v>
      </c>
      <c r="N539" s="130">
        <v>45108</v>
      </c>
      <c r="O539" s="130" t="s">
        <v>238</v>
      </c>
      <c r="P539" s="35" t="s">
        <v>79</v>
      </c>
      <c r="Q539" s="35" t="s">
        <v>79</v>
      </c>
      <c r="R539" s="112" t="s">
        <v>641</v>
      </c>
    </row>
    <row r="540" spans="2:18" ht="30" x14ac:dyDescent="0.25">
      <c r="B540"/>
      <c r="C540" s="51" t="s">
        <v>282</v>
      </c>
      <c r="D540" s="35" t="s">
        <v>280</v>
      </c>
      <c r="E540" s="35" t="s">
        <v>461</v>
      </c>
      <c r="F540" s="23">
        <v>1</v>
      </c>
      <c r="G540" s="35" t="s">
        <v>76</v>
      </c>
      <c r="H540" s="23">
        <v>2</v>
      </c>
      <c r="I540" s="36">
        <v>19.399999999999999</v>
      </c>
      <c r="J540" s="36" t="s">
        <v>77</v>
      </c>
      <c r="K540" s="123">
        <v>45839</v>
      </c>
      <c r="L540" s="36">
        <v>18.3</v>
      </c>
      <c r="M540" s="36" t="s">
        <v>77</v>
      </c>
      <c r="N540" s="130">
        <v>45108</v>
      </c>
      <c r="O540" s="130" t="s">
        <v>238</v>
      </c>
      <c r="P540" s="35" t="s">
        <v>79</v>
      </c>
      <c r="Q540" s="35" t="s">
        <v>79</v>
      </c>
      <c r="R540" s="112" t="s">
        <v>641</v>
      </c>
    </row>
    <row r="541" spans="2:18" ht="30" x14ac:dyDescent="0.25">
      <c r="B541"/>
      <c r="C541" s="51" t="s">
        <v>282</v>
      </c>
      <c r="D541" s="35" t="s">
        <v>280</v>
      </c>
      <c r="E541" s="35" t="s">
        <v>461</v>
      </c>
      <c r="F541" s="23">
        <v>2</v>
      </c>
      <c r="G541" s="35" t="s">
        <v>82</v>
      </c>
      <c r="H541" s="23">
        <v>2</v>
      </c>
      <c r="I541" s="36">
        <f>I540*2</f>
        <v>38.799999999999997</v>
      </c>
      <c r="J541" s="36" t="s">
        <v>77</v>
      </c>
      <c r="K541" s="123">
        <v>45839</v>
      </c>
      <c r="L541" s="36">
        <f>L540*2</f>
        <v>36.6</v>
      </c>
      <c r="M541" s="36" t="s">
        <v>77</v>
      </c>
      <c r="N541" s="130">
        <v>45108</v>
      </c>
      <c r="O541" s="130" t="s">
        <v>238</v>
      </c>
      <c r="P541" s="35" t="s">
        <v>79</v>
      </c>
      <c r="Q541" s="35" t="s">
        <v>79</v>
      </c>
      <c r="R541" s="112" t="s">
        <v>641</v>
      </c>
    </row>
    <row r="542" spans="2:18" ht="30" x14ac:dyDescent="0.25">
      <c r="B542"/>
      <c r="C542" s="51" t="s">
        <v>282</v>
      </c>
      <c r="D542" s="35" t="s">
        <v>280</v>
      </c>
      <c r="E542" s="35" t="s">
        <v>461</v>
      </c>
      <c r="F542" s="23">
        <v>3</v>
      </c>
      <c r="G542" s="35" t="s">
        <v>97</v>
      </c>
      <c r="H542" s="23">
        <v>3</v>
      </c>
      <c r="I542" s="36">
        <f>I540*3</f>
        <v>58.199999999999996</v>
      </c>
      <c r="J542" s="36" t="s">
        <v>77</v>
      </c>
      <c r="K542" s="123">
        <v>45839</v>
      </c>
      <c r="L542" s="36">
        <f>L540*3</f>
        <v>54.900000000000006</v>
      </c>
      <c r="M542" s="36" t="s">
        <v>77</v>
      </c>
      <c r="N542" s="130">
        <v>45108</v>
      </c>
      <c r="O542" s="130" t="s">
        <v>238</v>
      </c>
      <c r="P542" s="35" t="s">
        <v>79</v>
      </c>
      <c r="Q542" s="35" t="s">
        <v>79</v>
      </c>
      <c r="R542" s="112" t="s">
        <v>641</v>
      </c>
    </row>
    <row r="543" spans="2:18" ht="30" x14ac:dyDescent="0.25">
      <c r="B543"/>
      <c r="C543" s="51" t="s">
        <v>282</v>
      </c>
      <c r="D543" s="35" t="s">
        <v>280</v>
      </c>
      <c r="E543" s="35" t="s">
        <v>461</v>
      </c>
      <c r="F543" s="23">
        <v>4</v>
      </c>
      <c r="G543" s="35" t="s">
        <v>97</v>
      </c>
      <c r="H543" s="23">
        <v>4</v>
      </c>
      <c r="I543" s="36">
        <f>I540*4</f>
        <v>77.599999999999994</v>
      </c>
      <c r="J543" s="36" t="s">
        <v>77</v>
      </c>
      <c r="K543" s="123">
        <v>45839</v>
      </c>
      <c r="L543" s="36">
        <f>L540*4</f>
        <v>73.2</v>
      </c>
      <c r="M543" s="36" t="s">
        <v>77</v>
      </c>
      <c r="N543" s="130">
        <v>45108</v>
      </c>
      <c r="O543" s="130" t="s">
        <v>238</v>
      </c>
      <c r="P543" s="35" t="s">
        <v>79</v>
      </c>
      <c r="Q543" s="35" t="s">
        <v>79</v>
      </c>
      <c r="R543" s="112" t="s">
        <v>641</v>
      </c>
    </row>
    <row r="544" spans="2:18" ht="30" x14ac:dyDescent="0.25">
      <c r="B544"/>
      <c r="C544" s="51" t="s">
        <v>282</v>
      </c>
      <c r="D544" s="35" t="s">
        <v>280</v>
      </c>
      <c r="E544" s="35" t="s">
        <v>461</v>
      </c>
      <c r="F544" s="23">
        <v>5</v>
      </c>
      <c r="G544" s="35" t="s">
        <v>97</v>
      </c>
      <c r="H544" s="23">
        <v>5</v>
      </c>
      <c r="I544" s="36">
        <f>I540*5</f>
        <v>97</v>
      </c>
      <c r="J544" s="36" t="s">
        <v>77</v>
      </c>
      <c r="K544" s="123">
        <v>45839</v>
      </c>
      <c r="L544" s="36">
        <f>L540*5</f>
        <v>91.5</v>
      </c>
      <c r="M544" s="36" t="s">
        <v>77</v>
      </c>
      <c r="N544" s="130">
        <v>45108</v>
      </c>
      <c r="O544" s="130" t="s">
        <v>238</v>
      </c>
      <c r="P544" s="35" t="s">
        <v>79</v>
      </c>
      <c r="Q544" s="35" t="s">
        <v>79</v>
      </c>
      <c r="R544" s="112" t="s">
        <v>641</v>
      </c>
    </row>
    <row r="545" spans="2:18" ht="30" x14ac:dyDescent="0.25">
      <c r="B545"/>
      <c r="C545" s="51" t="s">
        <v>282</v>
      </c>
      <c r="D545" s="35" t="s">
        <v>280</v>
      </c>
      <c r="E545" s="35" t="s">
        <v>461</v>
      </c>
      <c r="F545" s="23">
        <v>6</v>
      </c>
      <c r="G545" s="35" t="s">
        <v>97</v>
      </c>
      <c r="H545" s="23">
        <v>6</v>
      </c>
      <c r="I545" s="36">
        <f>I540*6</f>
        <v>116.39999999999999</v>
      </c>
      <c r="J545" s="36" t="s">
        <v>77</v>
      </c>
      <c r="K545" s="123">
        <v>45839</v>
      </c>
      <c r="L545" s="36">
        <f>L540*6</f>
        <v>109.80000000000001</v>
      </c>
      <c r="M545" s="36" t="s">
        <v>77</v>
      </c>
      <c r="N545" s="130">
        <v>45108</v>
      </c>
      <c r="O545" s="130" t="s">
        <v>238</v>
      </c>
      <c r="P545" s="35" t="s">
        <v>79</v>
      </c>
      <c r="Q545" s="35" t="s">
        <v>79</v>
      </c>
      <c r="R545" s="112" t="s">
        <v>641</v>
      </c>
    </row>
    <row r="546" spans="2:18" ht="30" x14ac:dyDescent="0.25">
      <c r="B546"/>
      <c r="C546" s="51" t="s">
        <v>282</v>
      </c>
      <c r="D546" s="35" t="s">
        <v>280</v>
      </c>
      <c r="E546" s="35" t="s">
        <v>461</v>
      </c>
      <c r="F546" s="23">
        <v>7</v>
      </c>
      <c r="G546" s="35" t="s">
        <v>95</v>
      </c>
      <c r="H546" s="23">
        <v>3</v>
      </c>
      <c r="I546" s="36">
        <f>I540*3</f>
        <v>58.199999999999996</v>
      </c>
      <c r="J546" s="36" t="s">
        <v>77</v>
      </c>
      <c r="K546" s="123">
        <v>45839</v>
      </c>
      <c r="L546" s="36">
        <f>L540*3</f>
        <v>54.900000000000006</v>
      </c>
      <c r="M546" s="36" t="s">
        <v>77</v>
      </c>
      <c r="N546" s="130">
        <v>45108</v>
      </c>
      <c r="O546" s="130" t="s">
        <v>238</v>
      </c>
      <c r="P546" s="35" t="s">
        <v>79</v>
      </c>
      <c r="Q546" s="35" t="s">
        <v>79</v>
      </c>
      <c r="R546" s="112" t="s">
        <v>641</v>
      </c>
    </row>
    <row r="547" spans="2:18" ht="30" x14ac:dyDescent="0.25">
      <c r="B547"/>
      <c r="C547" s="51" t="s">
        <v>282</v>
      </c>
      <c r="D547" s="35" t="s">
        <v>280</v>
      </c>
      <c r="E547" s="35" t="s">
        <v>461</v>
      </c>
      <c r="F547" s="23">
        <v>8</v>
      </c>
      <c r="G547" s="35" t="s">
        <v>96</v>
      </c>
      <c r="H547" s="23">
        <v>4</v>
      </c>
      <c r="I547" s="36">
        <f>I540*4</f>
        <v>77.599999999999994</v>
      </c>
      <c r="J547" s="36" t="s">
        <v>77</v>
      </c>
      <c r="K547" s="123">
        <v>45839</v>
      </c>
      <c r="L547" s="36">
        <f>L540*4</f>
        <v>73.2</v>
      </c>
      <c r="M547" s="36" t="s">
        <v>77</v>
      </c>
      <c r="N547" s="130">
        <v>45108</v>
      </c>
      <c r="O547" s="130" t="s">
        <v>238</v>
      </c>
      <c r="P547" s="35" t="s">
        <v>79</v>
      </c>
      <c r="Q547" s="35" t="s">
        <v>79</v>
      </c>
      <c r="R547" s="112" t="s">
        <v>641</v>
      </c>
    </row>
    <row r="548" spans="2:18" ht="30" x14ac:dyDescent="0.25">
      <c r="B548"/>
      <c r="C548" s="51" t="s">
        <v>282</v>
      </c>
      <c r="D548" s="35" t="s">
        <v>280</v>
      </c>
      <c r="E548" s="35" t="s">
        <v>461</v>
      </c>
      <c r="F548" s="23">
        <v>9</v>
      </c>
      <c r="G548" s="35" t="s">
        <v>98</v>
      </c>
      <c r="H548" s="23">
        <v>2</v>
      </c>
      <c r="I548" s="36" t="s">
        <v>77</v>
      </c>
      <c r="J548" s="36" t="s">
        <v>77</v>
      </c>
      <c r="K548" s="123">
        <v>45839</v>
      </c>
      <c r="L548" s="36" t="s">
        <v>77</v>
      </c>
      <c r="M548" s="36" t="s">
        <v>77</v>
      </c>
      <c r="N548" s="130">
        <v>45108</v>
      </c>
      <c r="O548" s="130" t="s">
        <v>238</v>
      </c>
      <c r="P548" s="35" t="s">
        <v>79</v>
      </c>
      <c r="Q548" s="35" t="s">
        <v>79</v>
      </c>
      <c r="R548" s="112" t="s">
        <v>641</v>
      </c>
    </row>
    <row r="549" spans="2:18" ht="30" x14ac:dyDescent="0.25">
      <c r="B549"/>
      <c r="C549" s="51" t="s">
        <v>282</v>
      </c>
      <c r="D549" s="35" t="s">
        <v>281</v>
      </c>
      <c r="E549" s="35" t="s">
        <v>462</v>
      </c>
      <c r="F549" s="23">
        <v>1</v>
      </c>
      <c r="G549" s="35" t="s">
        <v>76</v>
      </c>
      <c r="H549" s="23">
        <v>2</v>
      </c>
      <c r="I549" s="36">
        <v>19.399999999999999</v>
      </c>
      <c r="J549" s="36" t="s">
        <v>77</v>
      </c>
      <c r="K549" s="123">
        <v>45839</v>
      </c>
      <c r="L549" s="36">
        <v>18.3</v>
      </c>
      <c r="M549" s="36" t="s">
        <v>77</v>
      </c>
      <c r="N549" s="130">
        <v>45108</v>
      </c>
      <c r="O549" s="130" t="s">
        <v>238</v>
      </c>
      <c r="P549" s="35" t="s">
        <v>79</v>
      </c>
      <c r="Q549" s="35" t="s">
        <v>79</v>
      </c>
      <c r="R549" s="112" t="s">
        <v>641</v>
      </c>
    </row>
    <row r="550" spans="2:18" ht="30" x14ac:dyDescent="0.25">
      <c r="B550"/>
      <c r="C550" s="51" t="s">
        <v>282</v>
      </c>
      <c r="D550" s="35" t="s">
        <v>281</v>
      </c>
      <c r="E550" s="35" t="s">
        <v>462</v>
      </c>
      <c r="F550" s="23">
        <v>2</v>
      </c>
      <c r="G550" s="35" t="s">
        <v>82</v>
      </c>
      <c r="H550" s="23">
        <v>2</v>
      </c>
      <c r="I550" s="36">
        <f>I549*2</f>
        <v>38.799999999999997</v>
      </c>
      <c r="J550" s="36" t="s">
        <v>77</v>
      </c>
      <c r="K550" s="123">
        <v>45839</v>
      </c>
      <c r="L550" s="36">
        <f>L549*2</f>
        <v>36.6</v>
      </c>
      <c r="M550" s="36" t="s">
        <v>77</v>
      </c>
      <c r="N550" s="130">
        <v>45108</v>
      </c>
      <c r="O550" s="130" t="s">
        <v>238</v>
      </c>
      <c r="P550" s="35" t="s">
        <v>79</v>
      </c>
      <c r="Q550" s="35" t="s">
        <v>79</v>
      </c>
      <c r="R550" s="112" t="s">
        <v>641</v>
      </c>
    </row>
    <row r="551" spans="2:18" ht="30" x14ac:dyDescent="0.25">
      <c r="B551"/>
      <c r="C551" s="51" t="s">
        <v>282</v>
      </c>
      <c r="D551" s="35" t="s">
        <v>281</v>
      </c>
      <c r="E551" s="35" t="s">
        <v>462</v>
      </c>
      <c r="F551" s="23">
        <v>3</v>
      </c>
      <c r="G551" s="35" t="s">
        <v>97</v>
      </c>
      <c r="H551" s="23">
        <v>3</v>
      </c>
      <c r="I551" s="36">
        <f>I549*3</f>
        <v>58.199999999999996</v>
      </c>
      <c r="J551" s="36" t="s">
        <v>77</v>
      </c>
      <c r="K551" s="123">
        <v>45839</v>
      </c>
      <c r="L551" s="36">
        <f>L549*3</f>
        <v>54.900000000000006</v>
      </c>
      <c r="M551" s="36" t="s">
        <v>77</v>
      </c>
      <c r="N551" s="130">
        <v>45108</v>
      </c>
      <c r="O551" s="130" t="s">
        <v>238</v>
      </c>
      <c r="P551" s="35" t="s">
        <v>79</v>
      </c>
      <c r="Q551" s="35" t="s">
        <v>79</v>
      </c>
      <c r="R551" s="112" t="s">
        <v>641</v>
      </c>
    </row>
    <row r="552" spans="2:18" ht="30" x14ac:dyDescent="0.25">
      <c r="B552"/>
      <c r="C552" s="51" t="s">
        <v>282</v>
      </c>
      <c r="D552" s="35" t="s">
        <v>281</v>
      </c>
      <c r="E552" s="35" t="s">
        <v>462</v>
      </c>
      <c r="F552" s="23">
        <v>4</v>
      </c>
      <c r="G552" s="35" t="s">
        <v>97</v>
      </c>
      <c r="H552" s="23">
        <v>4</v>
      </c>
      <c r="I552" s="36">
        <f>I549*4</f>
        <v>77.599999999999994</v>
      </c>
      <c r="J552" s="36" t="s">
        <v>77</v>
      </c>
      <c r="K552" s="123">
        <v>45839</v>
      </c>
      <c r="L552" s="36">
        <f>L549*4</f>
        <v>73.2</v>
      </c>
      <c r="M552" s="36" t="s">
        <v>77</v>
      </c>
      <c r="N552" s="130">
        <v>45108</v>
      </c>
      <c r="O552" s="130" t="s">
        <v>238</v>
      </c>
      <c r="P552" s="35" t="s">
        <v>79</v>
      </c>
      <c r="Q552" s="35" t="s">
        <v>79</v>
      </c>
      <c r="R552" s="112" t="s">
        <v>641</v>
      </c>
    </row>
    <row r="553" spans="2:18" ht="30" x14ac:dyDescent="0.25">
      <c r="B553"/>
      <c r="C553" s="51" t="s">
        <v>282</v>
      </c>
      <c r="D553" s="35" t="s">
        <v>281</v>
      </c>
      <c r="E553" s="35" t="s">
        <v>462</v>
      </c>
      <c r="F553" s="23">
        <v>5</v>
      </c>
      <c r="G553" s="35" t="s">
        <v>97</v>
      </c>
      <c r="H553" s="23">
        <v>5</v>
      </c>
      <c r="I553" s="36">
        <f>I549*5</f>
        <v>97</v>
      </c>
      <c r="J553" s="36" t="s">
        <v>77</v>
      </c>
      <c r="K553" s="123">
        <v>45839</v>
      </c>
      <c r="L553" s="36">
        <f>L549*5</f>
        <v>91.5</v>
      </c>
      <c r="M553" s="36" t="s">
        <v>77</v>
      </c>
      <c r="N553" s="130">
        <v>45108</v>
      </c>
      <c r="O553" s="130" t="s">
        <v>238</v>
      </c>
      <c r="P553" s="35" t="s">
        <v>79</v>
      </c>
      <c r="Q553" s="35" t="s">
        <v>79</v>
      </c>
      <c r="R553" s="112" t="s">
        <v>641</v>
      </c>
    </row>
    <row r="554" spans="2:18" ht="30" x14ac:dyDescent="0.25">
      <c r="B554"/>
      <c r="C554" s="51" t="s">
        <v>282</v>
      </c>
      <c r="D554" s="35" t="s">
        <v>281</v>
      </c>
      <c r="E554" s="35" t="s">
        <v>462</v>
      </c>
      <c r="F554" s="23">
        <v>6</v>
      </c>
      <c r="G554" s="35" t="s">
        <v>97</v>
      </c>
      <c r="H554" s="23">
        <v>6</v>
      </c>
      <c r="I554" s="36">
        <f>I549*6</f>
        <v>116.39999999999999</v>
      </c>
      <c r="J554" s="36" t="s">
        <v>77</v>
      </c>
      <c r="K554" s="123">
        <v>45839</v>
      </c>
      <c r="L554" s="36">
        <f>L549*6</f>
        <v>109.80000000000001</v>
      </c>
      <c r="M554" s="36" t="s">
        <v>77</v>
      </c>
      <c r="N554" s="130">
        <v>45108</v>
      </c>
      <c r="O554" s="130" t="s">
        <v>238</v>
      </c>
      <c r="P554" s="35" t="s">
        <v>79</v>
      </c>
      <c r="Q554" s="35" t="s">
        <v>79</v>
      </c>
      <c r="R554" s="112" t="s">
        <v>641</v>
      </c>
    </row>
    <row r="555" spans="2:18" ht="30" x14ac:dyDescent="0.25">
      <c r="B555"/>
      <c r="C555" s="51" t="s">
        <v>282</v>
      </c>
      <c r="D555" s="35" t="s">
        <v>281</v>
      </c>
      <c r="E555" s="35" t="s">
        <v>462</v>
      </c>
      <c r="F555" s="23">
        <v>7</v>
      </c>
      <c r="G555" s="35" t="s">
        <v>95</v>
      </c>
      <c r="H555" s="23">
        <v>3</v>
      </c>
      <c r="I555" s="36">
        <f>I549*3</f>
        <v>58.199999999999996</v>
      </c>
      <c r="J555" s="36" t="s">
        <v>77</v>
      </c>
      <c r="K555" s="123">
        <v>45839</v>
      </c>
      <c r="L555" s="36">
        <f>L549*3</f>
        <v>54.900000000000006</v>
      </c>
      <c r="M555" s="36" t="s">
        <v>77</v>
      </c>
      <c r="N555" s="130">
        <v>45108</v>
      </c>
      <c r="O555" s="130" t="s">
        <v>238</v>
      </c>
      <c r="P555" s="35" t="s">
        <v>79</v>
      </c>
      <c r="Q555" s="35" t="s">
        <v>79</v>
      </c>
      <c r="R555" s="112" t="s">
        <v>641</v>
      </c>
    </row>
    <row r="556" spans="2:18" ht="30" x14ac:dyDescent="0.25">
      <c r="B556"/>
      <c r="C556" s="51" t="s">
        <v>282</v>
      </c>
      <c r="D556" s="35" t="s">
        <v>281</v>
      </c>
      <c r="E556" s="35" t="s">
        <v>462</v>
      </c>
      <c r="F556" s="23">
        <v>8</v>
      </c>
      <c r="G556" s="35" t="s">
        <v>96</v>
      </c>
      <c r="H556" s="23">
        <v>4</v>
      </c>
      <c r="I556" s="36">
        <f>I549*4</f>
        <v>77.599999999999994</v>
      </c>
      <c r="J556" s="36" t="s">
        <v>77</v>
      </c>
      <c r="K556" s="123">
        <v>45839</v>
      </c>
      <c r="L556" s="36">
        <f>L549*4</f>
        <v>73.2</v>
      </c>
      <c r="M556" s="36" t="s">
        <v>77</v>
      </c>
      <c r="N556" s="130">
        <v>45108</v>
      </c>
      <c r="O556" s="130" t="s">
        <v>238</v>
      </c>
      <c r="P556" s="35" t="s">
        <v>79</v>
      </c>
      <c r="Q556" s="35" t="s">
        <v>79</v>
      </c>
      <c r="R556" s="112" t="s">
        <v>641</v>
      </c>
    </row>
    <row r="557" spans="2:18" ht="30" x14ac:dyDescent="0.25">
      <c r="B557"/>
      <c r="C557" s="51" t="s">
        <v>282</v>
      </c>
      <c r="D557" s="35" t="s">
        <v>281</v>
      </c>
      <c r="E557" s="35" t="s">
        <v>462</v>
      </c>
      <c r="F557" s="23">
        <v>9</v>
      </c>
      <c r="G557" s="35" t="s">
        <v>98</v>
      </c>
      <c r="H557" s="23">
        <v>2</v>
      </c>
      <c r="I557" s="36" t="s">
        <v>77</v>
      </c>
      <c r="J557" s="36" t="s">
        <v>77</v>
      </c>
      <c r="K557" s="123">
        <v>45839</v>
      </c>
      <c r="L557" s="36" t="s">
        <v>77</v>
      </c>
      <c r="M557" s="36" t="s">
        <v>77</v>
      </c>
      <c r="N557" s="130">
        <v>45108</v>
      </c>
      <c r="O557" s="130" t="s">
        <v>238</v>
      </c>
      <c r="P557" s="35" t="s">
        <v>79</v>
      </c>
      <c r="Q557" s="35" t="s">
        <v>79</v>
      </c>
      <c r="R557" s="112" t="s">
        <v>641</v>
      </c>
    </row>
    <row r="558" spans="2:18" ht="30" x14ac:dyDescent="0.25">
      <c r="B558"/>
      <c r="C558" s="51" t="s">
        <v>282</v>
      </c>
      <c r="D558" s="35" t="s">
        <v>281</v>
      </c>
      <c r="E558" s="35" t="s">
        <v>463</v>
      </c>
      <c r="F558" s="23">
        <v>1</v>
      </c>
      <c r="G558" s="35" t="s">
        <v>76</v>
      </c>
      <c r="H558" s="23">
        <v>2</v>
      </c>
      <c r="I558" s="36">
        <v>13.2</v>
      </c>
      <c r="J558" s="36" t="s">
        <v>77</v>
      </c>
      <c r="K558" s="123">
        <v>45839</v>
      </c>
      <c r="L558" s="36">
        <v>12.4</v>
      </c>
      <c r="M558" s="36" t="s">
        <v>77</v>
      </c>
      <c r="N558" s="130">
        <v>45108</v>
      </c>
      <c r="O558" s="130" t="s">
        <v>238</v>
      </c>
      <c r="P558" s="35" t="s">
        <v>79</v>
      </c>
      <c r="Q558" s="35" t="s">
        <v>79</v>
      </c>
      <c r="R558" s="112" t="s">
        <v>641</v>
      </c>
    </row>
    <row r="559" spans="2:18" ht="30" x14ac:dyDescent="0.25">
      <c r="B559"/>
      <c r="C559" s="51" t="s">
        <v>282</v>
      </c>
      <c r="D559" s="35" t="s">
        <v>281</v>
      </c>
      <c r="E559" s="35" t="s">
        <v>463</v>
      </c>
      <c r="F559" s="23">
        <v>2</v>
      </c>
      <c r="G559" s="35" t="s">
        <v>82</v>
      </c>
      <c r="H559" s="23">
        <v>2</v>
      </c>
      <c r="I559" s="36">
        <f>I558*2</f>
        <v>26.4</v>
      </c>
      <c r="J559" s="36" t="s">
        <v>77</v>
      </c>
      <c r="K559" s="123">
        <v>45839</v>
      </c>
      <c r="L559" s="36">
        <f>L558*2</f>
        <v>24.8</v>
      </c>
      <c r="M559" s="36" t="s">
        <v>77</v>
      </c>
      <c r="N559" s="130">
        <v>45108</v>
      </c>
      <c r="O559" s="130" t="s">
        <v>238</v>
      </c>
      <c r="P559" s="35" t="s">
        <v>79</v>
      </c>
      <c r="Q559" s="35" t="s">
        <v>79</v>
      </c>
      <c r="R559" s="112" t="s">
        <v>641</v>
      </c>
    </row>
    <row r="560" spans="2:18" ht="30" x14ac:dyDescent="0.25">
      <c r="B560"/>
      <c r="C560" s="51" t="s">
        <v>282</v>
      </c>
      <c r="D560" s="35" t="s">
        <v>281</v>
      </c>
      <c r="E560" s="35" t="s">
        <v>463</v>
      </c>
      <c r="F560" s="23">
        <v>3</v>
      </c>
      <c r="G560" s="35" t="s">
        <v>97</v>
      </c>
      <c r="H560" s="23">
        <v>3</v>
      </c>
      <c r="I560" s="36">
        <f>I558*3</f>
        <v>39.599999999999994</v>
      </c>
      <c r="J560" s="36" t="s">
        <v>77</v>
      </c>
      <c r="K560" s="123">
        <v>45839</v>
      </c>
      <c r="L560" s="36">
        <f>L558*3</f>
        <v>37.200000000000003</v>
      </c>
      <c r="M560" s="36" t="s">
        <v>77</v>
      </c>
      <c r="N560" s="130">
        <v>45108</v>
      </c>
      <c r="O560" s="130" t="s">
        <v>238</v>
      </c>
      <c r="P560" s="35" t="s">
        <v>79</v>
      </c>
      <c r="Q560" s="35" t="s">
        <v>79</v>
      </c>
      <c r="R560" s="112" t="s">
        <v>641</v>
      </c>
    </row>
    <row r="561" spans="2:18" ht="30" x14ac:dyDescent="0.25">
      <c r="B561"/>
      <c r="C561" s="51" t="s">
        <v>282</v>
      </c>
      <c r="D561" s="35" t="s">
        <v>281</v>
      </c>
      <c r="E561" s="35" t="s">
        <v>463</v>
      </c>
      <c r="F561" s="23">
        <v>4</v>
      </c>
      <c r="G561" s="35" t="s">
        <v>97</v>
      </c>
      <c r="H561" s="23">
        <v>4</v>
      </c>
      <c r="I561" s="36">
        <f>I558*4</f>
        <v>52.8</v>
      </c>
      <c r="J561" s="36" t="s">
        <v>77</v>
      </c>
      <c r="K561" s="123">
        <v>45839</v>
      </c>
      <c r="L561" s="36">
        <f>L558*4</f>
        <v>49.6</v>
      </c>
      <c r="M561" s="36" t="s">
        <v>77</v>
      </c>
      <c r="N561" s="130">
        <v>45108</v>
      </c>
      <c r="O561" s="130" t="s">
        <v>238</v>
      </c>
      <c r="P561" s="35" t="s">
        <v>79</v>
      </c>
      <c r="Q561" s="35" t="s">
        <v>79</v>
      </c>
      <c r="R561" s="112" t="s">
        <v>641</v>
      </c>
    </row>
    <row r="562" spans="2:18" ht="30" x14ac:dyDescent="0.25">
      <c r="B562"/>
      <c r="C562" s="51" t="s">
        <v>282</v>
      </c>
      <c r="D562" s="35" t="s">
        <v>281</v>
      </c>
      <c r="E562" s="35" t="s">
        <v>463</v>
      </c>
      <c r="F562" s="23">
        <v>5</v>
      </c>
      <c r="G562" s="35" t="s">
        <v>97</v>
      </c>
      <c r="H562" s="23">
        <v>5</v>
      </c>
      <c r="I562" s="36">
        <f>I558*5</f>
        <v>66</v>
      </c>
      <c r="J562" s="36" t="s">
        <v>77</v>
      </c>
      <c r="K562" s="123">
        <v>45839</v>
      </c>
      <c r="L562" s="36">
        <f>L558*5</f>
        <v>62</v>
      </c>
      <c r="M562" s="36" t="s">
        <v>77</v>
      </c>
      <c r="N562" s="130">
        <v>45108</v>
      </c>
      <c r="O562" s="130" t="s">
        <v>238</v>
      </c>
      <c r="P562" s="35" t="s">
        <v>79</v>
      </c>
      <c r="Q562" s="35" t="s">
        <v>79</v>
      </c>
      <c r="R562" s="112" t="s">
        <v>641</v>
      </c>
    </row>
    <row r="563" spans="2:18" ht="30" x14ac:dyDescent="0.25">
      <c r="B563"/>
      <c r="C563" s="51" t="s">
        <v>282</v>
      </c>
      <c r="D563" s="35" t="s">
        <v>281</v>
      </c>
      <c r="E563" s="35" t="s">
        <v>463</v>
      </c>
      <c r="F563" s="23">
        <v>6</v>
      </c>
      <c r="G563" s="35" t="s">
        <v>97</v>
      </c>
      <c r="H563" s="23">
        <v>6</v>
      </c>
      <c r="I563" s="36">
        <f>I558*6</f>
        <v>79.199999999999989</v>
      </c>
      <c r="J563" s="36" t="s">
        <v>77</v>
      </c>
      <c r="K563" s="123">
        <v>45839</v>
      </c>
      <c r="L563" s="36">
        <f>L558*6</f>
        <v>74.400000000000006</v>
      </c>
      <c r="M563" s="36" t="s">
        <v>77</v>
      </c>
      <c r="N563" s="130">
        <v>45108</v>
      </c>
      <c r="O563" s="130" t="s">
        <v>238</v>
      </c>
      <c r="P563" s="35" t="s">
        <v>79</v>
      </c>
      <c r="Q563" s="35" t="s">
        <v>79</v>
      </c>
      <c r="R563" s="112" t="s">
        <v>641</v>
      </c>
    </row>
    <row r="564" spans="2:18" ht="30" x14ac:dyDescent="0.25">
      <c r="B564"/>
      <c r="C564" s="51" t="s">
        <v>282</v>
      </c>
      <c r="D564" s="35" t="s">
        <v>281</v>
      </c>
      <c r="E564" s="35" t="s">
        <v>463</v>
      </c>
      <c r="F564" s="23">
        <v>7</v>
      </c>
      <c r="G564" s="35" t="s">
        <v>95</v>
      </c>
      <c r="H564" s="23">
        <v>3</v>
      </c>
      <c r="I564" s="36">
        <f>I558*3</f>
        <v>39.599999999999994</v>
      </c>
      <c r="J564" s="36" t="s">
        <v>77</v>
      </c>
      <c r="K564" s="123">
        <v>45839</v>
      </c>
      <c r="L564" s="36">
        <f>L558*3</f>
        <v>37.200000000000003</v>
      </c>
      <c r="M564" s="36" t="s">
        <v>77</v>
      </c>
      <c r="N564" s="130">
        <v>45108</v>
      </c>
      <c r="O564" s="130" t="s">
        <v>238</v>
      </c>
      <c r="P564" s="35" t="s">
        <v>79</v>
      </c>
      <c r="Q564" s="35" t="s">
        <v>79</v>
      </c>
      <c r="R564" s="112" t="s">
        <v>641</v>
      </c>
    </row>
    <row r="565" spans="2:18" ht="30" x14ac:dyDescent="0.25">
      <c r="B565"/>
      <c r="C565" s="51" t="s">
        <v>282</v>
      </c>
      <c r="D565" s="35" t="s">
        <v>281</v>
      </c>
      <c r="E565" s="35" t="s">
        <v>463</v>
      </c>
      <c r="F565" s="23">
        <v>8</v>
      </c>
      <c r="G565" s="35" t="s">
        <v>96</v>
      </c>
      <c r="H565" s="23">
        <v>4</v>
      </c>
      <c r="I565" s="36">
        <f>I558*4</f>
        <v>52.8</v>
      </c>
      <c r="J565" s="36" t="s">
        <v>77</v>
      </c>
      <c r="K565" s="123">
        <v>45839</v>
      </c>
      <c r="L565" s="36">
        <f>L558*4</f>
        <v>49.6</v>
      </c>
      <c r="M565" s="36" t="s">
        <v>77</v>
      </c>
      <c r="N565" s="130">
        <v>45108</v>
      </c>
      <c r="O565" s="130" t="s">
        <v>238</v>
      </c>
      <c r="P565" s="35" t="s">
        <v>79</v>
      </c>
      <c r="Q565" s="35" t="s">
        <v>79</v>
      </c>
      <c r="R565" s="112" t="s">
        <v>641</v>
      </c>
    </row>
    <row r="566" spans="2:18" ht="30" x14ac:dyDescent="0.25">
      <c r="B566"/>
      <c r="C566" s="51" t="s">
        <v>282</v>
      </c>
      <c r="D566" s="35" t="s">
        <v>281</v>
      </c>
      <c r="E566" s="35" t="s">
        <v>463</v>
      </c>
      <c r="F566" s="23">
        <v>9</v>
      </c>
      <c r="G566" s="35" t="s">
        <v>98</v>
      </c>
      <c r="H566" s="23">
        <v>2</v>
      </c>
      <c r="I566" s="36" t="s">
        <v>77</v>
      </c>
      <c r="J566" s="36" t="s">
        <v>77</v>
      </c>
      <c r="K566" s="123">
        <v>45839</v>
      </c>
      <c r="L566" s="36" t="s">
        <v>77</v>
      </c>
      <c r="M566" s="36" t="s">
        <v>77</v>
      </c>
      <c r="N566" s="130">
        <v>45108</v>
      </c>
      <c r="O566" s="130" t="s">
        <v>238</v>
      </c>
      <c r="P566" s="35" t="s">
        <v>79</v>
      </c>
      <c r="Q566" s="35" t="s">
        <v>79</v>
      </c>
      <c r="R566" s="112" t="s">
        <v>641</v>
      </c>
    </row>
    <row r="567" spans="2:18" ht="30" x14ac:dyDescent="0.25">
      <c r="B567"/>
      <c r="C567" s="51" t="s">
        <v>287</v>
      </c>
      <c r="D567" s="35" t="s">
        <v>288</v>
      </c>
      <c r="E567" s="35" t="s">
        <v>464</v>
      </c>
      <c r="F567" s="23">
        <v>1</v>
      </c>
      <c r="G567" s="35" t="s">
        <v>76</v>
      </c>
      <c r="H567" s="23">
        <v>2</v>
      </c>
      <c r="I567" s="36">
        <v>18.3</v>
      </c>
      <c r="J567" s="36" t="s">
        <v>77</v>
      </c>
      <c r="K567" s="123">
        <v>45839</v>
      </c>
      <c r="L567" s="36">
        <v>17.2</v>
      </c>
      <c r="M567" s="36" t="s">
        <v>77</v>
      </c>
      <c r="N567" s="130">
        <v>45108</v>
      </c>
      <c r="O567" s="130" t="s">
        <v>238</v>
      </c>
      <c r="P567" s="35" t="s">
        <v>79</v>
      </c>
      <c r="Q567" s="35" t="s">
        <v>79</v>
      </c>
      <c r="R567" s="112" t="s">
        <v>642</v>
      </c>
    </row>
    <row r="568" spans="2:18" ht="30" x14ac:dyDescent="0.25">
      <c r="B568"/>
      <c r="C568" s="51" t="s">
        <v>287</v>
      </c>
      <c r="D568" s="35" t="s">
        <v>288</v>
      </c>
      <c r="E568" s="35" t="s">
        <v>464</v>
      </c>
      <c r="F568" s="23">
        <v>2</v>
      </c>
      <c r="G568" s="35" t="s">
        <v>82</v>
      </c>
      <c r="H568" s="23">
        <v>2</v>
      </c>
      <c r="I568" s="36">
        <f>I567*2</f>
        <v>36.6</v>
      </c>
      <c r="J568" s="36" t="s">
        <v>77</v>
      </c>
      <c r="K568" s="123">
        <v>45839</v>
      </c>
      <c r="L568" s="36">
        <f>L567*2</f>
        <v>34.4</v>
      </c>
      <c r="M568" s="36" t="s">
        <v>77</v>
      </c>
      <c r="N568" s="130">
        <v>45108</v>
      </c>
      <c r="O568" s="130" t="s">
        <v>238</v>
      </c>
      <c r="P568" s="35" t="s">
        <v>79</v>
      </c>
      <c r="Q568" s="35" t="s">
        <v>79</v>
      </c>
      <c r="R568" s="112" t="s">
        <v>642</v>
      </c>
    </row>
    <row r="569" spans="2:18" ht="30" x14ac:dyDescent="0.25">
      <c r="B569"/>
      <c r="C569" s="51" t="s">
        <v>287</v>
      </c>
      <c r="D569" s="35" t="s">
        <v>288</v>
      </c>
      <c r="E569" s="35" t="s">
        <v>464</v>
      </c>
      <c r="F569" s="23">
        <v>3</v>
      </c>
      <c r="G569" s="35" t="s">
        <v>97</v>
      </c>
      <c r="H569" s="23">
        <v>3</v>
      </c>
      <c r="I569" s="36">
        <f>I567*3</f>
        <v>54.900000000000006</v>
      </c>
      <c r="J569" s="36" t="s">
        <v>77</v>
      </c>
      <c r="K569" s="123">
        <v>45839</v>
      </c>
      <c r="L569" s="36">
        <f>L567*3</f>
        <v>51.599999999999994</v>
      </c>
      <c r="M569" s="36" t="s">
        <v>77</v>
      </c>
      <c r="N569" s="130">
        <v>45108</v>
      </c>
      <c r="O569" s="130" t="s">
        <v>238</v>
      </c>
      <c r="P569" s="35" t="s">
        <v>79</v>
      </c>
      <c r="Q569" s="35" t="s">
        <v>79</v>
      </c>
      <c r="R569" s="112" t="s">
        <v>642</v>
      </c>
    </row>
    <row r="570" spans="2:18" ht="30" x14ac:dyDescent="0.25">
      <c r="B570"/>
      <c r="C570" s="51" t="s">
        <v>287</v>
      </c>
      <c r="D570" s="35" t="s">
        <v>288</v>
      </c>
      <c r="E570" s="35" t="s">
        <v>464</v>
      </c>
      <c r="F570" s="23">
        <v>4</v>
      </c>
      <c r="G570" s="35" t="s">
        <v>97</v>
      </c>
      <c r="H570" s="23">
        <v>4</v>
      </c>
      <c r="I570" s="36">
        <f>I567*4</f>
        <v>73.2</v>
      </c>
      <c r="J570" s="36" t="s">
        <v>77</v>
      </c>
      <c r="K570" s="123">
        <v>45839</v>
      </c>
      <c r="L570" s="36">
        <f>L567*4</f>
        <v>68.8</v>
      </c>
      <c r="M570" s="36" t="s">
        <v>77</v>
      </c>
      <c r="N570" s="130">
        <v>45108</v>
      </c>
      <c r="O570" s="130" t="s">
        <v>238</v>
      </c>
      <c r="P570" s="35" t="s">
        <v>79</v>
      </c>
      <c r="Q570" s="35" t="s">
        <v>79</v>
      </c>
      <c r="R570" s="112" t="s">
        <v>642</v>
      </c>
    </row>
    <row r="571" spans="2:18" ht="30" x14ac:dyDescent="0.25">
      <c r="B571"/>
      <c r="C571" s="51" t="s">
        <v>287</v>
      </c>
      <c r="D571" s="35" t="s">
        <v>288</v>
      </c>
      <c r="E571" s="35" t="s">
        <v>464</v>
      </c>
      <c r="F571" s="23">
        <v>5</v>
      </c>
      <c r="G571" s="35" t="s">
        <v>97</v>
      </c>
      <c r="H571" s="23">
        <v>5</v>
      </c>
      <c r="I571" s="36">
        <f>I567*5</f>
        <v>91.5</v>
      </c>
      <c r="J571" s="36" t="s">
        <v>77</v>
      </c>
      <c r="K571" s="123">
        <v>45839</v>
      </c>
      <c r="L571" s="36">
        <f>L567*5</f>
        <v>86</v>
      </c>
      <c r="M571" s="36" t="s">
        <v>77</v>
      </c>
      <c r="N571" s="130">
        <v>45108</v>
      </c>
      <c r="O571" s="130" t="s">
        <v>238</v>
      </c>
      <c r="P571" s="35" t="s">
        <v>79</v>
      </c>
      <c r="Q571" s="35" t="s">
        <v>79</v>
      </c>
      <c r="R571" s="112" t="s">
        <v>642</v>
      </c>
    </row>
    <row r="572" spans="2:18" ht="30" x14ac:dyDescent="0.25">
      <c r="B572"/>
      <c r="C572" s="51" t="s">
        <v>287</v>
      </c>
      <c r="D572" s="35" t="s">
        <v>288</v>
      </c>
      <c r="E572" s="35" t="s">
        <v>464</v>
      </c>
      <c r="F572" s="23">
        <v>6</v>
      </c>
      <c r="G572" s="35" t="s">
        <v>97</v>
      </c>
      <c r="H572" s="23">
        <v>6</v>
      </c>
      <c r="I572" s="36">
        <f>I567*6</f>
        <v>109.80000000000001</v>
      </c>
      <c r="J572" s="36" t="s">
        <v>77</v>
      </c>
      <c r="K572" s="123">
        <v>45839</v>
      </c>
      <c r="L572" s="36">
        <f>L567*6</f>
        <v>103.19999999999999</v>
      </c>
      <c r="M572" s="36" t="s">
        <v>77</v>
      </c>
      <c r="N572" s="130">
        <v>45108</v>
      </c>
      <c r="O572" s="130" t="s">
        <v>238</v>
      </c>
      <c r="P572" s="35" t="s">
        <v>79</v>
      </c>
      <c r="Q572" s="35" t="s">
        <v>79</v>
      </c>
      <c r="R572" s="112" t="s">
        <v>642</v>
      </c>
    </row>
    <row r="573" spans="2:18" ht="30" x14ac:dyDescent="0.25">
      <c r="B573"/>
      <c r="C573" s="51" t="s">
        <v>287</v>
      </c>
      <c r="D573" s="35" t="s">
        <v>288</v>
      </c>
      <c r="E573" s="35" t="s">
        <v>464</v>
      </c>
      <c r="F573" s="23">
        <v>7</v>
      </c>
      <c r="G573" s="35" t="s">
        <v>95</v>
      </c>
      <c r="H573" s="23">
        <v>3</v>
      </c>
      <c r="I573" s="36">
        <f>I567*3</f>
        <v>54.900000000000006</v>
      </c>
      <c r="J573" s="36" t="s">
        <v>77</v>
      </c>
      <c r="K573" s="123">
        <v>45839</v>
      </c>
      <c r="L573" s="36">
        <f>L567*3</f>
        <v>51.599999999999994</v>
      </c>
      <c r="M573" s="36" t="s">
        <v>77</v>
      </c>
      <c r="N573" s="130">
        <v>45108</v>
      </c>
      <c r="O573" s="130" t="s">
        <v>238</v>
      </c>
      <c r="P573" s="35" t="s">
        <v>79</v>
      </c>
      <c r="Q573" s="35" t="s">
        <v>79</v>
      </c>
      <c r="R573" s="112" t="s">
        <v>642</v>
      </c>
    </row>
    <row r="574" spans="2:18" ht="30" x14ac:dyDescent="0.25">
      <c r="B574"/>
      <c r="C574" s="51" t="s">
        <v>287</v>
      </c>
      <c r="D574" s="35" t="s">
        <v>288</v>
      </c>
      <c r="E574" s="35" t="s">
        <v>464</v>
      </c>
      <c r="F574" s="23">
        <v>8</v>
      </c>
      <c r="G574" s="35" t="s">
        <v>96</v>
      </c>
      <c r="H574" s="23">
        <v>4</v>
      </c>
      <c r="I574" s="36">
        <f>I567*4</f>
        <v>73.2</v>
      </c>
      <c r="J574" s="36" t="s">
        <v>77</v>
      </c>
      <c r="K574" s="123">
        <v>45839</v>
      </c>
      <c r="L574" s="36">
        <f>L567*4</f>
        <v>68.8</v>
      </c>
      <c r="M574" s="36" t="s">
        <v>77</v>
      </c>
      <c r="N574" s="130">
        <v>45108</v>
      </c>
      <c r="O574" s="130" t="s">
        <v>238</v>
      </c>
      <c r="P574" s="35" t="s">
        <v>79</v>
      </c>
      <c r="Q574" s="35" t="s">
        <v>79</v>
      </c>
      <c r="R574" s="112" t="s">
        <v>642</v>
      </c>
    </row>
    <row r="575" spans="2:18" ht="30" x14ac:dyDescent="0.25">
      <c r="B575"/>
      <c r="C575" s="51" t="s">
        <v>287</v>
      </c>
      <c r="D575" s="35" t="s">
        <v>288</v>
      </c>
      <c r="E575" s="35" t="s">
        <v>464</v>
      </c>
      <c r="F575" s="23">
        <v>9</v>
      </c>
      <c r="G575" s="35" t="s">
        <v>98</v>
      </c>
      <c r="H575" s="23">
        <v>2</v>
      </c>
      <c r="I575" s="36" t="s">
        <v>77</v>
      </c>
      <c r="J575" s="36" t="s">
        <v>77</v>
      </c>
      <c r="K575" s="123">
        <v>45839</v>
      </c>
      <c r="L575" s="36" t="s">
        <v>77</v>
      </c>
      <c r="M575" s="36" t="s">
        <v>77</v>
      </c>
      <c r="N575" s="130">
        <v>45108</v>
      </c>
      <c r="O575" s="130" t="s">
        <v>238</v>
      </c>
      <c r="P575" s="35" t="s">
        <v>79</v>
      </c>
      <c r="Q575" s="35" t="s">
        <v>79</v>
      </c>
      <c r="R575" s="112" t="s">
        <v>642</v>
      </c>
    </row>
    <row r="576" spans="2:18" ht="30" x14ac:dyDescent="0.25">
      <c r="B576"/>
      <c r="C576" s="51" t="s">
        <v>287</v>
      </c>
      <c r="D576" s="35" t="s">
        <v>289</v>
      </c>
      <c r="E576" s="35" t="s">
        <v>465</v>
      </c>
      <c r="F576" s="23">
        <v>1</v>
      </c>
      <c r="G576" s="35" t="s">
        <v>76</v>
      </c>
      <c r="H576" s="23">
        <v>2</v>
      </c>
      <c r="I576" s="36">
        <v>10.9</v>
      </c>
      <c r="J576" s="36" t="s">
        <v>77</v>
      </c>
      <c r="K576" s="123">
        <v>45839</v>
      </c>
      <c r="L576" s="36">
        <v>10.199999999999999</v>
      </c>
      <c r="M576" s="36" t="s">
        <v>77</v>
      </c>
      <c r="N576" s="130">
        <v>45108</v>
      </c>
      <c r="O576" s="130" t="s">
        <v>238</v>
      </c>
      <c r="P576" s="35" t="s">
        <v>79</v>
      </c>
      <c r="Q576" s="35" t="s">
        <v>79</v>
      </c>
      <c r="R576" s="112" t="s">
        <v>642</v>
      </c>
    </row>
    <row r="577" spans="2:18" ht="30" x14ac:dyDescent="0.25">
      <c r="B577"/>
      <c r="C577" s="51" t="s">
        <v>287</v>
      </c>
      <c r="D577" s="35" t="s">
        <v>289</v>
      </c>
      <c r="E577" s="35" t="s">
        <v>465</v>
      </c>
      <c r="F577" s="23">
        <v>2</v>
      </c>
      <c r="G577" s="35" t="s">
        <v>82</v>
      </c>
      <c r="H577" s="23">
        <v>2</v>
      </c>
      <c r="I577" s="36">
        <f>I576*2</f>
        <v>21.8</v>
      </c>
      <c r="J577" s="36" t="s">
        <v>77</v>
      </c>
      <c r="K577" s="123">
        <v>45839</v>
      </c>
      <c r="L577" s="36">
        <f>L576*2</f>
        <v>20.399999999999999</v>
      </c>
      <c r="M577" s="36" t="s">
        <v>77</v>
      </c>
      <c r="N577" s="130">
        <v>45108</v>
      </c>
      <c r="O577" s="130" t="s">
        <v>238</v>
      </c>
      <c r="P577" s="35" t="s">
        <v>79</v>
      </c>
      <c r="Q577" s="35" t="s">
        <v>79</v>
      </c>
      <c r="R577" s="112" t="s">
        <v>642</v>
      </c>
    </row>
    <row r="578" spans="2:18" ht="30" x14ac:dyDescent="0.25">
      <c r="B578"/>
      <c r="C578" s="51" t="s">
        <v>287</v>
      </c>
      <c r="D578" s="35" t="s">
        <v>289</v>
      </c>
      <c r="E578" s="35" t="s">
        <v>465</v>
      </c>
      <c r="F578" s="23">
        <v>3</v>
      </c>
      <c r="G578" s="35" t="s">
        <v>97</v>
      </c>
      <c r="H578" s="23">
        <v>3</v>
      </c>
      <c r="I578" s="36">
        <f>I576*3</f>
        <v>32.700000000000003</v>
      </c>
      <c r="J578" s="36" t="s">
        <v>77</v>
      </c>
      <c r="K578" s="123">
        <v>45839</v>
      </c>
      <c r="L578" s="36">
        <f>L576*3</f>
        <v>30.599999999999998</v>
      </c>
      <c r="M578" s="36" t="s">
        <v>77</v>
      </c>
      <c r="N578" s="130">
        <v>45108</v>
      </c>
      <c r="O578" s="130" t="s">
        <v>238</v>
      </c>
      <c r="P578" s="35" t="s">
        <v>79</v>
      </c>
      <c r="Q578" s="35" t="s">
        <v>79</v>
      </c>
      <c r="R578" s="112" t="s">
        <v>642</v>
      </c>
    </row>
    <row r="579" spans="2:18" ht="30" x14ac:dyDescent="0.25">
      <c r="B579"/>
      <c r="C579" s="51" t="s">
        <v>287</v>
      </c>
      <c r="D579" s="35" t="s">
        <v>289</v>
      </c>
      <c r="E579" s="35" t="s">
        <v>465</v>
      </c>
      <c r="F579" s="23">
        <v>4</v>
      </c>
      <c r="G579" s="35" t="s">
        <v>97</v>
      </c>
      <c r="H579" s="23">
        <v>4</v>
      </c>
      <c r="I579" s="36">
        <f>I576*4</f>
        <v>43.6</v>
      </c>
      <c r="J579" s="36" t="s">
        <v>77</v>
      </c>
      <c r="K579" s="123">
        <v>45839</v>
      </c>
      <c r="L579" s="36">
        <f>L576*4</f>
        <v>40.799999999999997</v>
      </c>
      <c r="M579" s="36" t="s">
        <v>77</v>
      </c>
      <c r="N579" s="130">
        <v>45108</v>
      </c>
      <c r="O579" s="130" t="s">
        <v>238</v>
      </c>
      <c r="P579" s="35" t="s">
        <v>79</v>
      </c>
      <c r="Q579" s="35" t="s">
        <v>79</v>
      </c>
      <c r="R579" s="112" t="s">
        <v>642</v>
      </c>
    </row>
    <row r="580" spans="2:18" ht="30" x14ac:dyDescent="0.25">
      <c r="B580"/>
      <c r="C580" s="51" t="s">
        <v>287</v>
      </c>
      <c r="D580" s="35" t="s">
        <v>289</v>
      </c>
      <c r="E580" s="35" t="s">
        <v>465</v>
      </c>
      <c r="F580" s="23">
        <v>5</v>
      </c>
      <c r="G580" s="35" t="s">
        <v>97</v>
      </c>
      <c r="H580" s="23">
        <v>5</v>
      </c>
      <c r="I580" s="36">
        <f>I576*5</f>
        <v>54.5</v>
      </c>
      <c r="J580" s="36" t="s">
        <v>77</v>
      </c>
      <c r="K580" s="123">
        <v>45839</v>
      </c>
      <c r="L580" s="36">
        <f>L576*5</f>
        <v>51</v>
      </c>
      <c r="M580" s="36" t="s">
        <v>77</v>
      </c>
      <c r="N580" s="130">
        <v>45108</v>
      </c>
      <c r="O580" s="130" t="s">
        <v>238</v>
      </c>
      <c r="P580" s="35" t="s">
        <v>79</v>
      </c>
      <c r="Q580" s="35" t="s">
        <v>79</v>
      </c>
      <c r="R580" s="112" t="s">
        <v>642</v>
      </c>
    </row>
    <row r="581" spans="2:18" ht="30" x14ac:dyDescent="0.25">
      <c r="B581"/>
      <c r="C581" s="51" t="s">
        <v>287</v>
      </c>
      <c r="D581" s="35" t="s">
        <v>289</v>
      </c>
      <c r="E581" s="35" t="s">
        <v>465</v>
      </c>
      <c r="F581" s="23">
        <v>6</v>
      </c>
      <c r="G581" s="35" t="s">
        <v>97</v>
      </c>
      <c r="H581" s="23">
        <v>6</v>
      </c>
      <c r="I581" s="36">
        <f>I576*6</f>
        <v>65.400000000000006</v>
      </c>
      <c r="J581" s="36" t="s">
        <v>77</v>
      </c>
      <c r="K581" s="123">
        <v>45839</v>
      </c>
      <c r="L581" s="36">
        <f>L576*6</f>
        <v>61.199999999999996</v>
      </c>
      <c r="M581" s="36" t="s">
        <v>77</v>
      </c>
      <c r="N581" s="130">
        <v>45108</v>
      </c>
      <c r="O581" s="130" t="s">
        <v>238</v>
      </c>
      <c r="P581" s="35" t="s">
        <v>79</v>
      </c>
      <c r="Q581" s="35" t="s">
        <v>79</v>
      </c>
      <c r="R581" s="112" t="s">
        <v>642</v>
      </c>
    </row>
    <row r="582" spans="2:18" ht="30" x14ac:dyDescent="0.25">
      <c r="B582"/>
      <c r="C582" s="51" t="s">
        <v>287</v>
      </c>
      <c r="D582" s="35" t="s">
        <v>289</v>
      </c>
      <c r="E582" s="35" t="s">
        <v>465</v>
      </c>
      <c r="F582" s="23">
        <v>7</v>
      </c>
      <c r="G582" s="35" t="s">
        <v>95</v>
      </c>
      <c r="H582" s="23">
        <v>3</v>
      </c>
      <c r="I582" s="36">
        <f>I576*3</f>
        <v>32.700000000000003</v>
      </c>
      <c r="J582" s="36" t="s">
        <v>77</v>
      </c>
      <c r="K582" s="123">
        <v>45839</v>
      </c>
      <c r="L582" s="36">
        <f>L576*3</f>
        <v>30.599999999999998</v>
      </c>
      <c r="M582" s="36" t="s">
        <v>77</v>
      </c>
      <c r="N582" s="130">
        <v>45108</v>
      </c>
      <c r="O582" s="130" t="s">
        <v>238</v>
      </c>
      <c r="P582" s="35" t="s">
        <v>79</v>
      </c>
      <c r="Q582" s="35" t="s">
        <v>79</v>
      </c>
      <c r="R582" s="112" t="s">
        <v>642</v>
      </c>
    </row>
    <row r="583" spans="2:18" ht="30" x14ac:dyDescent="0.25">
      <c r="B583"/>
      <c r="C583" s="51" t="s">
        <v>287</v>
      </c>
      <c r="D583" s="35" t="s">
        <v>289</v>
      </c>
      <c r="E583" s="35" t="s">
        <v>465</v>
      </c>
      <c r="F583" s="23">
        <v>8</v>
      </c>
      <c r="G583" s="35" t="s">
        <v>96</v>
      </c>
      <c r="H583" s="23">
        <v>4</v>
      </c>
      <c r="I583" s="36">
        <f>I576*4</f>
        <v>43.6</v>
      </c>
      <c r="J583" s="36" t="s">
        <v>77</v>
      </c>
      <c r="K583" s="123">
        <v>45839</v>
      </c>
      <c r="L583" s="36">
        <f>L576*4</f>
        <v>40.799999999999997</v>
      </c>
      <c r="M583" s="36" t="s">
        <v>77</v>
      </c>
      <c r="N583" s="130">
        <v>45108</v>
      </c>
      <c r="O583" s="130" t="s">
        <v>238</v>
      </c>
      <c r="P583" s="35" t="s">
        <v>79</v>
      </c>
      <c r="Q583" s="35" t="s">
        <v>79</v>
      </c>
      <c r="R583" s="112" t="s">
        <v>642</v>
      </c>
    </row>
    <row r="584" spans="2:18" ht="30" x14ac:dyDescent="0.25">
      <c r="B584"/>
      <c r="C584" s="51" t="s">
        <v>287</v>
      </c>
      <c r="D584" s="35" t="s">
        <v>289</v>
      </c>
      <c r="E584" s="35" t="s">
        <v>465</v>
      </c>
      <c r="F584" s="23">
        <v>9</v>
      </c>
      <c r="G584" s="35" t="s">
        <v>98</v>
      </c>
      <c r="H584" s="23">
        <v>2</v>
      </c>
      <c r="I584" s="36" t="s">
        <v>77</v>
      </c>
      <c r="J584" s="36" t="s">
        <v>77</v>
      </c>
      <c r="K584" s="123">
        <v>45839</v>
      </c>
      <c r="L584" s="36" t="s">
        <v>77</v>
      </c>
      <c r="M584" s="36" t="s">
        <v>77</v>
      </c>
      <c r="N584" s="130">
        <v>45108</v>
      </c>
      <c r="O584" s="130" t="s">
        <v>238</v>
      </c>
      <c r="P584" s="35" t="s">
        <v>79</v>
      </c>
      <c r="Q584" s="35" t="s">
        <v>79</v>
      </c>
      <c r="R584" s="112" t="s">
        <v>642</v>
      </c>
    </row>
    <row r="585" spans="2:18" ht="30" x14ac:dyDescent="0.25">
      <c r="B585"/>
      <c r="C585" s="51" t="s">
        <v>287</v>
      </c>
      <c r="D585" s="35" t="s">
        <v>417</v>
      </c>
      <c r="E585" s="35" t="s">
        <v>466</v>
      </c>
      <c r="F585" s="23">
        <v>1</v>
      </c>
      <c r="G585" s="35" t="s">
        <v>76</v>
      </c>
      <c r="H585" s="23">
        <v>2</v>
      </c>
      <c r="I585" s="36">
        <v>38.700000000000003</v>
      </c>
      <c r="J585" s="36" t="s">
        <v>77</v>
      </c>
      <c r="K585" s="123">
        <v>45839</v>
      </c>
      <c r="L585" s="36">
        <v>36.799999999999997</v>
      </c>
      <c r="M585" s="36" t="s">
        <v>77</v>
      </c>
      <c r="N585" s="130">
        <v>45108</v>
      </c>
      <c r="O585" s="130" t="s">
        <v>238</v>
      </c>
      <c r="P585" s="35" t="s">
        <v>79</v>
      </c>
      <c r="Q585" s="35" t="s">
        <v>79</v>
      </c>
      <c r="R585" s="112" t="s">
        <v>642</v>
      </c>
    </row>
    <row r="586" spans="2:18" ht="30" x14ac:dyDescent="0.25">
      <c r="B586"/>
      <c r="C586" s="51" t="s">
        <v>287</v>
      </c>
      <c r="D586" s="35" t="s">
        <v>417</v>
      </c>
      <c r="E586" s="35" t="s">
        <v>466</v>
      </c>
      <c r="F586" s="23">
        <v>2</v>
      </c>
      <c r="G586" s="35" t="s">
        <v>82</v>
      </c>
      <c r="H586" s="23">
        <v>2</v>
      </c>
      <c r="I586" s="36">
        <f>I585*2</f>
        <v>77.400000000000006</v>
      </c>
      <c r="J586" s="36" t="s">
        <v>77</v>
      </c>
      <c r="K586" s="123">
        <v>45839</v>
      </c>
      <c r="L586" s="36">
        <f>L585*2</f>
        <v>73.599999999999994</v>
      </c>
      <c r="M586" s="36" t="s">
        <v>77</v>
      </c>
      <c r="N586" s="130">
        <v>45108</v>
      </c>
      <c r="O586" s="130" t="s">
        <v>238</v>
      </c>
      <c r="P586" s="35" t="s">
        <v>79</v>
      </c>
      <c r="Q586" s="35" t="s">
        <v>79</v>
      </c>
      <c r="R586" s="112" t="s">
        <v>642</v>
      </c>
    </row>
    <row r="587" spans="2:18" ht="30" x14ac:dyDescent="0.25">
      <c r="B587"/>
      <c r="C587" s="51" t="s">
        <v>287</v>
      </c>
      <c r="D587" s="35" t="s">
        <v>417</v>
      </c>
      <c r="E587" s="35" t="s">
        <v>466</v>
      </c>
      <c r="F587" s="23">
        <v>3</v>
      </c>
      <c r="G587" s="35" t="s">
        <v>97</v>
      </c>
      <c r="H587" s="23">
        <v>3</v>
      </c>
      <c r="I587" s="36">
        <f>I585*3</f>
        <v>116.10000000000001</v>
      </c>
      <c r="J587" s="36" t="s">
        <v>77</v>
      </c>
      <c r="K587" s="123">
        <v>45839</v>
      </c>
      <c r="L587" s="36">
        <f>L585*3</f>
        <v>110.39999999999999</v>
      </c>
      <c r="M587" s="36" t="s">
        <v>77</v>
      </c>
      <c r="N587" s="130">
        <v>45108</v>
      </c>
      <c r="O587" s="130" t="s">
        <v>238</v>
      </c>
      <c r="P587" s="35" t="s">
        <v>79</v>
      </c>
      <c r="Q587" s="35" t="s">
        <v>79</v>
      </c>
      <c r="R587" s="112" t="s">
        <v>642</v>
      </c>
    </row>
    <row r="588" spans="2:18" ht="30" x14ac:dyDescent="0.25">
      <c r="B588"/>
      <c r="C588" s="51" t="s">
        <v>287</v>
      </c>
      <c r="D588" s="35" t="s">
        <v>417</v>
      </c>
      <c r="E588" s="35" t="s">
        <v>466</v>
      </c>
      <c r="F588" s="23">
        <v>4</v>
      </c>
      <c r="G588" s="35" t="s">
        <v>97</v>
      </c>
      <c r="H588" s="23">
        <v>4</v>
      </c>
      <c r="I588" s="36">
        <f>I585*4</f>
        <v>154.80000000000001</v>
      </c>
      <c r="J588" s="36" t="s">
        <v>77</v>
      </c>
      <c r="K588" s="123">
        <v>45839</v>
      </c>
      <c r="L588" s="36">
        <f>L585*4</f>
        <v>147.19999999999999</v>
      </c>
      <c r="M588" s="36" t="s">
        <v>77</v>
      </c>
      <c r="N588" s="130">
        <v>45108</v>
      </c>
      <c r="O588" s="130" t="s">
        <v>238</v>
      </c>
      <c r="P588" s="35" t="s">
        <v>79</v>
      </c>
      <c r="Q588" s="35" t="s">
        <v>79</v>
      </c>
      <c r="R588" s="112" t="s">
        <v>642</v>
      </c>
    </row>
    <row r="589" spans="2:18" ht="30" x14ac:dyDescent="0.25">
      <c r="B589"/>
      <c r="C589" s="51" t="s">
        <v>287</v>
      </c>
      <c r="D589" s="35" t="s">
        <v>417</v>
      </c>
      <c r="E589" s="35" t="s">
        <v>466</v>
      </c>
      <c r="F589" s="23">
        <v>5</v>
      </c>
      <c r="G589" s="35" t="s">
        <v>97</v>
      </c>
      <c r="H589" s="23">
        <v>5</v>
      </c>
      <c r="I589" s="36">
        <f>I585*5</f>
        <v>193.5</v>
      </c>
      <c r="J589" s="36" t="s">
        <v>77</v>
      </c>
      <c r="K589" s="123">
        <v>45839</v>
      </c>
      <c r="L589" s="36">
        <f>L585*5</f>
        <v>184</v>
      </c>
      <c r="M589" s="36" t="s">
        <v>77</v>
      </c>
      <c r="N589" s="130">
        <v>45108</v>
      </c>
      <c r="O589" s="130" t="s">
        <v>238</v>
      </c>
      <c r="P589" s="35" t="s">
        <v>79</v>
      </c>
      <c r="Q589" s="35" t="s">
        <v>79</v>
      </c>
      <c r="R589" s="112" t="s">
        <v>642</v>
      </c>
    </row>
    <row r="590" spans="2:18" ht="30" x14ac:dyDescent="0.25">
      <c r="B590"/>
      <c r="C590" s="51" t="s">
        <v>287</v>
      </c>
      <c r="D590" s="35" t="s">
        <v>417</v>
      </c>
      <c r="E590" s="35" t="s">
        <v>466</v>
      </c>
      <c r="F590" s="23">
        <v>6</v>
      </c>
      <c r="G590" s="35" t="s">
        <v>97</v>
      </c>
      <c r="H590" s="23">
        <v>6</v>
      </c>
      <c r="I590" s="36">
        <f>I585*6</f>
        <v>232.20000000000002</v>
      </c>
      <c r="J590" s="36" t="s">
        <v>77</v>
      </c>
      <c r="K590" s="123">
        <v>45839</v>
      </c>
      <c r="L590" s="36">
        <f>L585*6</f>
        <v>220.79999999999998</v>
      </c>
      <c r="M590" s="36" t="s">
        <v>77</v>
      </c>
      <c r="N590" s="130">
        <v>45108</v>
      </c>
      <c r="O590" s="130" t="s">
        <v>238</v>
      </c>
      <c r="P590" s="35" t="s">
        <v>79</v>
      </c>
      <c r="Q590" s="35" t="s">
        <v>79</v>
      </c>
      <c r="R590" s="112" t="s">
        <v>642</v>
      </c>
    </row>
    <row r="591" spans="2:18" ht="30" x14ac:dyDescent="0.25">
      <c r="B591"/>
      <c r="C591" s="51" t="s">
        <v>287</v>
      </c>
      <c r="D591" s="35" t="s">
        <v>417</v>
      </c>
      <c r="E591" s="35" t="s">
        <v>466</v>
      </c>
      <c r="F591" s="23">
        <v>7</v>
      </c>
      <c r="G591" s="35" t="s">
        <v>95</v>
      </c>
      <c r="H591" s="23">
        <v>3</v>
      </c>
      <c r="I591" s="36">
        <f>I585*3</f>
        <v>116.10000000000001</v>
      </c>
      <c r="J591" s="36" t="s">
        <v>77</v>
      </c>
      <c r="K591" s="123">
        <v>45839</v>
      </c>
      <c r="L591" s="36">
        <f>L585*3</f>
        <v>110.39999999999999</v>
      </c>
      <c r="M591" s="36" t="s">
        <v>77</v>
      </c>
      <c r="N591" s="130">
        <v>45108</v>
      </c>
      <c r="O591" s="130" t="s">
        <v>238</v>
      </c>
      <c r="P591" s="35" t="s">
        <v>79</v>
      </c>
      <c r="Q591" s="35" t="s">
        <v>79</v>
      </c>
      <c r="R591" s="112" t="s">
        <v>642</v>
      </c>
    </row>
    <row r="592" spans="2:18" ht="30" x14ac:dyDescent="0.25">
      <c r="B592"/>
      <c r="C592" s="51" t="s">
        <v>287</v>
      </c>
      <c r="D592" s="35" t="s">
        <v>417</v>
      </c>
      <c r="E592" s="35" t="s">
        <v>466</v>
      </c>
      <c r="F592" s="23">
        <v>8</v>
      </c>
      <c r="G592" s="35" t="s">
        <v>96</v>
      </c>
      <c r="H592" s="23">
        <v>4</v>
      </c>
      <c r="I592" s="36">
        <f>I585*4</f>
        <v>154.80000000000001</v>
      </c>
      <c r="J592" s="36" t="s">
        <v>77</v>
      </c>
      <c r="K592" s="123">
        <v>45839</v>
      </c>
      <c r="L592" s="36">
        <f>L585*4</f>
        <v>147.19999999999999</v>
      </c>
      <c r="M592" s="36" t="s">
        <v>77</v>
      </c>
      <c r="N592" s="130">
        <v>45108</v>
      </c>
      <c r="O592" s="130" t="s">
        <v>238</v>
      </c>
      <c r="P592" s="35" t="s">
        <v>79</v>
      </c>
      <c r="Q592" s="35" t="s">
        <v>79</v>
      </c>
      <c r="R592" s="112" t="s">
        <v>642</v>
      </c>
    </row>
    <row r="593" spans="2:18" ht="30" x14ac:dyDescent="0.25">
      <c r="B593"/>
      <c r="C593" s="51" t="s">
        <v>287</v>
      </c>
      <c r="D593" s="35" t="s">
        <v>417</v>
      </c>
      <c r="E593" s="35" t="s">
        <v>466</v>
      </c>
      <c r="F593" s="23">
        <v>9</v>
      </c>
      <c r="G593" s="35" t="s">
        <v>98</v>
      </c>
      <c r="H593" s="23">
        <v>2</v>
      </c>
      <c r="I593" s="36" t="s">
        <v>77</v>
      </c>
      <c r="J593" s="36" t="s">
        <v>77</v>
      </c>
      <c r="K593" s="123">
        <v>45839</v>
      </c>
      <c r="L593" s="36" t="s">
        <v>77</v>
      </c>
      <c r="M593" s="36" t="s">
        <v>77</v>
      </c>
      <c r="N593" s="130">
        <v>45108</v>
      </c>
      <c r="O593" s="130" t="s">
        <v>238</v>
      </c>
      <c r="P593" s="35" t="s">
        <v>79</v>
      </c>
      <c r="Q593" s="35" t="s">
        <v>79</v>
      </c>
      <c r="R593" s="112" t="s">
        <v>642</v>
      </c>
    </row>
    <row r="594" spans="2:18" ht="30" x14ac:dyDescent="0.25">
      <c r="B594"/>
      <c r="C594" s="51" t="s">
        <v>287</v>
      </c>
      <c r="D594" s="35" t="s">
        <v>290</v>
      </c>
      <c r="E594" s="35" t="s">
        <v>467</v>
      </c>
      <c r="F594" s="23">
        <v>1</v>
      </c>
      <c r="G594" s="35" t="s">
        <v>76</v>
      </c>
      <c r="H594" s="23">
        <v>2</v>
      </c>
      <c r="I594" s="36">
        <v>3.1</v>
      </c>
      <c r="J594" s="36" t="s">
        <v>77</v>
      </c>
      <c r="K594" s="123">
        <v>45839</v>
      </c>
      <c r="L594" s="36">
        <v>2.8</v>
      </c>
      <c r="M594" s="36" t="s">
        <v>77</v>
      </c>
      <c r="N594" s="130">
        <v>45108</v>
      </c>
      <c r="O594" s="130" t="s">
        <v>238</v>
      </c>
      <c r="P594" s="35" t="s">
        <v>79</v>
      </c>
      <c r="Q594" s="35" t="s">
        <v>79</v>
      </c>
      <c r="R594" s="112" t="s">
        <v>642</v>
      </c>
    </row>
    <row r="595" spans="2:18" ht="30" x14ac:dyDescent="0.25">
      <c r="B595"/>
      <c r="C595" s="51" t="s">
        <v>287</v>
      </c>
      <c r="D595" s="35" t="s">
        <v>290</v>
      </c>
      <c r="E595" s="35" t="s">
        <v>467</v>
      </c>
      <c r="F595" s="23">
        <v>2</v>
      </c>
      <c r="G595" s="35" t="s">
        <v>82</v>
      </c>
      <c r="H595" s="23">
        <v>2</v>
      </c>
      <c r="I595" s="36">
        <f>I594*2</f>
        <v>6.2</v>
      </c>
      <c r="J595" s="36" t="s">
        <v>77</v>
      </c>
      <c r="K595" s="123">
        <v>45839</v>
      </c>
      <c r="L595" s="36">
        <f>L594*2</f>
        <v>5.6</v>
      </c>
      <c r="M595" s="36" t="s">
        <v>77</v>
      </c>
      <c r="N595" s="130">
        <v>45108</v>
      </c>
      <c r="O595" s="130" t="s">
        <v>238</v>
      </c>
      <c r="P595" s="35" t="s">
        <v>79</v>
      </c>
      <c r="Q595" s="35" t="s">
        <v>79</v>
      </c>
      <c r="R595" s="112" t="s">
        <v>642</v>
      </c>
    </row>
    <row r="596" spans="2:18" ht="30" x14ac:dyDescent="0.25">
      <c r="B596"/>
      <c r="C596" s="51" t="s">
        <v>287</v>
      </c>
      <c r="D596" s="35" t="s">
        <v>290</v>
      </c>
      <c r="E596" s="35" t="s">
        <v>467</v>
      </c>
      <c r="F596" s="23">
        <v>3</v>
      </c>
      <c r="G596" s="35" t="s">
        <v>97</v>
      </c>
      <c r="H596" s="23">
        <v>3</v>
      </c>
      <c r="I596" s="36">
        <f>I594*3</f>
        <v>9.3000000000000007</v>
      </c>
      <c r="J596" s="36" t="s">
        <v>77</v>
      </c>
      <c r="K596" s="123">
        <v>45839</v>
      </c>
      <c r="L596" s="36">
        <f>L594*3</f>
        <v>8.3999999999999986</v>
      </c>
      <c r="M596" s="36" t="s">
        <v>77</v>
      </c>
      <c r="N596" s="130">
        <v>45108</v>
      </c>
      <c r="O596" s="130" t="s">
        <v>238</v>
      </c>
      <c r="P596" s="35" t="s">
        <v>79</v>
      </c>
      <c r="Q596" s="35" t="s">
        <v>79</v>
      </c>
      <c r="R596" s="112" t="s">
        <v>642</v>
      </c>
    </row>
    <row r="597" spans="2:18" ht="30" x14ac:dyDescent="0.25">
      <c r="B597"/>
      <c r="C597" s="51" t="s">
        <v>287</v>
      </c>
      <c r="D597" s="35" t="s">
        <v>290</v>
      </c>
      <c r="E597" s="35" t="s">
        <v>467</v>
      </c>
      <c r="F597" s="23">
        <v>4</v>
      </c>
      <c r="G597" s="35" t="s">
        <v>97</v>
      </c>
      <c r="H597" s="23">
        <v>4</v>
      </c>
      <c r="I597" s="36">
        <f>I594*4</f>
        <v>12.4</v>
      </c>
      <c r="J597" s="36" t="s">
        <v>77</v>
      </c>
      <c r="K597" s="123">
        <v>45839</v>
      </c>
      <c r="L597" s="36">
        <f>L594*4</f>
        <v>11.2</v>
      </c>
      <c r="M597" s="36" t="s">
        <v>77</v>
      </c>
      <c r="N597" s="130">
        <v>45108</v>
      </c>
      <c r="O597" s="130" t="s">
        <v>238</v>
      </c>
      <c r="P597" s="35" t="s">
        <v>79</v>
      </c>
      <c r="Q597" s="35" t="s">
        <v>79</v>
      </c>
      <c r="R597" s="112" t="s">
        <v>642</v>
      </c>
    </row>
    <row r="598" spans="2:18" ht="30" x14ac:dyDescent="0.25">
      <c r="B598"/>
      <c r="C598" s="51" t="s">
        <v>287</v>
      </c>
      <c r="D598" s="35" t="s">
        <v>290</v>
      </c>
      <c r="E598" s="35" t="s">
        <v>467</v>
      </c>
      <c r="F598" s="23">
        <v>5</v>
      </c>
      <c r="G598" s="35" t="s">
        <v>97</v>
      </c>
      <c r="H598" s="23">
        <v>5</v>
      </c>
      <c r="I598" s="36">
        <f>I594*5</f>
        <v>15.5</v>
      </c>
      <c r="J598" s="36" t="s">
        <v>77</v>
      </c>
      <c r="K598" s="123">
        <v>45839</v>
      </c>
      <c r="L598" s="36">
        <f>L594*5</f>
        <v>14</v>
      </c>
      <c r="M598" s="36" t="s">
        <v>77</v>
      </c>
      <c r="N598" s="130">
        <v>45108</v>
      </c>
      <c r="O598" s="130" t="s">
        <v>238</v>
      </c>
      <c r="P598" s="35" t="s">
        <v>79</v>
      </c>
      <c r="Q598" s="35" t="s">
        <v>79</v>
      </c>
      <c r="R598" s="112" t="s">
        <v>642</v>
      </c>
    </row>
    <row r="599" spans="2:18" ht="30" x14ac:dyDescent="0.25">
      <c r="B599"/>
      <c r="C599" s="51" t="s">
        <v>287</v>
      </c>
      <c r="D599" s="35" t="s">
        <v>290</v>
      </c>
      <c r="E599" s="35" t="s">
        <v>467</v>
      </c>
      <c r="F599" s="23">
        <v>6</v>
      </c>
      <c r="G599" s="35" t="s">
        <v>97</v>
      </c>
      <c r="H599" s="23">
        <v>6</v>
      </c>
      <c r="I599" s="36">
        <f>I594*6</f>
        <v>18.600000000000001</v>
      </c>
      <c r="J599" s="36" t="s">
        <v>77</v>
      </c>
      <c r="K599" s="123">
        <v>45839</v>
      </c>
      <c r="L599" s="36">
        <f>L594*6</f>
        <v>16.799999999999997</v>
      </c>
      <c r="M599" s="36" t="s">
        <v>77</v>
      </c>
      <c r="N599" s="130">
        <v>45108</v>
      </c>
      <c r="O599" s="130" t="s">
        <v>238</v>
      </c>
      <c r="P599" s="35" t="s">
        <v>79</v>
      </c>
      <c r="Q599" s="35" t="s">
        <v>79</v>
      </c>
      <c r="R599" s="112" t="s">
        <v>642</v>
      </c>
    </row>
    <row r="600" spans="2:18" ht="30" x14ac:dyDescent="0.25">
      <c r="B600"/>
      <c r="C600" s="51" t="s">
        <v>287</v>
      </c>
      <c r="D600" s="35" t="s">
        <v>290</v>
      </c>
      <c r="E600" s="35" t="s">
        <v>467</v>
      </c>
      <c r="F600" s="23">
        <v>7</v>
      </c>
      <c r="G600" s="35" t="s">
        <v>95</v>
      </c>
      <c r="H600" s="23">
        <v>3</v>
      </c>
      <c r="I600" s="36">
        <f>I594*3</f>
        <v>9.3000000000000007</v>
      </c>
      <c r="J600" s="36" t="s">
        <v>77</v>
      </c>
      <c r="K600" s="123">
        <v>45839</v>
      </c>
      <c r="L600" s="36">
        <f>L594*3</f>
        <v>8.3999999999999986</v>
      </c>
      <c r="M600" s="36" t="s">
        <v>77</v>
      </c>
      <c r="N600" s="130">
        <v>45108</v>
      </c>
      <c r="O600" s="130" t="s">
        <v>238</v>
      </c>
      <c r="P600" s="35" t="s">
        <v>79</v>
      </c>
      <c r="Q600" s="35" t="s">
        <v>79</v>
      </c>
      <c r="R600" s="112" t="s">
        <v>642</v>
      </c>
    </row>
    <row r="601" spans="2:18" ht="30" x14ac:dyDescent="0.25">
      <c r="B601"/>
      <c r="C601" s="51" t="s">
        <v>287</v>
      </c>
      <c r="D601" s="35" t="s">
        <v>290</v>
      </c>
      <c r="E601" s="35" t="s">
        <v>467</v>
      </c>
      <c r="F601" s="23">
        <v>8</v>
      </c>
      <c r="G601" s="35" t="s">
        <v>96</v>
      </c>
      <c r="H601" s="23">
        <v>4</v>
      </c>
      <c r="I601" s="36">
        <f>I594*4</f>
        <v>12.4</v>
      </c>
      <c r="J601" s="36" t="s">
        <v>77</v>
      </c>
      <c r="K601" s="123">
        <v>45839</v>
      </c>
      <c r="L601" s="36">
        <f>L594*4</f>
        <v>11.2</v>
      </c>
      <c r="M601" s="36" t="s">
        <v>77</v>
      </c>
      <c r="N601" s="130">
        <v>45108</v>
      </c>
      <c r="O601" s="130" t="s">
        <v>238</v>
      </c>
      <c r="P601" s="35" t="s">
        <v>79</v>
      </c>
      <c r="Q601" s="35" t="s">
        <v>79</v>
      </c>
      <c r="R601" s="112" t="s">
        <v>642</v>
      </c>
    </row>
    <row r="602" spans="2:18" ht="30" x14ac:dyDescent="0.25">
      <c r="B602"/>
      <c r="C602" s="51" t="s">
        <v>287</v>
      </c>
      <c r="D602" s="35" t="s">
        <v>290</v>
      </c>
      <c r="E602" s="35" t="s">
        <v>467</v>
      </c>
      <c r="F602" s="23">
        <v>9</v>
      </c>
      <c r="G602" s="35" t="s">
        <v>98</v>
      </c>
      <c r="H602" s="23">
        <v>2</v>
      </c>
      <c r="I602" s="36" t="s">
        <v>77</v>
      </c>
      <c r="J602" s="36" t="s">
        <v>77</v>
      </c>
      <c r="K602" s="123">
        <v>45839</v>
      </c>
      <c r="L602" s="36" t="s">
        <v>77</v>
      </c>
      <c r="M602" s="36" t="s">
        <v>77</v>
      </c>
      <c r="N602" s="130">
        <v>45108</v>
      </c>
      <c r="O602" s="130" t="s">
        <v>238</v>
      </c>
      <c r="P602" s="35" t="s">
        <v>79</v>
      </c>
      <c r="Q602" s="35" t="s">
        <v>79</v>
      </c>
      <c r="R602" s="112" t="s">
        <v>642</v>
      </c>
    </row>
    <row r="603" spans="2:18" ht="30" x14ac:dyDescent="0.25">
      <c r="B603"/>
      <c r="C603" s="51" t="s">
        <v>287</v>
      </c>
      <c r="D603" s="35" t="s">
        <v>290</v>
      </c>
      <c r="E603" s="35" t="s">
        <v>468</v>
      </c>
      <c r="F603" s="23">
        <v>1</v>
      </c>
      <c r="G603" s="35" t="s">
        <v>76</v>
      </c>
      <c r="H603" s="23">
        <v>2</v>
      </c>
      <c r="I603" s="36">
        <v>5.7</v>
      </c>
      <c r="J603" s="36" t="s">
        <v>77</v>
      </c>
      <c r="K603" s="123">
        <v>45839</v>
      </c>
      <c r="L603" s="36">
        <v>5.2</v>
      </c>
      <c r="M603" s="36" t="s">
        <v>77</v>
      </c>
      <c r="N603" s="130">
        <v>45108</v>
      </c>
      <c r="O603" s="130" t="s">
        <v>238</v>
      </c>
      <c r="P603" s="35" t="s">
        <v>79</v>
      </c>
      <c r="Q603" s="35" t="s">
        <v>79</v>
      </c>
      <c r="R603" s="112" t="s">
        <v>642</v>
      </c>
    </row>
    <row r="604" spans="2:18" ht="30" x14ac:dyDescent="0.25">
      <c r="B604"/>
      <c r="C604" s="51" t="s">
        <v>287</v>
      </c>
      <c r="D604" s="35" t="s">
        <v>290</v>
      </c>
      <c r="E604" s="35" t="s">
        <v>468</v>
      </c>
      <c r="F604" s="23">
        <v>2</v>
      </c>
      <c r="G604" s="35" t="s">
        <v>82</v>
      </c>
      <c r="H604" s="23">
        <v>2</v>
      </c>
      <c r="I604" s="36">
        <f>I603*2</f>
        <v>11.4</v>
      </c>
      <c r="J604" s="36" t="s">
        <v>77</v>
      </c>
      <c r="K604" s="123">
        <v>45839</v>
      </c>
      <c r="L604" s="36">
        <f>L603*2</f>
        <v>10.4</v>
      </c>
      <c r="M604" s="36" t="s">
        <v>77</v>
      </c>
      <c r="N604" s="130">
        <v>45108</v>
      </c>
      <c r="O604" s="130" t="s">
        <v>238</v>
      </c>
      <c r="P604" s="35" t="s">
        <v>79</v>
      </c>
      <c r="Q604" s="35" t="s">
        <v>79</v>
      </c>
      <c r="R604" s="112" t="s">
        <v>642</v>
      </c>
    </row>
    <row r="605" spans="2:18" ht="30" x14ac:dyDescent="0.25">
      <c r="B605"/>
      <c r="C605" s="51" t="s">
        <v>287</v>
      </c>
      <c r="D605" s="35" t="s">
        <v>290</v>
      </c>
      <c r="E605" s="35" t="s">
        <v>468</v>
      </c>
      <c r="F605" s="23">
        <v>3</v>
      </c>
      <c r="G605" s="35" t="s">
        <v>97</v>
      </c>
      <c r="H605" s="23">
        <v>3</v>
      </c>
      <c r="I605" s="36">
        <f>I603*3</f>
        <v>17.100000000000001</v>
      </c>
      <c r="J605" s="36" t="s">
        <v>77</v>
      </c>
      <c r="K605" s="123">
        <v>45839</v>
      </c>
      <c r="L605" s="36">
        <f>L603*3</f>
        <v>15.600000000000001</v>
      </c>
      <c r="M605" s="36" t="s">
        <v>77</v>
      </c>
      <c r="N605" s="130">
        <v>45108</v>
      </c>
      <c r="O605" s="130" t="s">
        <v>238</v>
      </c>
      <c r="P605" s="35" t="s">
        <v>79</v>
      </c>
      <c r="Q605" s="35" t="s">
        <v>79</v>
      </c>
      <c r="R605" s="112" t="s">
        <v>642</v>
      </c>
    </row>
    <row r="606" spans="2:18" ht="30" x14ac:dyDescent="0.25">
      <c r="B606"/>
      <c r="C606" s="51" t="s">
        <v>287</v>
      </c>
      <c r="D606" s="35" t="s">
        <v>290</v>
      </c>
      <c r="E606" s="35" t="s">
        <v>468</v>
      </c>
      <c r="F606" s="23">
        <v>4</v>
      </c>
      <c r="G606" s="35" t="s">
        <v>97</v>
      </c>
      <c r="H606" s="23">
        <v>4</v>
      </c>
      <c r="I606" s="36">
        <f>I603*4</f>
        <v>22.8</v>
      </c>
      <c r="J606" s="36" t="s">
        <v>77</v>
      </c>
      <c r="K606" s="123">
        <v>45839</v>
      </c>
      <c r="L606" s="36">
        <f>L603*4</f>
        <v>20.8</v>
      </c>
      <c r="M606" s="36" t="s">
        <v>77</v>
      </c>
      <c r="N606" s="130">
        <v>45108</v>
      </c>
      <c r="O606" s="130" t="s">
        <v>238</v>
      </c>
      <c r="P606" s="35" t="s">
        <v>79</v>
      </c>
      <c r="Q606" s="35" t="s">
        <v>79</v>
      </c>
      <c r="R606" s="112" t="s">
        <v>642</v>
      </c>
    </row>
    <row r="607" spans="2:18" ht="30" x14ac:dyDescent="0.25">
      <c r="B607"/>
      <c r="C607" s="51" t="s">
        <v>287</v>
      </c>
      <c r="D607" s="35" t="s">
        <v>290</v>
      </c>
      <c r="E607" s="35" t="s">
        <v>468</v>
      </c>
      <c r="F607" s="23">
        <v>5</v>
      </c>
      <c r="G607" s="35" t="s">
        <v>97</v>
      </c>
      <c r="H607" s="23">
        <v>5</v>
      </c>
      <c r="I607" s="36">
        <f>I603*5</f>
        <v>28.5</v>
      </c>
      <c r="J607" s="36" t="s">
        <v>77</v>
      </c>
      <c r="K607" s="123">
        <v>45839</v>
      </c>
      <c r="L607" s="36">
        <f>L603*5</f>
        <v>26</v>
      </c>
      <c r="M607" s="36" t="s">
        <v>77</v>
      </c>
      <c r="N607" s="130">
        <v>45108</v>
      </c>
      <c r="O607" s="130" t="s">
        <v>238</v>
      </c>
      <c r="P607" s="35" t="s">
        <v>79</v>
      </c>
      <c r="Q607" s="35" t="s">
        <v>79</v>
      </c>
      <c r="R607" s="112" t="s">
        <v>642</v>
      </c>
    </row>
    <row r="608" spans="2:18" ht="30" x14ac:dyDescent="0.25">
      <c r="B608"/>
      <c r="C608" s="51" t="s">
        <v>287</v>
      </c>
      <c r="D608" s="35" t="s">
        <v>290</v>
      </c>
      <c r="E608" s="35" t="s">
        <v>468</v>
      </c>
      <c r="F608" s="23">
        <v>6</v>
      </c>
      <c r="G608" s="35" t="s">
        <v>97</v>
      </c>
      <c r="H608" s="23">
        <v>6</v>
      </c>
      <c r="I608" s="36">
        <f>I603*6</f>
        <v>34.200000000000003</v>
      </c>
      <c r="J608" s="36" t="s">
        <v>77</v>
      </c>
      <c r="K608" s="123">
        <v>45839</v>
      </c>
      <c r="L608" s="36">
        <f>L603*6</f>
        <v>31.200000000000003</v>
      </c>
      <c r="M608" s="36" t="s">
        <v>77</v>
      </c>
      <c r="N608" s="130">
        <v>45108</v>
      </c>
      <c r="O608" s="130" t="s">
        <v>238</v>
      </c>
      <c r="P608" s="35" t="s">
        <v>79</v>
      </c>
      <c r="Q608" s="35" t="s">
        <v>79</v>
      </c>
      <c r="R608" s="112" t="s">
        <v>642</v>
      </c>
    </row>
    <row r="609" spans="2:18" ht="30" x14ac:dyDescent="0.25">
      <c r="B609"/>
      <c r="C609" s="51" t="s">
        <v>287</v>
      </c>
      <c r="D609" s="35" t="s">
        <v>290</v>
      </c>
      <c r="E609" s="35" t="s">
        <v>468</v>
      </c>
      <c r="F609" s="23">
        <v>7</v>
      </c>
      <c r="G609" s="35" t="s">
        <v>95</v>
      </c>
      <c r="H609" s="23">
        <v>3</v>
      </c>
      <c r="I609" s="36">
        <f>I603*3</f>
        <v>17.100000000000001</v>
      </c>
      <c r="J609" s="36" t="s">
        <v>77</v>
      </c>
      <c r="K609" s="123">
        <v>45839</v>
      </c>
      <c r="L609" s="36">
        <f>L603*3</f>
        <v>15.600000000000001</v>
      </c>
      <c r="M609" s="36" t="s">
        <v>77</v>
      </c>
      <c r="N609" s="130">
        <v>45108</v>
      </c>
      <c r="O609" s="130" t="s">
        <v>238</v>
      </c>
      <c r="P609" s="35" t="s">
        <v>79</v>
      </c>
      <c r="Q609" s="35" t="s">
        <v>79</v>
      </c>
      <c r="R609" s="112" t="s">
        <v>642</v>
      </c>
    </row>
    <row r="610" spans="2:18" ht="30" x14ac:dyDescent="0.25">
      <c r="B610"/>
      <c r="C610" s="51" t="s">
        <v>287</v>
      </c>
      <c r="D610" s="35" t="s">
        <v>290</v>
      </c>
      <c r="E610" s="35" t="s">
        <v>468</v>
      </c>
      <c r="F610" s="23">
        <v>8</v>
      </c>
      <c r="G610" s="35" t="s">
        <v>96</v>
      </c>
      <c r="H610" s="23">
        <v>4</v>
      </c>
      <c r="I610" s="36">
        <f>I603*4</f>
        <v>22.8</v>
      </c>
      <c r="J610" s="36" t="s">
        <v>77</v>
      </c>
      <c r="K610" s="123">
        <v>45839</v>
      </c>
      <c r="L610" s="36">
        <f>L603*4</f>
        <v>20.8</v>
      </c>
      <c r="M610" s="36" t="s">
        <v>77</v>
      </c>
      <c r="N610" s="130">
        <v>45108</v>
      </c>
      <c r="O610" s="130" t="s">
        <v>238</v>
      </c>
      <c r="P610" s="35" t="s">
        <v>79</v>
      </c>
      <c r="Q610" s="35" t="s">
        <v>79</v>
      </c>
      <c r="R610" s="112" t="s">
        <v>642</v>
      </c>
    </row>
    <row r="611" spans="2:18" ht="30" x14ac:dyDescent="0.25">
      <c r="B611"/>
      <c r="C611" s="51" t="s">
        <v>287</v>
      </c>
      <c r="D611" s="35" t="s">
        <v>290</v>
      </c>
      <c r="E611" s="35" t="s">
        <v>468</v>
      </c>
      <c r="F611" s="23">
        <v>9</v>
      </c>
      <c r="G611" s="35" t="s">
        <v>98</v>
      </c>
      <c r="H611" s="23">
        <v>2</v>
      </c>
      <c r="I611" s="36" t="s">
        <v>77</v>
      </c>
      <c r="J611" s="36" t="s">
        <v>77</v>
      </c>
      <c r="K611" s="123">
        <v>45839</v>
      </c>
      <c r="L611" s="36" t="s">
        <v>77</v>
      </c>
      <c r="M611" s="36" t="s">
        <v>77</v>
      </c>
      <c r="N611" s="130">
        <v>45108</v>
      </c>
      <c r="O611" s="130" t="s">
        <v>238</v>
      </c>
      <c r="P611" s="35" t="s">
        <v>79</v>
      </c>
      <c r="Q611" s="35" t="s">
        <v>79</v>
      </c>
      <c r="R611" s="112" t="s">
        <v>642</v>
      </c>
    </row>
    <row r="612" spans="2:18" ht="30" x14ac:dyDescent="0.25">
      <c r="B612"/>
      <c r="C612" s="51" t="s">
        <v>287</v>
      </c>
      <c r="D612" s="35" t="s">
        <v>290</v>
      </c>
      <c r="E612" s="35" t="s">
        <v>469</v>
      </c>
      <c r="F612" s="23">
        <v>1</v>
      </c>
      <c r="G612" s="35" t="s">
        <v>76</v>
      </c>
      <c r="H612" s="23">
        <v>2</v>
      </c>
      <c r="I612" s="36">
        <v>9.1</v>
      </c>
      <c r="J612" s="36" t="s">
        <v>77</v>
      </c>
      <c r="K612" s="123">
        <v>45839</v>
      </c>
      <c r="L612" s="36">
        <v>8.4</v>
      </c>
      <c r="M612" s="36" t="s">
        <v>77</v>
      </c>
      <c r="N612" s="130">
        <v>45108</v>
      </c>
      <c r="O612" s="130" t="s">
        <v>238</v>
      </c>
      <c r="P612" s="35" t="s">
        <v>79</v>
      </c>
      <c r="Q612" s="35" t="s">
        <v>79</v>
      </c>
      <c r="R612" s="112" t="s">
        <v>642</v>
      </c>
    </row>
    <row r="613" spans="2:18" ht="30" x14ac:dyDescent="0.25">
      <c r="B613"/>
      <c r="C613" s="51" t="s">
        <v>287</v>
      </c>
      <c r="D613" s="35" t="s">
        <v>290</v>
      </c>
      <c r="E613" s="35" t="s">
        <v>469</v>
      </c>
      <c r="F613" s="23">
        <v>2</v>
      </c>
      <c r="G613" s="35" t="s">
        <v>82</v>
      </c>
      <c r="H613" s="23">
        <v>2</v>
      </c>
      <c r="I613" s="36">
        <f>I612*2</f>
        <v>18.2</v>
      </c>
      <c r="J613" s="36" t="s">
        <v>77</v>
      </c>
      <c r="K613" s="123">
        <v>45839</v>
      </c>
      <c r="L613" s="36">
        <f>L612*2</f>
        <v>16.8</v>
      </c>
      <c r="M613" s="36" t="s">
        <v>77</v>
      </c>
      <c r="N613" s="130">
        <v>45108</v>
      </c>
      <c r="O613" s="130" t="s">
        <v>238</v>
      </c>
      <c r="P613" s="35" t="s">
        <v>79</v>
      </c>
      <c r="Q613" s="35" t="s">
        <v>79</v>
      </c>
      <c r="R613" s="112" t="s">
        <v>642</v>
      </c>
    </row>
    <row r="614" spans="2:18" ht="30" x14ac:dyDescent="0.25">
      <c r="B614"/>
      <c r="C614" s="51" t="s">
        <v>287</v>
      </c>
      <c r="D614" s="35" t="s">
        <v>290</v>
      </c>
      <c r="E614" s="35" t="s">
        <v>469</v>
      </c>
      <c r="F614" s="23">
        <v>3</v>
      </c>
      <c r="G614" s="35" t="s">
        <v>97</v>
      </c>
      <c r="H614" s="23">
        <v>3</v>
      </c>
      <c r="I614" s="36">
        <f>I612*3</f>
        <v>27.299999999999997</v>
      </c>
      <c r="J614" s="36" t="s">
        <v>77</v>
      </c>
      <c r="K614" s="123">
        <v>45839</v>
      </c>
      <c r="L614" s="36">
        <f>L612*3</f>
        <v>25.200000000000003</v>
      </c>
      <c r="M614" s="36" t="s">
        <v>77</v>
      </c>
      <c r="N614" s="130">
        <v>45108</v>
      </c>
      <c r="O614" s="130" t="s">
        <v>238</v>
      </c>
      <c r="P614" s="35" t="s">
        <v>79</v>
      </c>
      <c r="Q614" s="35" t="s">
        <v>79</v>
      </c>
      <c r="R614" s="112" t="s">
        <v>642</v>
      </c>
    </row>
    <row r="615" spans="2:18" ht="30" x14ac:dyDescent="0.25">
      <c r="B615"/>
      <c r="C615" s="51" t="s">
        <v>287</v>
      </c>
      <c r="D615" s="35" t="s">
        <v>290</v>
      </c>
      <c r="E615" s="35" t="s">
        <v>469</v>
      </c>
      <c r="F615" s="23">
        <v>4</v>
      </c>
      <c r="G615" s="35" t="s">
        <v>97</v>
      </c>
      <c r="H615" s="23">
        <v>4</v>
      </c>
      <c r="I615" s="36">
        <f>I612*4</f>
        <v>36.4</v>
      </c>
      <c r="J615" s="36" t="s">
        <v>77</v>
      </c>
      <c r="K615" s="123">
        <v>45839</v>
      </c>
      <c r="L615" s="36">
        <f>L612*4</f>
        <v>33.6</v>
      </c>
      <c r="M615" s="36" t="s">
        <v>77</v>
      </c>
      <c r="N615" s="130">
        <v>45108</v>
      </c>
      <c r="O615" s="130" t="s">
        <v>238</v>
      </c>
      <c r="P615" s="35" t="s">
        <v>79</v>
      </c>
      <c r="Q615" s="35" t="s">
        <v>79</v>
      </c>
      <c r="R615" s="112" t="s">
        <v>642</v>
      </c>
    </row>
    <row r="616" spans="2:18" ht="30" x14ac:dyDescent="0.25">
      <c r="B616"/>
      <c r="C616" s="51" t="s">
        <v>287</v>
      </c>
      <c r="D616" s="35" t="s">
        <v>290</v>
      </c>
      <c r="E616" s="35" t="s">
        <v>469</v>
      </c>
      <c r="F616" s="23">
        <v>5</v>
      </c>
      <c r="G616" s="35" t="s">
        <v>97</v>
      </c>
      <c r="H616" s="23">
        <v>5</v>
      </c>
      <c r="I616" s="36">
        <f>I612*5</f>
        <v>45.5</v>
      </c>
      <c r="J616" s="36" t="s">
        <v>77</v>
      </c>
      <c r="K616" s="123">
        <v>45839</v>
      </c>
      <c r="L616" s="36">
        <f>L612*5</f>
        <v>42</v>
      </c>
      <c r="M616" s="36" t="s">
        <v>77</v>
      </c>
      <c r="N616" s="130">
        <v>45108</v>
      </c>
      <c r="O616" s="130" t="s">
        <v>238</v>
      </c>
      <c r="P616" s="35" t="s">
        <v>79</v>
      </c>
      <c r="Q616" s="35" t="s">
        <v>79</v>
      </c>
      <c r="R616" s="112" t="s">
        <v>642</v>
      </c>
    </row>
    <row r="617" spans="2:18" ht="30" x14ac:dyDescent="0.25">
      <c r="B617"/>
      <c r="C617" s="51" t="s">
        <v>287</v>
      </c>
      <c r="D617" s="35" t="s">
        <v>290</v>
      </c>
      <c r="E617" s="35" t="s">
        <v>469</v>
      </c>
      <c r="F617" s="23">
        <v>6</v>
      </c>
      <c r="G617" s="35" t="s">
        <v>97</v>
      </c>
      <c r="H617" s="23">
        <v>6</v>
      </c>
      <c r="I617" s="36">
        <f>I612*6</f>
        <v>54.599999999999994</v>
      </c>
      <c r="J617" s="36" t="s">
        <v>77</v>
      </c>
      <c r="K617" s="123">
        <v>45839</v>
      </c>
      <c r="L617" s="36">
        <f>L612*6</f>
        <v>50.400000000000006</v>
      </c>
      <c r="M617" s="36" t="s">
        <v>77</v>
      </c>
      <c r="N617" s="130">
        <v>45108</v>
      </c>
      <c r="O617" s="130" t="s">
        <v>238</v>
      </c>
      <c r="P617" s="35" t="s">
        <v>79</v>
      </c>
      <c r="Q617" s="35" t="s">
        <v>79</v>
      </c>
      <c r="R617" s="112" t="s">
        <v>642</v>
      </c>
    </row>
    <row r="618" spans="2:18" ht="30" x14ac:dyDescent="0.25">
      <c r="B618"/>
      <c r="C618" s="51" t="s">
        <v>287</v>
      </c>
      <c r="D618" s="35" t="s">
        <v>290</v>
      </c>
      <c r="E618" s="35" t="s">
        <v>469</v>
      </c>
      <c r="F618" s="23">
        <v>7</v>
      </c>
      <c r="G618" s="35" t="s">
        <v>95</v>
      </c>
      <c r="H618" s="23">
        <v>3</v>
      </c>
      <c r="I618" s="36">
        <f>I612*3</f>
        <v>27.299999999999997</v>
      </c>
      <c r="J618" s="36" t="s">
        <v>77</v>
      </c>
      <c r="K618" s="123">
        <v>45839</v>
      </c>
      <c r="L618" s="36">
        <f>L612*3</f>
        <v>25.200000000000003</v>
      </c>
      <c r="M618" s="36" t="s">
        <v>77</v>
      </c>
      <c r="N618" s="130">
        <v>45108</v>
      </c>
      <c r="O618" s="130" t="s">
        <v>238</v>
      </c>
      <c r="P618" s="35" t="s">
        <v>79</v>
      </c>
      <c r="Q618" s="35" t="s">
        <v>79</v>
      </c>
      <c r="R618" s="112" t="s">
        <v>642</v>
      </c>
    </row>
    <row r="619" spans="2:18" ht="30" x14ac:dyDescent="0.25">
      <c r="B619"/>
      <c r="C619" s="51" t="s">
        <v>287</v>
      </c>
      <c r="D619" s="35" t="s">
        <v>290</v>
      </c>
      <c r="E619" s="35" t="s">
        <v>469</v>
      </c>
      <c r="F619" s="23">
        <v>8</v>
      </c>
      <c r="G619" s="35" t="s">
        <v>96</v>
      </c>
      <c r="H619" s="23">
        <v>4</v>
      </c>
      <c r="I619" s="36">
        <f>I612*4</f>
        <v>36.4</v>
      </c>
      <c r="J619" s="36" t="s">
        <v>77</v>
      </c>
      <c r="K619" s="123">
        <v>45839</v>
      </c>
      <c r="L619" s="36">
        <f>L612*4</f>
        <v>33.6</v>
      </c>
      <c r="M619" s="36" t="s">
        <v>77</v>
      </c>
      <c r="N619" s="130">
        <v>45108</v>
      </c>
      <c r="O619" s="130" t="s">
        <v>238</v>
      </c>
      <c r="P619" s="35" t="s">
        <v>79</v>
      </c>
      <c r="Q619" s="35" t="s">
        <v>79</v>
      </c>
      <c r="R619" s="112" t="s">
        <v>642</v>
      </c>
    </row>
    <row r="620" spans="2:18" ht="30" x14ac:dyDescent="0.25">
      <c r="B620"/>
      <c r="C620" s="51" t="s">
        <v>287</v>
      </c>
      <c r="D620" s="35" t="s">
        <v>290</v>
      </c>
      <c r="E620" s="35" t="s">
        <v>469</v>
      </c>
      <c r="F620" s="23">
        <v>9</v>
      </c>
      <c r="G620" s="35" t="s">
        <v>98</v>
      </c>
      <c r="H620" s="23">
        <v>2</v>
      </c>
      <c r="I620" s="36" t="s">
        <v>77</v>
      </c>
      <c r="J620" s="36" t="s">
        <v>77</v>
      </c>
      <c r="K620" s="123">
        <v>45839</v>
      </c>
      <c r="L620" s="36" t="s">
        <v>77</v>
      </c>
      <c r="M620" s="36" t="s">
        <v>77</v>
      </c>
      <c r="N620" s="130">
        <v>45108</v>
      </c>
      <c r="O620" s="130" t="s">
        <v>238</v>
      </c>
      <c r="P620" s="35" t="s">
        <v>79</v>
      </c>
      <c r="Q620" s="35" t="s">
        <v>79</v>
      </c>
      <c r="R620" s="112" t="s">
        <v>642</v>
      </c>
    </row>
    <row r="621" spans="2:18" ht="30" x14ac:dyDescent="0.25">
      <c r="B621"/>
      <c r="C621" s="51" t="s">
        <v>287</v>
      </c>
      <c r="D621" s="35" t="s">
        <v>290</v>
      </c>
      <c r="E621" s="35" t="s">
        <v>470</v>
      </c>
      <c r="F621" s="23">
        <v>1</v>
      </c>
      <c r="G621" s="35" t="s">
        <v>76</v>
      </c>
      <c r="H621" s="23">
        <v>2</v>
      </c>
      <c r="I621" s="36">
        <v>38.700000000000003</v>
      </c>
      <c r="J621" s="36" t="s">
        <v>77</v>
      </c>
      <c r="K621" s="123">
        <v>45839</v>
      </c>
      <c r="L621" s="36">
        <v>36.799999999999997</v>
      </c>
      <c r="M621" s="36" t="s">
        <v>77</v>
      </c>
      <c r="N621" s="130">
        <v>45108</v>
      </c>
      <c r="O621" s="130" t="s">
        <v>238</v>
      </c>
      <c r="P621" s="35" t="s">
        <v>79</v>
      </c>
      <c r="Q621" s="35" t="s">
        <v>79</v>
      </c>
      <c r="R621" s="112" t="s">
        <v>642</v>
      </c>
    </row>
    <row r="622" spans="2:18" ht="30" x14ac:dyDescent="0.25">
      <c r="B622"/>
      <c r="C622" s="51" t="s">
        <v>287</v>
      </c>
      <c r="D622" s="35" t="s">
        <v>290</v>
      </c>
      <c r="E622" s="35" t="s">
        <v>470</v>
      </c>
      <c r="F622" s="23">
        <v>2</v>
      </c>
      <c r="G622" s="35" t="s">
        <v>82</v>
      </c>
      <c r="H622" s="23">
        <v>2</v>
      </c>
      <c r="I622" s="36">
        <f>I621*2</f>
        <v>77.400000000000006</v>
      </c>
      <c r="J622" s="36" t="s">
        <v>77</v>
      </c>
      <c r="K622" s="123">
        <v>45839</v>
      </c>
      <c r="L622" s="36">
        <f>L621*2</f>
        <v>73.599999999999994</v>
      </c>
      <c r="M622" s="36" t="s">
        <v>77</v>
      </c>
      <c r="N622" s="130">
        <v>45108</v>
      </c>
      <c r="O622" s="130" t="s">
        <v>238</v>
      </c>
      <c r="P622" s="35" t="s">
        <v>79</v>
      </c>
      <c r="Q622" s="35" t="s">
        <v>79</v>
      </c>
      <c r="R622" s="112" t="s">
        <v>642</v>
      </c>
    </row>
    <row r="623" spans="2:18" ht="30" x14ac:dyDescent="0.25">
      <c r="B623"/>
      <c r="C623" s="51" t="s">
        <v>287</v>
      </c>
      <c r="D623" s="35" t="s">
        <v>290</v>
      </c>
      <c r="E623" s="35" t="s">
        <v>470</v>
      </c>
      <c r="F623" s="23">
        <v>3</v>
      </c>
      <c r="G623" s="35" t="s">
        <v>97</v>
      </c>
      <c r="H623" s="23">
        <v>3</v>
      </c>
      <c r="I623" s="36">
        <f>I621*3</f>
        <v>116.10000000000001</v>
      </c>
      <c r="J623" s="36" t="s">
        <v>77</v>
      </c>
      <c r="K623" s="123">
        <v>45839</v>
      </c>
      <c r="L623" s="36">
        <f>L621*3</f>
        <v>110.39999999999999</v>
      </c>
      <c r="M623" s="36" t="s">
        <v>77</v>
      </c>
      <c r="N623" s="130">
        <v>45108</v>
      </c>
      <c r="O623" s="130" t="s">
        <v>238</v>
      </c>
      <c r="P623" s="35" t="s">
        <v>79</v>
      </c>
      <c r="Q623" s="35" t="s">
        <v>79</v>
      </c>
      <c r="R623" s="112" t="s">
        <v>642</v>
      </c>
    </row>
    <row r="624" spans="2:18" ht="30" x14ac:dyDescent="0.25">
      <c r="B624"/>
      <c r="C624" s="51" t="s">
        <v>287</v>
      </c>
      <c r="D624" s="35" t="s">
        <v>290</v>
      </c>
      <c r="E624" s="35" t="s">
        <v>470</v>
      </c>
      <c r="F624" s="23">
        <v>4</v>
      </c>
      <c r="G624" s="35" t="s">
        <v>97</v>
      </c>
      <c r="H624" s="23">
        <v>4</v>
      </c>
      <c r="I624" s="36">
        <f>I621*4</f>
        <v>154.80000000000001</v>
      </c>
      <c r="J624" s="36" t="s">
        <v>77</v>
      </c>
      <c r="K624" s="123">
        <v>45839</v>
      </c>
      <c r="L624" s="36">
        <f>L621*4</f>
        <v>147.19999999999999</v>
      </c>
      <c r="M624" s="36" t="s">
        <v>77</v>
      </c>
      <c r="N624" s="130">
        <v>45108</v>
      </c>
      <c r="O624" s="130" t="s">
        <v>238</v>
      </c>
      <c r="P624" s="35" t="s">
        <v>79</v>
      </c>
      <c r="Q624" s="35" t="s">
        <v>79</v>
      </c>
      <c r="R624" s="112" t="s">
        <v>642</v>
      </c>
    </row>
    <row r="625" spans="2:18" ht="30" x14ac:dyDescent="0.25">
      <c r="B625"/>
      <c r="C625" s="51" t="s">
        <v>287</v>
      </c>
      <c r="D625" s="35" t="s">
        <v>290</v>
      </c>
      <c r="E625" s="35" t="s">
        <v>470</v>
      </c>
      <c r="F625" s="23">
        <v>5</v>
      </c>
      <c r="G625" s="35" t="s">
        <v>97</v>
      </c>
      <c r="H625" s="23">
        <v>5</v>
      </c>
      <c r="I625" s="36">
        <f>I621*5</f>
        <v>193.5</v>
      </c>
      <c r="J625" s="36" t="s">
        <v>77</v>
      </c>
      <c r="K625" s="123">
        <v>45839</v>
      </c>
      <c r="L625" s="36">
        <f>L621*5</f>
        <v>184</v>
      </c>
      <c r="M625" s="36" t="s">
        <v>77</v>
      </c>
      <c r="N625" s="130">
        <v>45108</v>
      </c>
      <c r="O625" s="130" t="s">
        <v>238</v>
      </c>
      <c r="P625" s="35" t="s">
        <v>79</v>
      </c>
      <c r="Q625" s="35" t="s">
        <v>79</v>
      </c>
      <c r="R625" s="112" t="s">
        <v>642</v>
      </c>
    </row>
    <row r="626" spans="2:18" ht="30" x14ac:dyDescent="0.25">
      <c r="B626"/>
      <c r="C626" s="51" t="s">
        <v>287</v>
      </c>
      <c r="D626" s="35" t="s">
        <v>290</v>
      </c>
      <c r="E626" s="35" t="s">
        <v>470</v>
      </c>
      <c r="F626" s="23">
        <v>6</v>
      </c>
      <c r="G626" s="35" t="s">
        <v>97</v>
      </c>
      <c r="H626" s="23">
        <v>6</v>
      </c>
      <c r="I626" s="36">
        <f>I621*6</f>
        <v>232.20000000000002</v>
      </c>
      <c r="J626" s="36" t="s">
        <v>77</v>
      </c>
      <c r="K626" s="123">
        <v>45839</v>
      </c>
      <c r="L626" s="36">
        <f>L621*6</f>
        <v>220.79999999999998</v>
      </c>
      <c r="M626" s="36" t="s">
        <v>77</v>
      </c>
      <c r="N626" s="130">
        <v>45108</v>
      </c>
      <c r="O626" s="130" t="s">
        <v>238</v>
      </c>
      <c r="P626" s="35" t="s">
        <v>79</v>
      </c>
      <c r="Q626" s="35" t="s">
        <v>79</v>
      </c>
      <c r="R626" s="112" t="s">
        <v>642</v>
      </c>
    </row>
    <row r="627" spans="2:18" ht="30" x14ac:dyDescent="0.25">
      <c r="B627"/>
      <c r="C627" s="51" t="s">
        <v>287</v>
      </c>
      <c r="D627" s="35" t="s">
        <v>290</v>
      </c>
      <c r="E627" s="35" t="s">
        <v>470</v>
      </c>
      <c r="F627" s="23">
        <v>7</v>
      </c>
      <c r="G627" s="35" t="s">
        <v>95</v>
      </c>
      <c r="H627" s="23">
        <v>3</v>
      </c>
      <c r="I627" s="36">
        <f>I621*3</f>
        <v>116.10000000000001</v>
      </c>
      <c r="J627" s="36" t="s">
        <v>77</v>
      </c>
      <c r="K627" s="123">
        <v>45839</v>
      </c>
      <c r="L627" s="36">
        <f>L621*3</f>
        <v>110.39999999999999</v>
      </c>
      <c r="M627" s="36" t="s">
        <v>77</v>
      </c>
      <c r="N627" s="130">
        <v>45108</v>
      </c>
      <c r="O627" s="130" t="s">
        <v>238</v>
      </c>
      <c r="P627" s="35" t="s">
        <v>79</v>
      </c>
      <c r="Q627" s="35" t="s">
        <v>79</v>
      </c>
      <c r="R627" s="112" t="s">
        <v>642</v>
      </c>
    </row>
    <row r="628" spans="2:18" ht="30" x14ac:dyDescent="0.25">
      <c r="B628"/>
      <c r="C628" s="51" t="s">
        <v>287</v>
      </c>
      <c r="D628" s="35" t="s">
        <v>290</v>
      </c>
      <c r="E628" s="35" t="s">
        <v>470</v>
      </c>
      <c r="F628" s="23">
        <v>8</v>
      </c>
      <c r="G628" s="35" t="s">
        <v>96</v>
      </c>
      <c r="H628" s="23">
        <v>4</v>
      </c>
      <c r="I628" s="36">
        <f>I621*4</f>
        <v>154.80000000000001</v>
      </c>
      <c r="J628" s="36" t="s">
        <v>77</v>
      </c>
      <c r="K628" s="123">
        <v>45839</v>
      </c>
      <c r="L628" s="36">
        <f>L621*4</f>
        <v>147.19999999999999</v>
      </c>
      <c r="M628" s="36" t="s">
        <v>77</v>
      </c>
      <c r="N628" s="130">
        <v>45108</v>
      </c>
      <c r="O628" s="130" t="s">
        <v>238</v>
      </c>
      <c r="P628" s="35" t="s">
        <v>79</v>
      </c>
      <c r="Q628" s="35" t="s">
        <v>79</v>
      </c>
      <c r="R628" s="112" t="s">
        <v>642</v>
      </c>
    </row>
    <row r="629" spans="2:18" ht="30" x14ac:dyDescent="0.25">
      <c r="B629"/>
      <c r="C629" s="51" t="s">
        <v>287</v>
      </c>
      <c r="D629" s="35" t="s">
        <v>290</v>
      </c>
      <c r="E629" s="35" t="s">
        <v>470</v>
      </c>
      <c r="F629" s="23">
        <v>9</v>
      </c>
      <c r="G629" s="35" t="s">
        <v>98</v>
      </c>
      <c r="H629" s="23">
        <v>2</v>
      </c>
      <c r="I629" s="36" t="s">
        <v>77</v>
      </c>
      <c r="J629" s="36" t="s">
        <v>77</v>
      </c>
      <c r="K629" s="123">
        <v>45839</v>
      </c>
      <c r="L629" s="36" t="s">
        <v>77</v>
      </c>
      <c r="M629" s="36" t="s">
        <v>77</v>
      </c>
      <c r="N629" s="130">
        <v>45108</v>
      </c>
      <c r="O629" s="130" t="s">
        <v>238</v>
      </c>
      <c r="P629" s="35" t="s">
        <v>79</v>
      </c>
      <c r="Q629" s="35" t="s">
        <v>79</v>
      </c>
      <c r="R629" s="112" t="s">
        <v>642</v>
      </c>
    </row>
    <row r="630" spans="2:18" ht="45" x14ac:dyDescent="0.25">
      <c r="B630"/>
      <c r="C630" s="51" t="s">
        <v>291</v>
      </c>
      <c r="D630" s="35" t="s">
        <v>292</v>
      </c>
      <c r="E630" s="35" t="s">
        <v>471</v>
      </c>
      <c r="F630" s="23">
        <v>1</v>
      </c>
      <c r="G630" s="35" t="s">
        <v>76</v>
      </c>
      <c r="H630" s="23">
        <v>2</v>
      </c>
      <c r="I630" s="36">
        <v>3.9</v>
      </c>
      <c r="J630" s="36" t="s">
        <v>77</v>
      </c>
      <c r="K630" s="123">
        <v>45839</v>
      </c>
      <c r="L630" s="36">
        <v>3.7</v>
      </c>
      <c r="M630" s="36" t="s">
        <v>77</v>
      </c>
      <c r="N630" s="130">
        <v>45108</v>
      </c>
      <c r="O630" s="130" t="s">
        <v>238</v>
      </c>
      <c r="P630" s="35" t="s">
        <v>79</v>
      </c>
      <c r="Q630" s="35" t="s">
        <v>79</v>
      </c>
      <c r="R630" s="112" t="s">
        <v>643</v>
      </c>
    </row>
    <row r="631" spans="2:18" ht="45" x14ac:dyDescent="0.25">
      <c r="B631"/>
      <c r="C631" s="51" t="s">
        <v>291</v>
      </c>
      <c r="D631" s="35" t="s">
        <v>292</v>
      </c>
      <c r="E631" s="35" t="s">
        <v>471</v>
      </c>
      <c r="F631" s="23">
        <v>2</v>
      </c>
      <c r="G631" s="35" t="s">
        <v>82</v>
      </c>
      <c r="H631" s="23">
        <v>2</v>
      </c>
      <c r="I631" s="36">
        <f>I630*2</f>
        <v>7.8</v>
      </c>
      <c r="J631" s="36" t="s">
        <v>77</v>
      </c>
      <c r="K631" s="123">
        <v>45839</v>
      </c>
      <c r="L631" s="36">
        <f>L630*2</f>
        <v>7.4</v>
      </c>
      <c r="M631" s="36" t="s">
        <v>77</v>
      </c>
      <c r="N631" s="130">
        <v>45108</v>
      </c>
      <c r="O631" s="130" t="s">
        <v>238</v>
      </c>
      <c r="P631" s="35" t="s">
        <v>79</v>
      </c>
      <c r="Q631" s="35" t="s">
        <v>79</v>
      </c>
      <c r="R631" s="112" t="s">
        <v>643</v>
      </c>
    </row>
    <row r="632" spans="2:18" ht="45" x14ac:dyDescent="0.25">
      <c r="B632"/>
      <c r="C632" s="51" t="s">
        <v>291</v>
      </c>
      <c r="D632" s="35" t="s">
        <v>292</v>
      </c>
      <c r="E632" s="35" t="s">
        <v>471</v>
      </c>
      <c r="F632" s="23">
        <v>3</v>
      </c>
      <c r="G632" s="35" t="s">
        <v>97</v>
      </c>
      <c r="H632" s="23">
        <v>3</v>
      </c>
      <c r="I632" s="36">
        <f>I630*3</f>
        <v>11.7</v>
      </c>
      <c r="J632" s="36" t="s">
        <v>77</v>
      </c>
      <c r="K632" s="123">
        <v>45839</v>
      </c>
      <c r="L632" s="36">
        <f>L630*3</f>
        <v>11.100000000000001</v>
      </c>
      <c r="M632" s="36" t="s">
        <v>77</v>
      </c>
      <c r="N632" s="130">
        <v>45108</v>
      </c>
      <c r="O632" s="130" t="s">
        <v>238</v>
      </c>
      <c r="P632" s="35" t="s">
        <v>79</v>
      </c>
      <c r="Q632" s="35" t="s">
        <v>79</v>
      </c>
      <c r="R632" s="112" t="s">
        <v>643</v>
      </c>
    </row>
    <row r="633" spans="2:18" ht="45" x14ac:dyDescent="0.25">
      <c r="B633"/>
      <c r="C633" s="51" t="s">
        <v>291</v>
      </c>
      <c r="D633" s="35" t="s">
        <v>292</v>
      </c>
      <c r="E633" s="35" t="s">
        <v>471</v>
      </c>
      <c r="F633" s="23">
        <v>4</v>
      </c>
      <c r="G633" s="35" t="s">
        <v>97</v>
      </c>
      <c r="H633" s="23">
        <v>4</v>
      </c>
      <c r="I633" s="36">
        <f>I630*4</f>
        <v>15.6</v>
      </c>
      <c r="J633" s="36" t="s">
        <v>77</v>
      </c>
      <c r="K633" s="123">
        <v>45839</v>
      </c>
      <c r="L633" s="36">
        <f>L630*4</f>
        <v>14.8</v>
      </c>
      <c r="M633" s="36" t="s">
        <v>77</v>
      </c>
      <c r="N633" s="130">
        <v>45108</v>
      </c>
      <c r="O633" s="130" t="s">
        <v>238</v>
      </c>
      <c r="P633" s="35" t="s">
        <v>79</v>
      </c>
      <c r="Q633" s="35" t="s">
        <v>79</v>
      </c>
      <c r="R633" s="112" t="s">
        <v>643</v>
      </c>
    </row>
    <row r="634" spans="2:18" ht="45" x14ac:dyDescent="0.25">
      <c r="B634"/>
      <c r="C634" s="51" t="s">
        <v>291</v>
      </c>
      <c r="D634" s="35" t="s">
        <v>292</v>
      </c>
      <c r="E634" s="35" t="s">
        <v>471</v>
      </c>
      <c r="F634" s="23">
        <v>5</v>
      </c>
      <c r="G634" s="35" t="s">
        <v>97</v>
      </c>
      <c r="H634" s="23">
        <v>5</v>
      </c>
      <c r="I634" s="36">
        <f>I630*5</f>
        <v>19.5</v>
      </c>
      <c r="J634" s="36" t="s">
        <v>77</v>
      </c>
      <c r="K634" s="123">
        <v>45839</v>
      </c>
      <c r="L634" s="36">
        <f>L630*5</f>
        <v>18.5</v>
      </c>
      <c r="M634" s="36" t="s">
        <v>77</v>
      </c>
      <c r="N634" s="130">
        <v>45108</v>
      </c>
      <c r="O634" s="130" t="s">
        <v>238</v>
      </c>
      <c r="P634" s="35" t="s">
        <v>79</v>
      </c>
      <c r="Q634" s="35" t="s">
        <v>79</v>
      </c>
      <c r="R634" s="112" t="s">
        <v>643</v>
      </c>
    </row>
    <row r="635" spans="2:18" ht="45" x14ac:dyDescent="0.25">
      <c r="B635"/>
      <c r="C635" s="51" t="s">
        <v>291</v>
      </c>
      <c r="D635" s="35" t="s">
        <v>292</v>
      </c>
      <c r="E635" s="35" t="s">
        <v>471</v>
      </c>
      <c r="F635" s="23">
        <v>6</v>
      </c>
      <c r="G635" s="35" t="s">
        <v>97</v>
      </c>
      <c r="H635" s="23">
        <v>6</v>
      </c>
      <c r="I635" s="36">
        <f>I630*6</f>
        <v>23.4</v>
      </c>
      <c r="J635" s="36" t="s">
        <v>77</v>
      </c>
      <c r="K635" s="123">
        <v>45839</v>
      </c>
      <c r="L635" s="36">
        <f>L630*6</f>
        <v>22.200000000000003</v>
      </c>
      <c r="M635" s="36" t="s">
        <v>77</v>
      </c>
      <c r="N635" s="130">
        <v>45108</v>
      </c>
      <c r="O635" s="130" t="s">
        <v>238</v>
      </c>
      <c r="P635" s="35" t="s">
        <v>79</v>
      </c>
      <c r="Q635" s="35" t="s">
        <v>79</v>
      </c>
      <c r="R635" s="112" t="s">
        <v>643</v>
      </c>
    </row>
    <row r="636" spans="2:18" ht="45" x14ac:dyDescent="0.25">
      <c r="B636"/>
      <c r="C636" s="51" t="s">
        <v>291</v>
      </c>
      <c r="D636" s="35" t="s">
        <v>292</v>
      </c>
      <c r="E636" s="35" t="s">
        <v>471</v>
      </c>
      <c r="F636" s="23">
        <v>7</v>
      </c>
      <c r="G636" s="35" t="s">
        <v>95</v>
      </c>
      <c r="H636" s="23">
        <v>3</v>
      </c>
      <c r="I636" s="36">
        <f>I630*3</f>
        <v>11.7</v>
      </c>
      <c r="J636" s="36" t="s">
        <v>77</v>
      </c>
      <c r="K636" s="123">
        <v>45839</v>
      </c>
      <c r="L636" s="36">
        <f>L630*3</f>
        <v>11.100000000000001</v>
      </c>
      <c r="M636" s="36" t="s">
        <v>77</v>
      </c>
      <c r="N636" s="130">
        <v>45108</v>
      </c>
      <c r="O636" s="130" t="s">
        <v>238</v>
      </c>
      <c r="P636" s="35" t="s">
        <v>79</v>
      </c>
      <c r="Q636" s="35" t="s">
        <v>79</v>
      </c>
      <c r="R636" s="112" t="s">
        <v>643</v>
      </c>
    </row>
    <row r="637" spans="2:18" ht="45" x14ac:dyDescent="0.25">
      <c r="B637"/>
      <c r="C637" s="51" t="s">
        <v>291</v>
      </c>
      <c r="D637" s="35" t="s">
        <v>292</v>
      </c>
      <c r="E637" s="35" t="s">
        <v>471</v>
      </c>
      <c r="F637" s="23">
        <v>8</v>
      </c>
      <c r="G637" s="35" t="s">
        <v>96</v>
      </c>
      <c r="H637" s="23">
        <v>4</v>
      </c>
      <c r="I637" s="36">
        <f>I630*4</f>
        <v>15.6</v>
      </c>
      <c r="J637" s="36" t="s">
        <v>77</v>
      </c>
      <c r="K637" s="123">
        <v>45839</v>
      </c>
      <c r="L637" s="36">
        <f>L630*4</f>
        <v>14.8</v>
      </c>
      <c r="M637" s="36" t="s">
        <v>77</v>
      </c>
      <c r="N637" s="130">
        <v>45108</v>
      </c>
      <c r="O637" s="130" t="s">
        <v>238</v>
      </c>
      <c r="P637" s="35" t="s">
        <v>79</v>
      </c>
      <c r="Q637" s="35" t="s">
        <v>79</v>
      </c>
      <c r="R637" s="112" t="s">
        <v>643</v>
      </c>
    </row>
    <row r="638" spans="2:18" ht="45" x14ac:dyDescent="0.25">
      <c r="B638"/>
      <c r="C638" s="51" t="s">
        <v>291</v>
      </c>
      <c r="D638" s="35" t="s">
        <v>292</v>
      </c>
      <c r="E638" s="35" t="s">
        <v>471</v>
      </c>
      <c r="F638" s="23">
        <v>9</v>
      </c>
      <c r="G638" s="35" t="s">
        <v>98</v>
      </c>
      <c r="H638" s="23">
        <v>2</v>
      </c>
      <c r="I638" s="36">
        <f>I630/2</f>
        <v>1.95</v>
      </c>
      <c r="J638" s="36" t="s">
        <v>77</v>
      </c>
      <c r="K638" s="123">
        <v>45839</v>
      </c>
      <c r="L638" s="36">
        <f>L630/2</f>
        <v>1.85</v>
      </c>
      <c r="M638" s="36" t="s">
        <v>77</v>
      </c>
      <c r="N638" s="130">
        <v>45108</v>
      </c>
      <c r="O638" s="130" t="s">
        <v>238</v>
      </c>
      <c r="P638" s="35" t="s">
        <v>79</v>
      </c>
      <c r="Q638" s="35" t="s">
        <v>79</v>
      </c>
      <c r="R638" s="112" t="s">
        <v>643</v>
      </c>
    </row>
    <row r="639" spans="2:18" ht="45" x14ac:dyDescent="0.25">
      <c r="B639"/>
      <c r="C639" s="51" t="s">
        <v>291</v>
      </c>
      <c r="D639" s="35" t="s">
        <v>293</v>
      </c>
      <c r="E639" s="35" t="s">
        <v>472</v>
      </c>
      <c r="F639" s="23">
        <v>1</v>
      </c>
      <c r="G639" s="35" t="s">
        <v>76</v>
      </c>
      <c r="H639" s="23">
        <v>2</v>
      </c>
      <c r="I639" s="36">
        <v>13.3</v>
      </c>
      <c r="J639" s="36" t="s">
        <v>77</v>
      </c>
      <c r="K639" s="123">
        <v>45839</v>
      </c>
      <c r="L639" s="36">
        <v>12.7</v>
      </c>
      <c r="M639" s="36" t="s">
        <v>77</v>
      </c>
      <c r="N639" s="130">
        <v>45108</v>
      </c>
      <c r="O639" s="130" t="s">
        <v>238</v>
      </c>
      <c r="P639" s="35" t="s">
        <v>79</v>
      </c>
      <c r="Q639" s="35" t="s">
        <v>79</v>
      </c>
      <c r="R639" s="112" t="s">
        <v>643</v>
      </c>
    </row>
    <row r="640" spans="2:18" ht="45" x14ac:dyDescent="0.25">
      <c r="B640"/>
      <c r="C640" s="51" t="s">
        <v>291</v>
      </c>
      <c r="D640" s="35" t="s">
        <v>293</v>
      </c>
      <c r="E640" s="35" t="s">
        <v>472</v>
      </c>
      <c r="F640" s="23">
        <v>2</v>
      </c>
      <c r="G640" s="35" t="s">
        <v>82</v>
      </c>
      <c r="H640" s="23">
        <v>2</v>
      </c>
      <c r="I640" s="36">
        <f>I639*2</f>
        <v>26.6</v>
      </c>
      <c r="J640" s="36" t="s">
        <v>77</v>
      </c>
      <c r="K640" s="123">
        <v>45839</v>
      </c>
      <c r="L640" s="36">
        <f>L639*2</f>
        <v>25.4</v>
      </c>
      <c r="M640" s="36" t="s">
        <v>77</v>
      </c>
      <c r="N640" s="130">
        <v>45108</v>
      </c>
      <c r="O640" s="130" t="s">
        <v>238</v>
      </c>
      <c r="P640" s="35" t="s">
        <v>79</v>
      </c>
      <c r="Q640" s="35" t="s">
        <v>79</v>
      </c>
      <c r="R640" s="112" t="s">
        <v>643</v>
      </c>
    </row>
    <row r="641" spans="2:18" ht="45" x14ac:dyDescent="0.25">
      <c r="B641"/>
      <c r="C641" s="51" t="s">
        <v>291</v>
      </c>
      <c r="D641" s="35" t="s">
        <v>293</v>
      </c>
      <c r="E641" s="35" t="s">
        <v>472</v>
      </c>
      <c r="F641" s="23">
        <v>3</v>
      </c>
      <c r="G641" s="35" t="s">
        <v>97</v>
      </c>
      <c r="H641" s="23">
        <v>3</v>
      </c>
      <c r="I641" s="36">
        <f>I639*3</f>
        <v>39.900000000000006</v>
      </c>
      <c r="J641" s="36" t="s">
        <v>77</v>
      </c>
      <c r="K641" s="123">
        <v>45839</v>
      </c>
      <c r="L641" s="36">
        <f>L639*3</f>
        <v>38.099999999999994</v>
      </c>
      <c r="M641" s="36" t="s">
        <v>77</v>
      </c>
      <c r="N641" s="130">
        <v>45108</v>
      </c>
      <c r="O641" s="130" t="s">
        <v>238</v>
      </c>
      <c r="P641" s="35" t="s">
        <v>79</v>
      </c>
      <c r="Q641" s="35" t="s">
        <v>79</v>
      </c>
      <c r="R641" s="112" t="s">
        <v>643</v>
      </c>
    </row>
    <row r="642" spans="2:18" ht="45" x14ac:dyDescent="0.25">
      <c r="B642"/>
      <c r="C642" s="51" t="s">
        <v>291</v>
      </c>
      <c r="D642" s="35" t="s">
        <v>293</v>
      </c>
      <c r="E642" s="35" t="s">
        <v>472</v>
      </c>
      <c r="F642" s="23">
        <v>4</v>
      </c>
      <c r="G642" s="35" t="s">
        <v>97</v>
      </c>
      <c r="H642" s="23">
        <v>4</v>
      </c>
      <c r="I642" s="36">
        <f>I639*4</f>
        <v>53.2</v>
      </c>
      <c r="J642" s="36" t="s">
        <v>77</v>
      </c>
      <c r="K642" s="123">
        <v>45839</v>
      </c>
      <c r="L642" s="36">
        <f>L639*4</f>
        <v>50.8</v>
      </c>
      <c r="M642" s="36" t="s">
        <v>77</v>
      </c>
      <c r="N642" s="130">
        <v>45108</v>
      </c>
      <c r="O642" s="130" t="s">
        <v>238</v>
      </c>
      <c r="P642" s="35" t="s">
        <v>79</v>
      </c>
      <c r="Q642" s="35" t="s">
        <v>79</v>
      </c>
      <c r="R642" s="112" t="s">
        <v>643</v>
      </c>
    </row>
    <row r="643" spans="2:18" ht="45" x14ac:dyDescent="0.25">
      <c r="B643"/>
      <c r="C643" s="51" t="s">
        <v>291</v>
      </c>
      <c r="D643" s="35" t="s">
        <v>293</v>
      </c>
      <c r="E643" s="35" t="s">
        <v>472</v>
      </c>
      <c r="F643" s="23">
        <v>5</v>
      </c>
      <c r="G643" s="35" t="s">
        <v>97</v>
      </c>
      <c r="H643" s="23">
        <v>5</v>
      </c>
      <c r="I643" s="36">
        <f>I639*5</f>
        <v>66.5</v>
      </c>
      <c r="J643" s="36" t="s">
        <v>77</v>
      </c>
      <c r="K643" s="123">
        <v>45839</v>
      </c>
      <c r="L643" s="36">
        <f>L639*5</f>
        <v>63.5</v>
      </c>
      <c r="M643" s="36" t="s">
        <v>77</v>
      </c>
      <c r="N643" s="130">
        <v>45108</v>
      </c>
      <c r="O643" s="130" t="s">
        <v>238</v>
      </c>
      <c r="P643" s="35" t="s">
        <v>79</v>
      </c>
      <c r="Q643" s="35" t="s">
        <v>79</v>
      </c>
      <c r="R643" s="112" t="s">
        <v>643</v>
      </c>
    </row>
    <row r="644" spans="2:18" ht="45" x14ac:dyDescent="0.25">
      <c r="B644"/>
      <c r="C644" s="51" t="s">
        <v>291</v>
      </c>
      <c r="D644" s="35" t="s">
        <v>293</v>
      </c>
      <c r="E644" s="35" t="s">
        <v>472</v>
      </c>
      <c r="F644" s="23">
        <v>6</v>
      </c>
      <c r="G644" s="35" t="s">
        <v>97</v>
      </c>
      <c r="H644" s="23">
        <v>6</v>
      </c>
      <c r="I644" s="36">
        <f>I639*6</f>
        <v>79.800000000000011</v>
      </c>
      <c r="J644" s="36" t="s">
        <v>77</v>
      </c>
      <c r="K644" s="123">
        <v>45839</v>
      </c>
      <c r="L644" s="36">
        <f>L639*6</f>
        <v>76.199999999999989</v>
      </c>
      <c r="M644" s="36" t="s">
        <v>77</v>
      </c>
      <c r="N644" s="130">
        <v>45474</v>
      </c>
      <c r="O644" s="130" t="s">
        <v>238</v>
      </c>
      <c r="P644" s="35" t="s">
        <v>79</v>
      </c>
      <c r="Q644" s="35" t="s">
        <v>79</v>
      </c>
      <c r="R644" s="112" t="s">
        <v>643</v>
      </c>
    </row>
    <row r="645" spans="2:18" ht="45" x14ac:dyDescent="0.25">
      <c r="B645"/>
      <c r="C645" s="51" t="s">
        <v>291</v>
      </c>
      <c r="D645" s="35" t="s">
        <v>293</v>
      </c>
      <c r="E645" s="35" t="s">
        <v>472</v>
      </c>
      <c r="F645" s="23">
        <v>7</v>
      </c>
      <c r="G645" s="35" t="s">
        <v>95</v>
      </c>
      <c r="H645" s="23">
        <v>3</v>
      </c>
      <c r="I645" s="36">
        <f>I639*3</f>
        <v>39.900000000000006</v>
      </c>
      <c r="J645" s="36" t="s">
        <v>77</v>
      </c>
      <c r="K645" s="123">
        <v>45839</v>
      </c>
      <c r="L645" s="36">
        <f>L639*3</f>
        <v>38.099999999999994</v>
      </c>
      <c r="M645" s="36" t="s">
        <v>77</v>
      </c>
      <c r="N645" s="130">
        <v>45474</v>
      </c>
      <c r="O645" s="130" t="s">
        <v>238</v>
      </c>
      <c r="P645" s="35" t="s">
        <v>79</v>
      </c>
      <c r="Q645" s="35" t="s">
        <v>79</v>
      </c>
      <c r="R645" s="112" t="s">
        <v>643</v>
      </c>
    </row>
    <row r="646" spans="2:18" ht="45" x14ac:dyDescent="0.25">
      <c r="B646"/>
      <c r="C646" s="51" t="s">
        <v>291</v>
      </c>
      <c r="D646" s="35" t="s">
        <v>293</v>
      </c>
      <c r="E646" s="35" t="s">
        <v>472</v>
      </c>
      <c r="F646" s="23">
        <v>8</v>
      </c>
      <c r="G646" s="35" t="s">
        <v>96</v>
      </c>
      <c r="H646" s="23">
        <v>4</v>
      </c>
      <c r="I646" s="36">
        <f>I639*4</f>
        <v>53.2</v>
      </c>
      <c r="J646" s="36" t="s">
        <v>77</v>
      </c>
      <c r="K646" s="123">
        <v>45839</v>
      </c>
      <c r="L646" s="36">
        <f>L639*4</f>
        <v>50.8</v>
      </c>
      <c r="M646" s="36" t="s">
        <v>77</v>
      </c>
      <c r="N646" s="130">
        <v>45474</v>
      </c>
      <c r="O646" s="130" t="s">
        <v>238</v>
      </c>
      <c r="P646" s="35" t="s">
        <v>79</v>
      </c>
      <c r="Q646" s="35" t="s">
        <v>79</v>
      </c>
      <c r="R646" s="112" t="s">
        <v>643</v>
      </c>
    </row>
    <row r="647" spans="2:18" ht="45" x14ac:dyDescent="0.25">
      <c r="B647"/>
      <c r="C647" s="51" t="s">
        <v>291</v>
      </c>
      <c r="D647" s="35" t="s">
        <v>293</v>
      </c>
      <c r="E647" s="35" t="s">
        <v>472</v>
      </c>
      <c r="F647" s="23">
        <v>9</v>
      </c>
      <c r="G647" s="35" t="s">
        <v>98</v>
      </c>
      <c r="H647" s="23">
        <v>2</v>
      </c>
      <c r="I647" s="36">
        <f>I639/2</f>
        <v>6.65</v>
      </c>
      <c r="J647" s="36" t="s">
        <v>77</v>
      </c>
      <c r="K647" s="123">
        <v>45839</v>
      </c>
      <c r="L647" s="36">
        <f>L639/2</f>
        <v>6.35</v>
      </c>
      <c r="M647" s="36" t="s">
        <v>77</v>
      </c>
      <c r="N647" s="130">
        <v>45474</v>
      </c>
      <c r="O647" s="130" t="s">
        <v>238</v>
      </c>
      <c r="P647" s="35" t="s">
        <v>79</v>
      </c>
      <c r="Q647" s="35" t="s">
        <v>79</v>
      </c>
      <c r="R647" s="112" t="s">
        <v>643</v>
      </c>
    </row>
    <row r="648" spans="2:18" ht="45" x14ac:dyDescent="0.25">
      <c r="B648"/>
      <c r="C648" s="51" t="s">
        <v>291</v>
      </c>
      <c r="D648" s="35" t="s">
        <v>293</v>
      </c>
      <c r="E648" s="35" t="s">
        <v>473</v>
      </c>
      <c r="F648" s="23">
        <v>1</v>
      </c>
      <c r="G648" s="35" t="s">
        <v>76</v>
      </c>
      <c r="H648" s="23">
        <v>2</v>
      </c>
      <c r="I648" s="36">
        <v>10.6</v>
      </c>
      <c r="J648" s="36" t="s">
        <v>77</v>
      </c>
      <c r="K648" s="123">
        <v>45839</v>
      </c>
      <c r="L648" s="36">
        <v>10.1</v>
      </c>
      <c r="M648" s="36" t="s">
        <v>77</v>
      </c>
      <c r="N648" s="130">
        <v>45474</v>
      </c>
      <c r="O648" s="130" t="s">
        <v>238</v>
      </c>
      <c r="P648" s="35" t="s">
        <v>79</v>
      </c>
      <c r="Q648" s="35" t="s">
        <v>79</v>
      </c>
      <c r="R648" s="112" t="s">
        <v>643</v>
      </c>
    </row>
    <row r="649" spans="2:18" ht="45" x14ac:dyDescent="0.25">
      <c r="B649"/>
      <c r="C649" s="51" t="s">
        <v>291</v>
      </c>
      <c r="D649" s="35" t="s">
        <v>293</v>
      </c>
      <c r="E649" s="35" t="s">
        <v>473</v>
      </c>
      <c r="F649" s="23">
        <v>2</v>
      </c>
      <c r="G649" s="35" t="s">
        <v>82</v>
      </c>
      <c r="H649" s="23">
        <v>2</v>
      </c>
      <c r="I649" s="36">
        <f>I648*2</f>
        <v>21.2</v>
      </c>
      <c r="J649" s="36" t="s">
        <v>77</v>
      </c>
      <c r="K649" s="123">
        <v>45839</v>
      </c>
      <c r="L649" s="36">
        <f>L648*2</f>
        <v>20.2</v>
      </c>
      <c r="M649" s="36" t="s">
        <v>77</v>
      </c>
      <c r="N649" s="130">
        <v>45474</v>
      </c>
      <c r="O649" s="130" t="s">
        <v>238</v>
      </c>
      <c r="P649" s="35" t="s">
        <v>79</v>
      </c>
      <c r="Q649" s="35" t="s">
        <v>79</v>
      </c>
      <c r="R649" s="112" t="s">
        <v>643</v>
      </c>
    </row>
    <row r="650" spans="2:18" ht="45" x14ac:dyDescent="0.25">
      <c r="B650"/>
      <c r="C650" s="51" t="s">
        <v>291</v>
      </c>
      <c r="D650" s="35" t="s">
        <v>293</v>
      </c>
      <c r="E650" s="35" t="s">
        <v>473</v>
      </c>
      <c r="F650" s="23">
        <v>3</v>
      </c>
      <c r="G650" s="35" t="s">
        <v>97</v>
      </c>
      <c r="H650" s="23">
        <v>3</v>
      </c>
      <c r="I650" s="36">
        <f>I648*3</f>
        <v>31.799999999999997</v>
      </c>
      <c r="J650" s="36" t="s">
        <v>77</v>
      </c>
      <c r="K650" s="123">
        <v>45839</v>
      </c>
      <c r="L650" s="36">
        <f>L648*3</f>
        <v>30.299999999999997</v>
      </c>
      <c r="M650" s="36" t="s">
        <v>77</v>
      </c>
      <c r="N650" s="130">
        <v>45474</v>
      </c>
      <c r="O650" s="130" t="s">
        <v>238</v>
      </c>
      <c r="P650" s="35" t="s">
        <v>79</v>
      </c>
      <c r="Q650" s="35" t="s">
        <v>79</v>
      </c>
      <c r="R650" s="112" t="s">
        <v>643</v>
      </c>
    </row>
    <row r="651" spans="2:18" ht="45" x14ac:dyDescent="0.25">
      <c r="B651"/>
      <c r="C651" s="51" t="s">
        <v>291</v>
      </c>
      <c r="D651" s="35" t="s">
        <v>293</v>
      </c>
      <c r="E651" s="35" t="s">
        <v>473</v>
      </c>
      <c r="F651" s="23">
        <v>4</v>
      </c>
      <c r="G651" s="35" t="s">
        <v>97</v>
      </c>
      <c r="H651" s="23">
        <v>4</v>
      </c>
      <c r="I651" s="36">
        <f>I648*4</f>
        <v>42.4</v>
      </c>
      <c r="J651" s="36" t="s">
        <v>77</v>
      </c>
      <c r="K651" s="123">
        <v>45839</v>
      </c>
      <c r="L651" s="36">
        <f>L648*4</f>
        <v>40.4</v>
      </c>
      <c r="M651" s="36" t="s">
        <v>77</v>
      </c>
      <c r="N651" s="130">
        <v>45474</v>
      </c>
      <c r="O651" s="130" t="s">
        <v>238</v>
      </c>
      <c r="P651" s="35" t="s">
        <v>79</v>
      </c>
      <c r="Q651" s="35" t="s">
        <v>79</v>
      </c>
      <c r="R651" s="112" t="s">
        <v>643</v>
      </c>
    </row>
    <row r="652" spans="2:18" ht="45" x14ac:dyDescent="0.25">
      <c r="B652"/>
      <c r="C652" s="51" t="s">
        <v>291</v>
      </c>
      <c r="D652" s="35" t="s">
        <v>293</v>
      </c>
      <c r="E652" s="35" t="s">
        <v>473</v>
      </c>
      <c r="F652" s="23">
        <v>5</v>
      </c>
      <c r="G652" s="35" t="s">
        <v>97</v>
      </c>
      <c r="H652" s="23">
        <v>5</v>
      </c>
      <c r="I652" s="36">
        <f>I648*5</f>
        <v>53</v>
      </c>
      <c r="J652" s="36" t="s">
        <v>77</v>
      </c>
      <c r="K652" s="123">
        <v>45839</v>
      </c>
      <c r="L652" s="36">
        <f>L648*5</f>
        <v>50.5</v>
      </c>
      <c r="M652" s="36" t="s">
        <v>77</v>
      </c>
      <c r="N652" s="130">
        <v>45474</v>
      </c>
      <c r="O652" s="130" t="s">
        <v>238</v>
      </c>
      <c r="P652" s="35" t="s">
        <v>79</v>
      </c>
      <c r="Q652" s="35" t="s">
        <v>79</v>
      </c>
      <c r="R652" s="112" t="s">
        <v>643</v>
      </c>
    </row>
    <row r="653" spans="2:18" ht="45" x14ac:dyDescent="0.25">
      <c r="B653"/>
      <c r="C653" s="51" t="s">
        <v>291</v>
      </c>
      <c r="D653" s="35" t="s">
        <v>293</v>
      </c>
      <c r="E653" s="35" t="s">
        <v>473</v>
      </c>
      <c r="F653" s="23">
        <v>6</v>
      </c>
      <c r="G653" s="35" t="s">
        <v>97</v>
      </c>
      <c r="H653" s="23">
        <v>6</v>
      </c>
      <c r="I653" s="36">
        <f>I648*6</f>
        <v>63.599999999999994</v>
      </c>
      <c r="J653" s="36" t="s">
        <v>77</v>
      </c>
      <c r="K653" s="123">
        <v>45839</v>
      </c>
      <c r="L653" s="36">
        <f>L648*6</f>
        <v>60.599999999999994</v>
      </c>
      <c r="M653" s="36" t="s">
        <v>77</v>
      </c>
      <c r="N653" s="130">
        <v>45474</v>
      </c>
      <c r="O653" s="130" t="s">
        <v>238</v>
      </c>
      <c r="P653" s="35" t="s">
        <v>79</v>
      </c>
      <c r="Q653" s="35" t="s">
        <v>79</v>
      </c>
      <c r="R653" s="112" t="s">
        <v>643</v>
      </c>
    </row>
    <row r="654" spans="2:18" ht="45" x14ac:dyDescent="0.25">
      <c r="B654"/>
      <c r="C654" s="51" t="s">
        <v>291</v>
      </c>
      <c r="D654" s="35" t="s">
        <v>293</v>
      </c>
      <c r="E654" s="35" t="s">
        <v>473</v>
      </c>
      <c r="F654" s="23">
        <v>7</v>
      </c>
      <c r="G654" s="35" t="s">
        <v>95</v>
      </c>
      <c r="H654" s="23">
        <v>3</v>
      </c>
      <c r="I654" s="36">
        <f>I648*3</f>
        <v>31.799999999999997</v>
      </c>
      <c r="J654" s="36" t="s">
        <v>77</v>
      </c>
      <c r="K654" s="123">
        <v>45839</v>
      </c>
      <c r="L654" s="36">
        <f>L648*3</f>
        <v>30.299999999999997</v>
      </c>
      <c r="M654" s="36" t="s">
        <v>77</v>
      </c>
      <c r="N654" s="130">
        <v>45474</v>
      </c>
      <c r="O654" s="130" t="s">
        <v>238</v>
      </c>
      <c r="P654" s="35" t="s">
        <v>79</v>
      </c>
      <c r="Q654" s="35" t="s">
        <v>79</v>
      </c>
      <c r="R654" s="112" t="s">
        <v>643</v>
      </c>
    </row>
    <row r="655" spans="2:18" ht="45" x14ac:dyDescent="0.25">
      <c r="B655"/>
      <c r="C655" s="51" t="s">
        <v>291</v>
      </c>
      <c r="D655" s="35" t="s">
        <v>293</v>
      </c>
      <c r="E655" s="35" t="s">
        <v>473</v>
      </c>
      <c r="F655" s="23">
        <v>8</v>
      </c>
      <c r="G655" s="35" t="s">
        <v>96</v>
      </c>
      <c r="H655" s="23">
        <v>4</v>
      </c>
      <c r="I655" s="36">
        <f>I648*4</f>
        <v>42.4</v>
      </c>
      <c r="J655" s="36" t="s">
        <v>77</v>
      </c>
      <c r="K655" s="123">
        <v>45839</v>
      </c>
      <c r="L655" s="36">
        <f>L648*4</f>
        <v>40.4</v>
      </c>
      <c r="M655" s="36" t="s">
        <v>77</v>
      </c>
      <c r="N655" s="130">
        <v>45474</v>
      </c>
      <c r="O655" s="130" t="s">
        <v>238</v>
      </c>
      <c r="P655" s="35" t="s">
        <v>79</v>
      </c>
      <c r="Q655" s="35" t="s">
        <v>79</v>
      </c>
      <c r="R655" s="112" t="s">
        <v>643</v>
      </c>
    </row>
    <row r="656" spans="2:18" ht="45" x14ac:dyDescent="0.25">
      <c r="B656"/>
      <c r="C656" s="51" t="s">
        <v>291</v>
      </c>
      <c r="D656" s="35" t="s">
        <v>293</v>
      </c>
      <c r="E656" s="35" t="s">
        <v>473</v>
      </c>
      <c r="F656" s="23">
        <v>9</v>
      </c>
      <c r="G656" s="35" t="s">
        <v>98</v>
      </c>
      <c r="H656" s="23">
        <v>2</v>
      </c>
      <c r="I656" s="36">
        <f>I648/2</f>
        <v>5.3</v>
      </c>
      <c r="J656" s="36" t="s">
        <v>77</v>
      </c>
      <c r="K656" s="123">
        <v>45839</v>
      </c>
      <c r="L656" s="36">
        <f>L648/2</f>
        <v>5.05</v>
      </c>
      <c r="M656" s="36" t="s">
        <v>77</v>
      </c>
      <c r="N656" s="130">
        <v>45474</v>
      </c>
      <c r="O656" s="130" t="s">
        <v>238</v>
      </c>
      <c r="P656" s="35" t="s">
        <v>79</v>
      </c>
      <c r="Q656" s="35" t="s">
        <v>79</v>
      </c>
      <c r="R656" s="112" t="s">
        <v>643</v>
      </c>
    </row>
    <row r="657" spans="2:18" ht="45" x14ac:dyDescent="0.25">
      <c r="B657"/>
      <c r="C657" s="51" t="s">
        <v>291</v>
      </c>
      <c r="D657" s="35" t="s">
        <v>293</v>
      </c>
      <c r="E657" s="35" t="s">
        <v>474</v>
      </c>
      <c r="F657" s="23">
        <v>1</v>
      </c>
      <c r="G657" s="35" t="s">
        <v>76</v>
      </c>
      <c r="H657" s="23">
        <v>2</v>
      </c>
      <c r="I657" s="36">
        <v>15.3</v>
      </c>
      <c r="J657" s="36" t="s">
        <v>77</v>
      </c>
      <c r="K657" s="123">
        <v>45839</v>
      </c>
      <c r="L657" s="36">
        <v>14.6</v>
      </c>
      <c r="M657" s="36" t="s">
        <v>77</v>
      </c>
      <c r="N657" s="130">
        <v>45474</v>
      </c>
      <c r="O657" s="130" t="s">
        <v>238</v>
      </c>
      <c r="P657" s="35" t="s">
        <v>79</v>
      </c>
      <c r="Q657" s="35" t="s">
        <v>79</v>
      </c>
      <c r="R657" s="112" t="s">
        <v>643</v>
      </c>
    </row>
    <row r="658" spans="2:18" ht="45" x14ac:dyDescent="0.25">
      <c r="B658"/>
      <c r="C658" s="51" t="s">
        <v>291</v>
      </c>
      <c r="D658" s="35" t="s">
        <v>293</v>
      </c>
      <c r="E658" s="35" t="s">
        <v>474</v>
      </c>
      <c r="F658" s="23">
        <v>2</v>
      </c>
      <c r="G658" s="35" t="s">
        <v>82</v>
      </c>
      <c r="H658" s="23">
        <v>2</v>
      </c>
      <c r="I658" s="36">
        <f>I657*2</f>
        <v>30.6</v>
      </c>
      <c r="J658" s="36" t="s">
        <v>77</v>
      </c>
      <c r="K658" s="123">
        <v>45839</v>
      </c>
      <c r="L658" s="36">
        <f>L657*2</f>
        <v>29.2</v>
      </c>
      <c r="M658" s="36" t="s">
        <v>77</v>
      </c>
      <c r="N658" s="130">
        <v>45474</v>
      </c>
      <c r="O658" s="130" t="s">
        <v>238</v>
      </c>
      <c r="P658" s="35" t="s">
        <v>79</v>
      </c>
      <c r="Q658" s="35" t="s">
        <v>79</v>
      </c>
      <c r="R658" s="112" t="s">
        <v>643</v>
      </c>
    </row>
    <row r="659" spans="2:18" ht="45" x14ac:dyDescent="0.25">
      <c r="B659"/>
      <c r="C659" s="51" t="s">
        <v>291</v>
      </c>
      <c r="D659" s="35" t="s">
        <v>293</v>
      </c>
      <c r="E659" s="35" t="s">
        <v>474</v>
      </c>
      <c r="F659" s="23">
        <v>3</v>
      </c>
      <c r="G659" s="35" t="s">
        <v>97</v>
      </c>
      <c r="H659" s="23">
        <v>3</v>
      </c>
      <c r="I659" s="36">
        <f>I657*3</f>
        <v>45.900000000000006</v>
      </c>
      <c r="J659" s="36" t="s">
        <v>77</v>
      </c>
      <c r="K659" s="123">
        <v>45839</v>
      </c>
      <c r="L659" s="36">
        <f>L657*3</f>
        <v>43.8</v>
      </c>
      <c r="M659" s="36" t="s">
        <v>77</v>
      </c>
      <c r="N659" s="130">
        <v>45474</v>
      </c>
      <c r="O659" s="130" t="s">
        <v>238</v>
      </c>
      <c r="P659" s="35" t="s">
        <v>79</v>
      </c>
      <c r="Q659" s="35" t="s">
        <v>79</v>
      </c>
      <c r="R659" s="112" t="s">
        <v>643</v>
      </c>
    </row>
    <row r="660" spans="2:18" ht="45" x14ac:dyDescent="0.25">
      <c r="B660"/>
      <c r="C660" s="51" t="s">
        <v>291</v>
      </c>
      <c r="D660" s="35" t="s">
        <v>293</v>
      </c>
      <c r="E660" s="35" t="s">
        <v>474</v>
      </c>
      <c r="F660" s="23">
        <v>4</v>
      </c>
      <c r="G660" s="35" t="s">
        <v>97</v>
      </c>
      <c r="H660" s="23">
        <v>4</v>
      </c>
      <c r="I660" s="36">
        <f>I657*4</f>
        <v>61.2</v>
      </c>
      <c r="J660" s="36" t="s">
        <v>77</v>
      </c>
      <c r="K660" s="123">
        <v>45839</v>
      </c>
      <c r="L660" s="36">
        <f>L657*4</f>
        <v>58.4</v>
      </c>
      <c r="M660" s="36" t="s">
        <v>77</v>
      </c>
      <c r="N660" s="130">
        <v>45474</v>
      </c>
      <c r="O660" s="130" t="s">
        <v>238</v>
      </c>
      <c r="P660" s="35" t="s">
        <v>79</v>
      </c>
      <c r="Q660" s="35" t="s">
        <v>79</v>
      </c>
      <c r="R660" s="112" t="s">
        <v>643</v>
      </c>
    </row>
    <row r="661" spans="2:18" ht="45" x14ac:dyDescent="0.25">
      <c r="B661"/>
      <c r="C661" s="51" t="s">
        <v>291</v>
      </c>
      <c r="D661" s="35" t="s">
        <v>293</v>
      </c>
      <c r="E661" s="35" t="s">
        <v>474</v>
      </c>
      <c r="F661" s="23">
        <v>5</v>
      </c>
      <c r="G661" s="35" t="s">
        <v>97</v>
      </c>
      <c r="H661" s="23">
        <v>5</v>
      </c>
      <c r="I661" s="36">
        <f>I657*5</f>
        <v>76.5</v>
      </c>
      <c r="J661" s="36" t="s">
        <v>77</v>
      </c>
      <c r="K661" s="123">
        <v>45839</v>
      </c>
      <c r="L661" s="36">
        <f>L657*5</f>
        <v>73</v>
      </c>
      <c r="M661" s="36" t="s">
        <v>77</v>
      </c>
      <c r="N661" s="130">
        <v>45474</v>
      </c>
      <c r="O661" s="130" t="s">
        <v>238</v>
      </c>
      <c r="P661" s="35" t="s">
        <v>79</v>
      </c>
      <c r="Q661" s="35" t="s">
        <v>79</v>
      </c>
      <c r="R661" s="112" t="s">
        <v>643</v>
      </c>
    </row>
    <row r="662" spans="2:18" ht="45" x14ac:dyDescent="0.25">
      <c r="B662"/>
      <c r="C662" s="51" t="s">
        <v>291</v>
      </c>
      <c r="D662" s="35" t="s">
        <v>293</v>
      </c>
      <c r="E662" s="35" t="s">
        <v>474</v>
      </c>
      <c r="F662" s="23">
        <v>6</v>
      </c>
      <c r="G662" s="35" t="s">
        <v>97</v>
      </c>
      <c r="H662" s="23">
        <v>6</v>
      </c>
      <c r="I662" s="36">
        <f>I657*6</f>
        <v>91.800000000000011</v>
      </c>
      <c r="J662" s="36" t="s">
        <v>77</v>
      </c>
      <c r="K662" s="123">
        <v>45839</v>
      </c>
      <c r="L662" s="36">
        <f>L657*6</f>
        <v>87.6</v>
      </c>
      <c r="M662" s="36" t="s">
        <v>77</v>
      </c>
      <c r="N662" s="130">
        <v>45474</v>
      </c>
      <c r="O662" s="130" t="s">
        <v>238</v>
      </c>
      <c r="P662" s="35" t="s">
        <v>79</v>
      </c>
      <c r="Q662" s="35" t="s">
        <v>79</v>
      </c>
      <c r="R662" s="112" t="s">
        <v>643</v>
      </c>
    </row>
    <row r="663" spans="2:18" ht="45" x14ac:dyDescent="0.25">
      <c r="B663"/>
      <c r="C663" s="51" t="s">
        <v>291</v>
      </c>
      <c r="D663" s="35" t="s">
        <v>293</v>
      </c>
      <c r="E663" s="35" t="s">
        <v>474</v>
      </c>
      <c r="F663" s="23">
        <v>7</v>
      </c>
      <c r="G663" s="35" t="s">
        <v>95</v>
      </c>
      <c r="H663" s="23">
        <v>3</v>
      </c>
      <c r="I663" s="36">
        <f>I657*3</f>
        <v>45.900000000000006</v>
      </c>
      <c r="J663" s="36" t="s">
        <v>77</v>
      </c>
      <c r="K663" s="123">
        <v>45839</v>
      </c>
      <c r="L663" s="36">
        <f>L657*3</f>
        <v>43.8</v>
      </c>
      <c r="M663" s="36" t="s">
        <v>77</v>
      </c>
      <c r="N663" s="130">
        <v>45474</v>
      </c>
      <c r="O663" s="130" t="s">
        <v>238</v>
      </c>
      <c r="P663" s="35" t="s">
        <v>79</v>
      </c>
      <c r="Q663" s="35" t="s">
        <v>79</v>
      </c>
      <c r="R663" s="112" t="s">
        <v>643</v>
      </c>
    </row>
    <row r="664" spans="2:18" ht="45" x14ac:dyDescent="0.25">
      <c r="B664"/>
      <c r="C664" s="51" t="s">
        <v>291</v>
      </c>
      <c r="D664" s="35" t="s">
        <v>293</v>
      </c>
      <c r="E664" s="35" t="s">
        <v>474</v>
      </c>
      <c r="F664" s="23">
        <v>8</v>
      </c>
      <c r="G664" s="35" t="s">
        <v>96</v>
      </c>
      <c r="H664" s="23">
        <v>4</v>
      </c>
      <c r="I664" s="36">
        <f>I657*4</f>
        <v>61.2</v>
      </c>
      <c r="J664" s="36" t="s">
        <v>77</v>
      </c>
      <c r="K664" s="123">
        <v>45839</v>
      </c>
      <c r="L664" s="36">
        <f>L657*4</f>
        <v>58.4</v>
      </c>
      <c r="M664" s="36" t="s">
        <v>77</v>
      </c>
      <c r="N664" s="130">
        <v>45474</v>
      </c>
      <c r="O664" s="130" t="s">
        <v>238</v>
      </c>
      <c r="P664" s="35" t="s">
        <v>79</v>
      </c>
      <c r="Q664" s="35" t="s">
        <v>79</v>
      </c>
      <c r="R664" s="112" t="s">
        <v>643</v>
      </c>
    </row>
    <row r="665" spans="2:18" ht="45" x14ac:dyDescent="0.25">
      <c r="B665"/>
      <c r="C665" s="51" t="s">
        <v>291</v>
      </c>
      <c r="D665" s="35" t="s">
        <v>293</v>
      </c>
      <c r="E665" s="35" t="s">
        <v>474</v>
      </c>
      <c r="F665" s="23">
        <v>9</v>
      </c>
      <c r="G665" s="35" t="s">
        <v>98</v>
      </c>
      <c r="H665" s="23">
        <v>2</v>
      </c>
      <c r="I665" s="36">
        <f>I657/2</f>
        <v>7.65</v>
      </c>
      <c r="J665" s="36" t="s">
        <v>77</v>
      </c>
      <c r="K665" s="123">
        <v>45839</v>
      </c>
      <c r="L665" s="36">
        <f>L657/2</f>
        <v>7.3</v>
      </c>
      <c r="M665" s="36" t="s">
        <v>77</v>
      </c>
      <c r="N665" s="130">
        <v>45474</v>
      </c>
      <c r="O665" s="130" t="s">
        <v>238</v>
      </c>
      <c r="P665" s="35" t="s">
        <v>79</v>
      </c>
      <c r="Q665" s="35" t="s">
        <v>79</v>
      </c>
      <c r="R665" s="112" t="s">
        <v>643</v>
      </c>
    </row>
    <row r="666" spans="2:18" ht="45" x14ac:dyDescent="0.25">
      <c r="B666"/>
      <c r="C666" s="51" t="s">
        <v>291</v>
      </c>
      <c r="D666" s="35" t="s">
        <v>294</v>
      </c>
      <c r="E666" s="35" t="s">
        <v>475</v>
      </c>
      <c r="F666" s="23">
        <v>1</v>
      </c>
      <c r="G666" s="35" t="s">
        <v>76</v>
      </c>
      <c r="H666" s="23">
        <v>2</v>
      </c>
      <c r="I666" s="36">
        <v>12</v>
      </c>
      <c r="J666" s="36" t="s">
        <v>77</v>
      </c>
      <c r="K666" s="123">
        <v>45839</v>
      </c>
      <c r="L666" s="36">
        <v>11.4</v>
      </c>
      <c r="M666" s="36" t="s">
        <v>77</v>
      </c>
      <c r="N666" s="130">
        <v>45474</v>
      </c>
      <c r="O666" s="130" t="s">
        <v>238</v>
      </c>
      <c r="P666" s="35" t="s">
        <v>79</v>
      </c>
      <c r="Q666" s="35" t="s">
        <v>79</v>
      </c>
      <c r="R666" s="112" t="s">
        <v>643</v>
      </c>
    </row>
    <row r="667" spans="2:18" ht="45" x14ac:dyDescent="0.25">
      <c r="B667"/>
      <c r="C667" s="51" t="s">
        <v>291</v>
      </c>
      <c r="D667" s="35" t="s">
        <v>294</v>
      </c>
      <c r="E667" s="35" t="s">
        <v>475</v>
      </c>
      <c r="F667" s="23">
        <v>2</v>
      </c>
      <c r="G667" s="35" t="s">
        <v>82</v>
      </c>
      <c r="H667" s="23">
        <v>2</v>
      </c>
      <c r="I667" s="36">
        <f>I666*2</f>
        <v>24</v>
      </c>
      <c r="J667" s="36" t="s">
        <v>77</v>
      </c>
      <c r="K667" s="123">
        <v>45839</v>
      </c>
      <c r="L667" s="36">
        <f>L666*2</f>
        <v>22.8</v>
      </c>
      <c r="M667" s="36" t="s">
        <v>77</v>
      </c>
      <c r="N667" s="130">
        <v>45474</v>
      </c>
      <c r="O667" s="130" t="s">
        <v>238</v>
      </c>
      <c r="P667" s="35" t="s">
        <v>79</v>
      </c>
      <c r="Q667" s="35" t="s">
        <v>79</v>
      </c>
      <c r="R667" s="112" t="s">
        <v>643</v>
      </c>
    </row>
    <row r="668" spans="2:18" ht="45" x14ac:dyDescent="0.25">
      <c r="B668"/>
      <c r="C668" s="51" t="s">
        <v>291</v>
      </c>
      <c r="D668" s="35" t="s">
        <v>294</v>
      </c>
      <c r="E668" s="35" t="s">
        <v>475</v>
      </c>
      <c r="F668" s="23">
        <v>3</v>
      </c>
      <c r="G668" s="35" t="s">
        <v>97</v>
      </c>
      <c r="H668" s="23">
        <v>3</v>
      </c>
      <c r="I668" s="36">
        <f>I666*3</f>
        <v>36</v>
      </c>
      <c r="J668" s="36" t="s">
        <v>77</v>
      </c>
      <c r="K668" s="123">
        <v>45839</v>
      </c>
      <c r="L668" s="36">
        <f>L666*3</f>
        <v>34.200000000000003</v>
      </c>
      <c r="M668" s="36" t="s">
        <v>77</v>
      </c>
      <c r="N668" s="130">
        <v>45474</v>
      </c>
      <c r="O668" s="130" t="s">
        <v>238</v>
      </c>
      <c r="P668" s="35" t="s">
        <v>79</v>
      </c>
      <c r="Q668" s="35" t="s">
        <v>79</v>
      </c>
      <c r="R668" s="112" t="s">
        <v>643</v>
      </c>
    </row>
    <row r="669" spans="2:18" ht="45" x14ac:dyDescent="0.25">
      <c r="B669"/>
      <c r="C669" s="51" t="s">
        <v>291</v>
      </c>
      <c r="D669" s="35" t="s">
        <v>294</v>
      </c>
      <c r="E669" s="35" t="s">
        <v>475</v>
      </c>
      <c r="F669" s="23">
        <v>4</v>
      </c>
      <c r="G669" s="35" t="s">
        <v>97</v>
      </c>
      <c r="H669" s="23">
        <v>4</v>
      </c>
      <c r="I669" s="36">
        <f>I666*4</f>
        <v>48</v>
      </c>
      <c r="J669" s="36" t="s">
        <v>77</v>
      </c>
      <c r="K669" s="123">
        <v>45839</v>
      </c>
      <c r="L669" s="36">
        <f>L666*4</f>
        <v>45.6</v>
      </c>
      <c r="M669" s="36" t="s">
        <v>77</v>
      </c>
      <c r="N669" s="130">
        <v>45474</v>
      </c>
      <c r="O669" s="130" t="s">
        <v>238</v>
      </c>
      <c r="P669" s="35" t="s">
        <v>79</v>
      </c>
      <c r="Q669" s="35" t="s">
        <v>79</v>
      </c>
      <c r="R669" s="112" t="s">
        <v>643</v>
      </c>
    </row>
    <row r="670" spans="2:18" ht="45" x14ac:dyDescent="0.25">
      <c r="B670"/>
      <c r="C670" s="51" t="s">
        <v>291</v>
      </c>
      <c r="D670" s="35" t="s">
        <v>294</v>
      </c>
      <c r="E670" s="35" t="s">
        <v>475</v>
      </c>
      <c r="F670" s="23">
        <v>5</v>
      </c>
      <c r="G670" s="35" t="s">
        <v>97</v>
      </c>
      <c r="H670" s="23">
        <v>5</v>
      </c>
      <c r="I670" s="36">
        <f>I666*5</f>
        <v>60</v>
      </c>
      <c r="J670" s="36" t="s">
        <v>77</v>
      </c>
      <c r="K670" s="123">
        <v>45839</v>
      </c>
      <c r="L670" s="36">
        <f>L666*5</f>
        <v>57</v>
      </c>
      <c r="M670" s="36" t="s">
        <v>77</v>
      </c>
      <c r="N670" s="130">
        <v>45474</v>
      </c>
      <c r="O670" s="130" t="s">
        <v>238</v>
      </c>
      <c r="P670" s="35" t="s">
        <v>79</v>
      </c>
      <c r="Q670" s="35" t="s">
        <v>79</v>
      </c>
      <c r="R670" s="112" t="s">
        <v>643</v>
      </c>
    </row>
    <row r="671" spans="2:18" ht="45" x14ac:dyDescent="0.25">
      <c r="B671"/>
      <c r="C671" s="51" t="s">
        <v>291</v>
      </c>
      <c r="D671" s="35" t="s">
        <v>294</v>
      </c>
      <c r="E671" s="35" t="s">
        <v>475</v>
      </c>
      <c r="F671" s="23">
        <v>6</v>
      </c>
      <c r="G671" s="35" t="s">
        <v>97</v>
      </c>
      <c r="H671" s="23">
        <v>6</v>
      </c>
      <c r="I671" s="36">
        <f>I666*6</f>
        <v>72</v>
      </c>
      <c r="J671" s="36" t="s">
        <v>77</v>
      </c>
      <c r="K671" s="123">
        <v>45839</v>
      </c>
      <c r="L671" s="36">
        <f>L666*6</f>
        <v>68.400000000000006</v>
      </c>
      <c r="M671" s="36" t="s">
        <v>77</v>
      </c>
      <c r="N671" s="130">
        <v>45474</v>
      </c>
      <c r="O671" s="130" t="s">
        <v>238</v>
      </c>
      <c r="P671" s="35" t="s">
        <v>79</v>
      </c>
      <c r="Q671" s="35" t="s">
        <v>79</v>
      </c>
      <c r="R671" s="112" t="s">
        <v>643</v>
      </c>
    </row>
    <row r="672" spans="2:18" ht="45" x14ac:dyDescent="0.25">
      <c r="B672"/>
      <c r="C672" s="51" t="s">
        <v>291</v>
      </c>
      <c r="D672" s="35" t="s">
        <v>294</v>
      </c>
      <c r="E672" s="35" t="s">
        <v>475</v>
      </c>
      <c r="F672" s="23">
        <v>7</v>
      </c>
      <c r="G672" s="35" t="s">
        <v>95</v>
      </c>
      <c r="H672" s="23">
        <v>3</v>
      </c>
      <c r="I672" s="36">
        <f>I666*3</f>
        <v>36</v>
      </c>
      <c r="J672" s="36" t="s">
        <v>77</v>
      </c>
      <c r="K672" s="123">
        <v>45839</v>
      </c>
      <c r="L672" s="36">
        <f>L666*3</f>
        <v>34.200000000000003</v>
      </c>
      <c r="M672" s="36" t="s">
        <v>77</v>
      </c>
      <c r="N672" s="130">
        <v>45474</v>
      </c>
      <c r="O672" s="130" t="s">
        <v>238</v>
      </c>
      <c r="P672" s="35" t="s">
        <v>79</v>
      </c>
      <c r="Q672" s="35" t="s">
        <v>79</v>
      </c>
      <c r="R672" s="112" t="s">
        <v>643</v>
      </c>
    </row>
    <row r="673" spans="2:18" ht="45" x14ac:dyDescent="0.25">
      <c r="B673"/>
      <c r="C673" s="51" t="s">
        <v>291</v>
      </c>
      <c r="D673" s="35" t="s">
        <v>294</v>
      </c>
      <c r="E673" s="35" t="s">
        <v>475</v>
      </c>
      <c r="F673" s="23">
        <v>8</v>
      </c>
      <c r="G673" s="35" t="s">
        <v>96</v>
      </c>
      <c r="H673" s="23">
        <v>4</v>
      </c>
      <c r="I673" s="36">
        <f>I666*4</f>
        <v>48</v>
      </c>
      <c r="J673" s="36" t="s">
        <v>77</v>
      </c>
      <c r="K673" s="123">
        <v>45839</v>
      </c>
      <c r="L673" s="36">
        <f>L666*4</f>
        <v>45.6</v>
      </c>
      <c r="M673" s="36" t="s">
        <v>77</v>
      </c>
      <c r="N673" s="130">
        <v>45474</v>
      </c>
      <c r="O673" s="130" t="s">
        <v>238</v>
      </c>
      <c r="P673" s="35" t="s">
        <v>79</v>
      </c>
      <c r="Q673" s="35" t="s">
        <v>79</v>
      </c>
      <c r="R673" s="112" t="s">
        <v>643</v>
      </c>
    </row>
    <row r="674" spans="2:18" ht="45" x14ac:dyDescent="0.25">
      <c r="B674"/>
      <c r="C674" s="51" t="s">
        <v>291</v>
      </c>
      <c r="D674" s="35" t="s">
        <v>294</v>
      </c>
      <c r="E674" s="35" t="s">
        <v>475</v>
      </c>
      <c r="F674" s="23">
        <v>9</v>
      </c>
      <c r="G674" s="35" t="s">
        <v>98</v>
      </c>
      <c r="H674" s="23">
        <v>2</v>
      </c>
      <c r="I674" s="36">
        <f>I666/2</f>
        <v>6</v>
      </c>
      <c r="J674" s="36" t="s">
        <v>77</v>
      </c>
      <c r="K674" s="123">
        <v>45839</v>
      </c>
      <c r="L674" s="36">
        <f>L666/2</f>
        <v>5.7</v>
      </c>
      <c r="M674" s="36" t="s">
        <v>77</v>
      </c>
      <c r="N674" s="130">
        <v>45474</v>
      </c>
      <c r="O674" s="130" t="s">
        <v>238</v>
      </c>
      <c r="P674" s="35" t="s">
        <v>79</v>
      </c>
      <c r="Q674" s="35" t="s">
        <v>79</v>
      </c>
      <c r="R674" s="112" t="s">
        <v>643</v>
      </c>
    </row>
    <row r="675" spans="2:18" ht="45" x14ac:dyDescent="0.25">
      <c r="B675"/>
      <c r="C675" s="51" t="s">
        <v>291</v>
      </c>
      <c r="D675" s="35" t="s">
        <v>294</v>
      </c>
      <c r="E675" s="35" t="s">
        <v>476</v>
      </c>
      <c r="F675" s="23">
        <v>1</v>
      </c>
      <c r="G675" s="35" t="s">
        <v>76</v>
      </c>
      <c r="H675" s="23">
        <v>2</v>
      </c>
      <c r="I675" s="36">
        <v>16.7</v>
      </c>
      <c r="J675" s="36" t="s">
        <v>77</v>
      </c>
      <c r="K675" s="123">
        <v>45839</v>
      </c>
      <c r="L675" s="36">
        <v>15.9</v>
      </c>
      <c r="M675" s="36" t="s">
        <v>77</v>
      </c>
      <c r="N675" s="130">
        <v>45474</v>
      </c>
      <c r="O675" s="130" t="s">
        <v>238</v>
      </c>
      <c r="P675" s="35" t="s">
        <v>79</v>
      </c>
      <c r="Q675" s="35" t="s">
        <v>79</v>
      </c>
      <c r="R675" s="112" t="s">
        <v>643</v>
      </c>
    </row>
    <row r="676" spans="2:18" ht="45" x14ac:dyDescent="0.25">
      <c r="B676"/>
      <c r="C676" s="51" t="s">
        <v>291</v>
      </c>
      <c r="D676" s="35" t="s">
        <v>294</v>
      </c>
      <c r="E676" s="35" t="s">
        <v>476</v>
      </c>
      <c r="F676" s="23">
        <v>2</v>
      </c>
      <c r="G676" s="35" t="s">
        <v>82</v>
      </c>
      <c r="H676" s="23">
        <v>2</v>
      </c>
      <c r="I676" s="36">
        <f>I675*2</f>
        <v>33.4</v>
      </c>
      <c r="J676" s="36" t="s">
        <v>77</v>
      </c>
      <c r="K676" s="123">
        <v>45839</v>
      </c>
      <c r="L676" s="36">
        <f>L675*2</f>
        <v>31.8</v>
      </c>
      <c r="M676" s="36" t="s">
        <v>77</v>
      </c>
      <c r="N676" s="130">
        <v>45474</v>
      </c>
      <c r="O676" s="130" t="s">
        <v>238</v>
      </c>
      <c r="P676" s="35" t="s">
        <v>79</v>
      </c>
      <c r="Q676" s="35" t="s">
        <v>79</v>
      </c>
      <c r="R676" s="112" t="s">
        <v>643</v>
      </c>
    </row>
    <row r="677" spans="2:18" ht="45" x14ac:dyDescent="0.25">
      <c r="B677"/>
      <c r="C677" s="51" t="s">
        <v>291</v>
      </c>
      <c r="D677" s="35" t="s">
        <v>294</v>
      </c>
      <c r="E677" s="35" t="s">
        <v>476</v>
      </c>
      <c r="F677" s="23">
        <v>3</v>
      </c>
      <c r="G677" s="35" t="s">
        <v>97</v>
      </c>
      <c r="H677" s="23">
        <v>3</v>
      </c>
      <c r="I677" s="36">
        <f>I675*3</f>
        <v>50.099999999999994</v>
      </c>
      <c r="J677" s="36" t="s">
        <v>77</v>
      </c>
      <c r="K677" s="123">
        <v>45839</v>
      </c>
      <c r="L677" s="36">
        <f>L675*3</f>
        <v>47.7</v>
      </c>
      <c r="M677" s="36" t="s">
        <v>77</v>
      </c>
      <c r="N677" s="130">
        <v>45474</v>
      </c>
      <c r="O677" s="130" t="s">
        <v>238</v>
      </c>
      <c r="P677" s="35" t="s">
        <v>79</v>
      </c>
      <c r="Q677" s="35" t="s">
        <v>79</v>
      </c>
      <c r="R677" s="112" t="s">
        <v>643</v>
      </c>
    </row>
    <row r="678" spans="2:18" ht="45" x14ac:dyDescent="0.25">
      <c r="B678"/>
      <c r="C678" s="51" t="s">
        <v>291</v>
      </c>
      <c r="D678" s="35" t="s">
        <v>294</v>
      </c>
      <c r="E678" s="35" t="s">
        <v>476</v>
      </c>
      <c r="F678" s="23">
        <v>4</v>
      </c>
      <c r="G678" s="35" t="s">
        <v>97</v>
      </c>
      <c r="H678" s="23">
        <v>4</v>
      </c>
      <c r="I678" s="36">
        <f>I675*4</f>
        <v>66.8</v>
      </c>
      <c r="J678" s="36" t="s">
        <v>77</v>
      </c>
      <c r="K678" s="123">
        <v>45839</v>
      </c>
      <c r="L678" s="36">
        <f>L675*4</f>
        <v>63.6</v>
      </c>
      <c r="M678" s="36" t="s">
        <v>77</v>
      </c>
      <c r="N678" s="130">
        <v>45474</v>
      </c>
      <c r="O678" s="130" t="s">
        <v>238</v>
      </c>
      <c r="P678" s="35" t="s">
        <v>79</v>
      </c>
      <c r="Q678" s="35" t="s">
        <v>79</v>
      </c>
      <c r="R678" s="112" t="s">
        <v>643</v>
      </c>
    </row>
    <row r="679" spans="2:18" ht="45" x14ac:dyDescent="0.25">
      <c r="B679"/>
      <c r="C679" s="51" t="s">
        <v>291</v>
      </c>
      <c r="D679" s="35" t="s">
        <v>294</v>
      </c>
      <c r="E679" s="35" t="s">
        <v>476</v>
      </c>
      <c r="F679" s="23">
        <v>5</v>
      </c>
      <c r="G679" s="35" t="s">
        <v>97</v>
      </c>
      <c r="H679" s="23">
        <v>5</v>
      </c>
      <c r="I679" s="36">
        <f>I675*5</f>
        <v>83.5</v>
      </c>
      <c r="J679" s="36" t="s">
        <v>77</v>
      </c>
      <c r="K679" s="123">
        <v>45839</v>
      </c>
      <c r="L679" s="36">
        <f>L675*5</f>
        <v>79.5</v>
      </c>
      <c r="M679" s="36" t="s">
        <v>77</v>
      </c>
      <c r="N679" s="130">
        <v>45474</v>
      </c>
      <c r="O679" s="130" t="s">
        <v>238</v>
      </c>
      <c r="P679" s="35" t="s">
        <v>79</v>
      </c>
      <c r="Q679" s="35" t="s">
        <v>79</v>
      </c>
      <c r="R679" s="112" t="s">
        <v>643</v>
      </c>
    </row>
    <row r="680" spans="2:18" ht="45" x14ac:dyDescent="0.25">
      <c r="B680"/>
      <c r="C680" s="51" t="s">
        <v>291</v>
      </c>
      <c r="D680" s="35" t="s">
        <v>294</v>
      </c>
      <c r="E680" s="35" t="s">
        <v>476</v>
      </c>
      <c r="F680" s="23">
        <v>6</v>
      </c>
      <c r="G680" s="35" t="s">
        <v>97</v>
      </c>
      <c r="H680" s="23">
        <v>6</v>
      </c>
      <c r="I680" s="36">
        <f>I675*6</f>
        <v>100.19999999999999</v>
      </c>
      <c r="J680" s="36" t="s">
        <v>77</v>
      </c>
      <c r="K680" s="123">
        <v>45839</v>
      </c>
      <c r="L680" s="36">
        <f>L675*6</f>
        <v>95.4</v>
      </c>
      <c r="M680" s="36" t="s">
        <v>77</v>
      </c>
      <c r="N680" s="130">
        <v>45474</v>
      </c>
      <c r="O680" s="130" t="s">
        <v>238</v>
      </c>
      <c r="P680" s="35" t="s">
        <v>79</v>
      </c>
      <c r="Q680" s="35" t="s">
        <v>79</v>
      </c>
      <c r="R680" s="112" t="s">
        <v>643</v>
      </c>
    </row>
    <row r="681" spans="2:18" ht="45" x14ac:dyDescent="0.25">
      <c r="B681"/>
      <c r="C681" s="51" t="s">
        <v>291</v>
      </c>
      <c r="D681" s="35" t="s">
        <v>294</v>
      </c>
      <c r="E681" s="35" t="s">
        <v>476</v>
      </c>
      <c r="F681" s="23">
        <v>7</v>
      </c>
      <c r="G681" s="35" t="s">
        <v>95</v>
      </c>
      <c r="H681" s="23">
        <v>3</v>
      </c>
      <c r="I681" s="36">
        <f>I675*3</f>
        <v>50.099999999999994</v>
      </c>
      <c r="J681" s="36" t="s">
        <v>77</v>
      </c>
      <c r="K681" s="123">
        <v>45839</v>
      </c>
      <c r="L681" s="36">
        <f>L675*3</f>
        <v>47.7</v>
      </c>
      <c r="M681" s="36" t="s">
        <v>77</v>
      </c>
      <c r="N681" s="130">
        <v>45474</v>
      </c>
      <c r="O681" s="130" t="s">
        <v>238</v>
      </c>
      <c r="P681" s="35" t="s">
        <v>79</v>
      </c>
      <c r="Q681" s="35" t="s">
        <v>79</v>
      </c>
      <c r="R681" s="112" t="s">
        <v>643</v>
      </c>
    </row>
    <row r="682" spans="2:18" ht="45" x14ac:dyDescent="0.25">
      <c r="B682"/>
      <c r="C682" s="51" t="s">
        <v>291</v>
      </c>
      <c r="D682" s="35" t="s">
        <v>294</v>
      </c>
      <c r="E682" s="35" t="s">
        <v>476</v>
      </c>
      <c r="F682" s="23">
        <v>8</v>
      </c>
      <c r="G682" s="35" t="s">
        <v>96</v>
      </c>
      <c r="H682" s="23">
        <v>4</v>
      </c>
      <c r="I682" s="36">
        <f>I675*4</f>
        <v>66.8</v>
      </c>
      <c r="J682" s="36" t="s">
        <v>77</v>
      </c>
      <c r="K682" s="123">
        <v>45839</v>
      </c>
      <c r="L682" s="36">
        <f>L675*4</f>
        <v>63.6</v>
      </c>
      <c r="M682" s="36" t="s">
        <v>77</v>
      </c>
      <c r="N682" s="130">
        <v>45474</v>
      </c>
      <c r="O682" s="130" t="s">
        <v>238</v>
      </c>
      <c r="P682" s="35" t="s">
        <v>79</v>
      </c>
      <c r="Q682" s="35" t="s">
        <v>79</v>
      </c>
      <c r="R682" s="112" t="s">
        <v>643</v>
      </c>
    </row>
    <row r="683" spans="2:18" ht="45" x14ac:dyDescent="0.25">
      <c r="B683"/>
      <c r="C683" s="51" t="s">
        <v>291</v>
      </c>
      <c r="D683" s="35" t="s">
        <v>294</v>
      </c>
      <c r="E683" s="35" t="s">
        <v>476</v>
      </c>
      <c r="F683" s="23">
        <v>9</v>
      </c>
      <c r="G683" s="35" t="s">
        <v>98</v>
      </c>
      <c r="H683" s="23">
        <v>2</v>
      </c>
      <c r="I683" s="36">
        <f>I675/2</f>
        <v>8.35</v>
      </c>
      <c r="J683" s="36" t="s">
        <v>77</v>
      </c>
      <c r="K683" s="123">
        <v>45839</v>
      </c>
      <c r="L683" s="36">
        <f>L675/2</f>
        <v>7.95</v>
      </c>
      <c r="M683" s="36" t="s">
        <v>77</v>
      </c>
      <c r="N683" s="130">
        <v>45474</v>
      </c>
      <c r="O683" s="130" t="s">
        <v>238</v>
      </c>
      <c r="P683" s="35" t="s">
        <v>79</v>
      </c>
      <c r="Q683" s="35" t="s">
        <v>79</v>
      </c>
      <c r="R683" s="112" t="s">
        <v>643</v>
      </c>
    </row>
    <row r="684" spans="2:18" ht="45" x14ac:dyDescent="0.25">
      <c r="B684"/>
      <c r="C684" s="51" t="s">
        <v>291</v>
      </c>
      <c r="D684" s="35" t="s">
        <v>294</v>
      </c>
      <c r="E684" s="35" t="s">
        <v>477</v>
      </c>
      <c r="F684" s="23">
        <v>1</v>
      </c>
      <c r="G684" s="35" t="s">
        <v>76</v>
      </c>
      <c r="H684" s="23">
        <v>2</v>
      </c>
      <c r="I684" s="36">
        <v>9.1999999999999993</v>
      </c>
      <c r="J684" s="36" t="s">
        <v>77</v>
      </c>
      <c r="K684" s="123">
        <v>45839</v>
      </c>
      <c r="L684" s="36">
        <v>8.6999999999999993</v>
      </c>
      <c r="M684" s="36" t="s">
        <v>77</v>
      </c>
      <c r="N684" s="130">
        <v>45474</v>
      </c>
      <c r="O684" s="130" t="s">
        <v>238</v>
      </c>
      <c r="P684" s="35" t="s">
        <v>79</v>
      </c>
      <c r="Q684" s="35" t="s">
        <v>79</v>
      </c>
      <c r="R684" s="112" t="s">
        <v>643</v>
      </c>
    </row>
    <row r="685" spans="2:18" ht="45" x14ac:dyDescent="0.25">
      <c r="B685"/>
      <c r="C685" s="51" t="s">
        <v>291</v>
      </c>
      <c r="D685" s="35" t="s">
        <v>294</v>
      </c>
      <c r="E685" s="35" t="s">
        <v>477</v>
      </c>
      <c r="F685" s="23">
        <v>2</v>
      </c>
      <c r="G685" s="35" t="s">
        <v>82</v>
      </c>
      <c r="H685" s="23">
        <v>2</v>
      </c>
      <c r="I685" s="36">
        <f>I684*2</f>
        <v>18.399999999999999</v>
      </c>
      <c r="J685" s="36" t="s">
        <v>77</v>
      </c>
      <c r="K685" s="123">
        <v>45839</v>
      </c>
      <c r="L685" s="36">
        <f>L684*2</f>
        <v>17.399999999999999</v>
      </c>
      <c r="M685" s="36" t="s">
        <v>77</v>
      </c>
      <c r="N685" s="130">
        <v>45474</v>
      </c>
      <c r="O685" s="130" t="s">
        <v>238</v>
      </c>
      <c r="P685" s="35" t="s">
        <v>79</v>
      </c>
      <c r="Q685" s="35" t="s">
        <v>79</v>
      </c>
      <c r="R685" s="112" t="s">
        <v>643</v>
      </c>
    </row>
    <row r="686" spans="2:18" ht="45" x14ac:dyDescent="0.25">
      <c r="B686"/>
      <c r="C686" s="51" t="s">
        <v>291</v>
      </c>
      <c r="D686" s="35" t="s">
        <v>294</v>
      </c>
      <c r="E686" s="35" t="s">
        <v>477</v>
      </c>
      <c r="F686" s="23">
        <v>3</v>
      </c>
      <c r="G686" s="35" t="s">
        <v>97</v>
      </c>
      <c r="H686" s="23">
        <v>3</v>
      </c>
      <c r="I686" s="36">
        <f>I684*3</f>
        <v>27.599999999999998</v>
      </c>
      <c r="J686" s="36" t="s">
        <v>77</v>
      </c>
      <c r="K686" s="123">
        <v>45839</v>
      </c>
      <c r="L686" s="36">
        <f>L684*3</f>
        <v>26.099999999999998</v>
      </c>
      <c r="M686" s="36" t="s">
        <v>77</v>
      </c>
      <c r="N686" s="130">
        <v>45474</v>
      </c>
      <c r="O686" s="130" t="s">
        <v>238</v>
      </c>
      <c r="P686" s="35" t="s">
        <v>79</v>
      </c>
      <c r="Q686" s="35" t="s">
        <v>79</v>
      </c>
      <c r="R686" s="112" t="s">
        <v>643</v>
      </c>
    </row>
    <row r="687" spans="2:18" ht="45" x14ac:dyDescent="0.25">
      <c r="B687"/>
      <c r="C687" s="51" t="s">
        <v>291</v>
      </c>
      <c r="D687" s="35" t="s">
        <v>294</v>
      </c>
      <c r="E687" s="35" t="s">
        <v>477</v>
      </c>
      <c r="F687" s="23">
        <v>4</v>
      </c>
      <c r="G687" s="35" t="s">
        <v>97</v>
      </c>
      <c r="H687" s="23">
        <v>4</v>
      </c>
      <c r="I687" s="36">
        <f>I684*4</f>
        <v>36.799999999999997</v>
      </c>
      <c r="J687" s="36" t="s">
        <v>77</v>
      </c>
      <c r="K687" s="123">
        <v>45839</v>
      </c>
      <c r="L687" s="36">
        <f>L684*4</f>
        <v>34.799999999999997</v>
      </c>
      <c r="M687" s="36" t="s">
        <v>77</v>
      </c>
      <c r="N687" s="130">
        <v>45474</v>
      </c>
      <c r="O687" s="130" t="s">
        <v>238</v>
      </c>
      <c r="P687" s="35" t="s">
        <v>79</v>
      </c>
      <c r="Q687" s="35" t="s">
        <v>79</v>
      </c>
      <c r="R687" s="112" t="s">
        <v>643</v>
      </c>
    </row>
    <row r="688" spans="2:18" ht="45" x14ac:dyDescent="0.25">
      <c r="B688"/>
      <c r="C688" s="51" t="s">
        <v>291</v>
      </c>
      <c r="D688" s="35" t="s">
        <v>294</v>
      </c>
      <c r="E688" s="35" t="s">
        <v>477</v>
      </c>
      <c r="F688" s="23">
        <v>5</v>
      </c>
      <c r="G688" s="35" t="s">
        <v>97</v>
      </c>
      <c r="H688" s="23">
        <v>5</v>
      </c>
      <c r="I688" s="36">
        <f>I684*5</f>
        <v>46</v>
      </c>
      <c r="J688" s="36" t="s">
        <v>77</v>
      </c>
      <c r="K688" s="123">
        <v>45839</v>
      </c>
      <c r="L688" s="36">
        <f>L684*5</f>
        <v>43.5</v>
      </c>
      <c r="M688" s="36" t="s">
        <v>77</v>
      </c>
      <c r="N688" s="130">
        <v>45474</v>
      </c>
      <c r="O688" s="130" t="s">
        <v>238</v>
      </c>
      <c r="P688" s="35" t="s">
        <v>79</v>
      </c>
      <c r="Q688" s="35" t="s">
        <v>79</v>
      </c>
      <c r="R688" s="112" t="s">
        <v>643</v>
      </c>
    </row>
    <row r="689" spans="2:18" ht="45" x14ac:dyDescent="0.25">
      <c r="B689"/>
      <c r="C689" s="51" t="s">
        <v>291</v>
      </c>
      <c r="D689" s="35" t="s">
        <v>294</v>
      </c>
      <c r="E689" s="35" t="s">
        <v>477</v>
      </c>
      <c r="F689" s="23">
        <v>6</v>
      </c>
      <c r="G689" s="35" t="s">
        <v>97</v>
      </c>
      <c r="H689" s="23">
        <v>6</v>
      </c>
      <c r="I689" s="36">
        <f>I684*6</f>
        <v>55.199999999999996</v>
      </c>
      <c r="J689" s="36" t="s">
        <v>77</v>
      </c>
      <c r="K689" s="123">
        <v>45839</v>
      </c>
      <c r="L689" s="36">
        <f>L684*6</f>
        <v>52.199999999999996</v>
      </c>
      <c r="M689" s="36" t="s">
        <v>77</v>
      </c>
      <c r="N689" s="130">
        <v>45474</v>
      </c>
      <c r="O689" s="130" t="s">
        <v>238</v>
      </c>
      <c r="P689" s="35" t="s">
        <v>79</v>
      </c>
      <c r="Q689" s="35" t="s">
        <v>79</v>
      </c>
      <c r="R689" s="112" t="s">
        <v>643</v>
      </c>
    </row>
    <row r="690" spans="2:18" ht="45" x14ac:dyDescent="0.25">
      <c r="B690"/>
      <c r="C690" s="51" t="s">
        <v>291</v>
      </c>
      <c r="D690" s="35" t="s">
        <v>294</v>
      </c>
      <c r="E690" s="35" t="s">
        <v>477</v>
      </c>
      <c r="F690" s="23">
        <v>7</v>
      </c>
      <c r="G690" s="35" t="s">
        <v>95</v>
      </c>
      <c r="H690" s="23">
        <v>3</v>
      </c>
      <c r="I690" s="36">
        <f>I684*3</f>
        <v>27.599999999999998</v>
      </c>
      <c r="J690" s="36" t="s">
        <v>77</v>
      </c>
      <c r="K690" s="123">
        <v>45839</v>
      </c>
      <c r="L690" s="36">
        <f>L684*3</f>
        <v>26.099999999999998</v>
      </c>
      <c r="M690" s="36" t="s">
        <v>77</v>
      </c>
      <c r="N690" s="130">
        <v>45474</v>
      </c>
      <c r="O690" s="130" t="s">
        <v>238</v>
      </c>
      <c r="P690" s="35" t="s">
        <v>79</v>
      </c>
      <c r="Q690" s="35" t="s">
        <v>79</v>
      </c>
      <c r="R690" s="112" t="s">
        <v>643</v>
      </c>
    </row>
    <row r="691" spans="2:18" ht="45" x14ac:dyDescent="0.25">
      <c r="B691"/>
      <c r="C691" s="51" t="s">
        <v>291</v>
      </c>
      <c r="D691" s="35" t="s">
        <v>294</v>
      </c>
      <c r="E691" s="35" t="s">
        <v>477</v>
      </c>
      <c r="F691" s="23">
        <v>8</v>
      </c>
      <c r="G691" s="35" t="s">
        <v>96</v>
      </c>
      <c r="H691" s="23">
        <v>4</v>
      </c>
      <c r="I691" s="36">
        <f>I684*4</f>
        <v>36.799999999999997</v>
      </c>
      <c r="J691" s="36" t="s">
        <v>77</v>
      </c>
      <c r="K691" s="123">
        <v>45839</v>
      </c>
      <c r="L691" s="36">
        <f>L684*4</f>
        <v>34.799999999999997</v>
      </c>
      <c r="M691" s="36" t="s">
        <v>77</v>
      </c>
      <c r="N691" s="130">
        <v>45474</v>
      </c>
      <c r="O691" s="130" t="s">
        <v>238</v>
      </c>
      <c r="P691" s="35" t="s">
        <v>79</v>
      </c>
      <c r="Q691" s="35" t="s">
        <v>79</v>
      </c>
      <c r="R691" s="112" t="s">
        <v>643</v>
      </c>
    </row>
    <row r="692" spans="2:18" ht="45" x14ac:dyDescent="0.25">
      <c r="B692"/>
      <c r="C692" s="51" t="s">
        <v>291</v>
      </c>
      <c r="D692" s="35" t="s">
        <v>294</v>
      </c>
      <c r="E692" s="35" t="s">
        <v>477</v>
      </c>
      <c r="F692" s="23">
        <v>9</v>
      </c>
      <c r="G692" s="35" t="s">
        <v>98</v>
      </c>
      <c r="H692" s="23">
        <v>2</v>
      </c>
      <c r="I692" s="36">
        <f>I684/2</f>
        <v>4.5999999999999996</v>
      </c>
      <c r="J692" s="36" t="s">
        <v>77</v>
      </c>
      <c r="K692" s="123">
        <v>45839</v>
      </c>
      <c r="L692" s="36">
        <f>L684/2</f>
        <v>4.3499999999999996</v>
      </c>
      <c r="M692" s="36" t="s">
        <v>77</v>
      </c>
      <c r="N692" s="130">
        <v>45474</v>
      </c>
      <c r="O692" s="130" t="s">
        <v>238</v>
      </c>
      <c r="P692" s="35" t="s">
        <v>79</v>
      </c>
      <c r="Q692" s="35" t="s">
        <v>79</v>
      </c>
      <c r="R692" s="112" t="s">
        <v>643</v>
      </c>
    </row>
    <row r="693" spans="2:18" ht="45" x14ac:dyDescent="0.25">
      <c r="B693"/>
      <c r="C693" s="51" t="s">
        <v>291</v>
      </c>
      <c r="D693" s="35" t="s">
        <v>294</v>
      </c>
      <c r="E693" s="35" t="s">
        <v>478</v>
      </c>
      <c r="F693" s="23">
        <v>1</v>
      </c>
      <c r="G693" s="35" t="s">
        <v>76</v>
      </c>
      <c r="H693" s="23">
        <v>2</v>
      </c>
      <c r="I693" s="36">
        <v>3.6</v>
      </c>
      <c r="J693" s="36" t="s">
        <v>77</v>
      </c>
      <c r="K693" s="123">
        <v>45839</v>
      </c>
      <c r="L693" s="36">
        <v>3</v>
      </c>
      <c r="M693" s="36" t="s">
        <v>77</v>
      </c>
      <c r="N693" s="130">
        <v>45474</v>
      </c>
      <c r="O693" s="130" t="s">
        <v>238</v>
      </c>
      <c r="P693" s="35" t="s">
        <v>79</v>
      </c>
      <c r="Q693" s="35" t="s">
        <v>79</v>
      </c>
      <c r="R693" s="112" t="s">
        <v>643</v>
      </c>
    </row>
    <row r="694" spans="2:18" ht="45" x14ac:dyDescent="0.25">
      <c r="B694"/>
      <c r="C694" s="51" t="s">
        <v>291</v>
      </c>
      <c r="D694" s="35" t="s">
        <v>294</v>
      </c>
      <c r="E694" s="35" t="s">
        <v>478</v>
      </c>
      <c r="F694" s="23">
        <v>2</v>
      </c>
      <c r="G694" s="35" t="s">
        <v>82</v>
      </c>
      <c r="H694" s="23">
        <v>2</v>
      </c>
      <c r="I694" s="36">
        <f>I693*2</f>
        <v>7.2</v>
      </c>
      <c r="J694" s="36" t="s">
        <v>77</v>
      </c>
      <c r="K694" s="123">
        <v>45839</v>
      </c>
      <c r="L694" s="36">
        <f>L693*2</f>
        <v>6</v>
      </c>
      <c r="M694" s="36" t="s">
        <v>77</v>
      </c>
      <c r="N694" s="130">
        <v>45474</v>
      </c>
      <c r="O694" s="130" t="s">
        <v>238</v>
      </c>
      <c r="P694" s="35" t="s">
        <v>79</v>
      </c>
      <c r="Q694" s="35" t="s">
        <v>79</v>
      </c>
      <c r="R694" s="112" t="s">
        <v>643</v>
      </c>
    </row>
    <row r="695" spans="2:18" ht="45" x14ac:dyDescent="0.25">
      <c r="B695"/>
      <c r="C695" s="51" t="s">
        <v>291</v>
      </c>
      <c r="D695" s="35" t="s">
        <v>294</v>
      </c>
      <c r="E695" s="35" t="s">
        <v>478</v>
      </c>
      <c r="F695" s="23">
        <v>3</v>
      </c>
      <c r="G695" s="35" t="s">
        <v>97</v>
      </c>
      <c r="H695" s="23">
        <v>3</v>
      </c>
      <c r="I695" s="36">
        <f>I693*3</f>
        <v>10.8</v>
      </c>
      <c r="J695" s="36" t="s">
        <v>77</v>
      </c>
      <c r="K695" s="123">
        <v>45839</v>
      </c>
      <c r="L695" s="36">
        <f>L693*3</f>
        <v>9</v>
      </c>
      <c r="M695" s="36" t="s">
        <v>77</v>
      </c>
      <c r="N695" s="130">
        <v>45474</v>
      </c>
      <c r="O695" s="130" t="s">
        <v>238</v>
      </c>
      <c r="P695" s="35" t="s">
        <v>79</v>
      </c>
      <c r="Q695" s="35" t="s">
        <v>79</v>
      </c>
      <c r="R695" s="112" t="s">
        <v>643</v>
      </c>
    </row>
    <row r="696" spans="2:18" ht="45" x14ac:dyDescent="0.25">
      <c r="B696"/>
      <c r="C696" s="51" t="s">
        <v>291</v>
      </c>
      <c r="D696" s="35" t="s">
        <v>294</v>
      </c>
      <c r="E696" s="35" t="s">
        <v>478</v>
      </c>
      <c r="F696" s="23">
        <v>4</v>
      </c>
      <c r="G696" s="35" t="s">
        <v>97</v>
      </c>
      <c r="H696" s="23">
        <v>4</v>
      </c>
      <c r="I696" s="36">
        <f>I693*4</f>
        <v>14.4</v>
      </c>
      <c r="J696" s="36" t="s">
        <v>77</v>
      </c>
      <c r="K696" s="123">
        <v>45839</v>
      </c>
      <c r="L696" s="36">
        <f>L693*4</f>
        <v>12</v>
      </c>
      <c r="M696" s="36" t="s">
        <v>77</v>
      </c>
      <c r="N696" s="130">
        <v>45474</v>
      </c>
      <c r="O696" s="130" t="s">
        <v>238</v>
      </c>
      <c r="P696" s="35" t="s">
        <v>79</v>
      </c>
      <c r="Q696" s="35" t="s">
        <v>79</v>
      </c>
      <c r="R696" s="112" t="s">
        <v>643</v>
      </c>
    </row>
    <row r="697" spans="2:18" ht="45" x14ac:dyDescent="0.25">
      <c r="B697"/>
      <c r="C697" s="51" t="s">
        <v>291</v>
      </c>
      <c r="D697" s="35" t="s">
        <v>294</v>
      </c>
      <c r="E697" s="35" t="s">
        <v>478</v>
      </c>
      <c r="F697" s="23">
        <v>5</v>
      </c>
      <c r="G697" s="35" t="s">
        <v>97</v>
      </c>
      <c r="H697" s="23">
        <v>5</v>
      </c>
      <c r="I697" s="36">
        <f>I693*5</f>
        <v>18</v>
      </c>
      <c r="J697" s="36" t="s">
        <v>77</v>
      </c>
      <c r="K697" s="123">
        <v>45839</v>
      </c>
      <c r="L697" s="36">
        <f>L693*5</f>
        <v>15</v>
      </c>
      <c r="M697" s="36" t="s">
        <v>77</v>
      </c>
      <c r="N697" s="130">
        <v>45474</v>
      </c>
      <c r="O697" s="130" t="s">
        <v>238</v>
      </c>
      <c r="P697" s="35" t="s">
        <v>79</v>
      </c>
      <c r="Q697" s="35" t="s">
        <v>79</v>
      </c>
      <c r="R697" s="112" t="s">
        <v>643</v>
      </c>
    </row>
    <row r="698" spans="2:18" ht="45" x14ac:dyDescent="0.25">
      <c r="B698"/>
      <c r="C698" s="51" t="s">
        <v>291</v>
      </c>
      <c r="D698" s="35" t="s">
        <v>294</v>
      </c>
      <c r="E698" s="35" t="s">
        <v>478</v>
      </c>
      <c r="F698" s="23">
        <v>6</v>
      </c>
      <c r="G698" s="35" t="s">
        <v>97</v>
      </c>
      <c r="H698" s="23">
        <v>6</v>
      </c>
      <c r="I698" s="36">
        <f>I693*6</f>
        <v>21.6</v>
      </c>
      <c r="J698" s="36" t="s">
        <v>77</v>
      </c>
      <c r="K698" s="123">
        <v>45839</v>
      </c>
      <c r="L698" s="36">
        <f>L693*6</f>
        <v>18</v>
      </c>
      <c r="M698" s="36" t="s">
        <v>77</v>
      </c>
      <c r="N698" s="130">
        <v>45474</v>
      </c>
      <c r="O698" s="130" t="s">
        <v>238</v>
      </c>
      <c r="P698" s="35" t="s">
        <v>79</v>
      </c>
      <c r="Q698" s="35" t="s">
        <v>79</v>
      </c>
      <c r="R698" s="112" t="s">
        <v>643</v>
      </c>
    </row>
    <row r="699" spans="2:18" ht="45" x14ac:dyDescent="0.25">
      <c r="B699"/>
      <c r="C699" s="51" t="s">
        <v>291</v>
      </c>
      <c r="D699" s="35" t="s">
        <v>294</v>
      </c>
      <c r="E699" s="35" t="s">
        <v>478</v>
      </c>
      <c r="F699" s="23">
        <v>7</v>
      </c>
      <c r="G699" s="35" t="s">
        <v>95</v>
      </c>
      <c r="H699" s="23">
        <v>3</v>
      </c>
      <c r="I699" s="36">
        <f>I693*3</f>
        <v>10.8</v>
      </c>
      <c r="J699" s="36" t="s">
        <v>77</v>
      </c>
      <c r="K699" s="123">
        <v>45839</v>
      </c>
      <c r="L699" s="36">
        <f>L693*3</f>
        <v>9</v>
      </c>
      <c r="M699" s="36" t="s">
        <v>77</v>
      </c>
      <c r="N699" s="130">
        <v>45474</v>
      </c>
      <c r="O699" s="130" t="s">
        <v>238</v>
      </c>
      <c r="P699" s="35" t="s">
        <v>79</v>
      </c>
      <c r="Q699" s="35" t="s">
        <v>79</v>
      </c>
      <c r="R699" s="112" t="s">
        <v>643</v>
      </c>
    </row>
    <row r="700" spans="2:18" ht="45" x14ac:dyDescent="0.25">
      <c r="B700"/>
      <c r="C700" s="51" t="s">
        <v>291</v>
      </c>
      <c r="D700" s="35" t="s">
        <v>294</v>
      </c>
      <c r="E700" s="35" t="s">
        <v>478</v>
      </c>
      <c r="F700" s="23">
        <v>8</v>
      </c>
      <c r="G700" s="35" t="s">
        <v>96</v>
      </c>
      <c r="H700" s="23">
        <v>4</v>
      </c>
      <c r="I700" s="36">
        <f>I693*4</f>
        <v>14.4</v>
      </c>
      <c r="J700" s="36" t="s">
        <v>77</v>
      </c>
      <c r="K700" s="123">
        <v>45839</v>
      </c>
      <c r="L700" s="36">
        <f>L693*4</f>
        <v>12</v>
      </c>
      <c r="M700" s="36" t="s">
        <v>77</v>
      </c>
      <c r="N700" s="130">
        <v>45474</v>
      </c>
      <c r="O700" s="130" t="s">
        <v>238</v>
      </c>
      <c r="P700" s="35" t="s">
        <v>79</v>
      </c>
      <c r="Q700" s="35" t="s">
        <v>79</v>
      </c>
      <c r="R700" s="112" t="s">
        <v>643</v>
      </c>
    </row>
    <row r="701" spans="2:18" ht="45" x14ac:dyDescent="0.25">
      <c r="B701"/>
      <c r="C701" s="51" t="s">
        <v>291</v>
      </c>
      <c r="D701" s="35" t="s">
        <v>294</v>
      </c>
      <c r="E701" s="35" t="s">
        <v>478</v>
      </c>
      <c r="F701" s="23">
        <v>9</v>
      </c>
      <c r="G701" s="35" t="s">
        <v>98</v>
      </c>
      <c r="H701" s="23">
        <v>2</v>
      </c>
      <c r="I701" s="36">
        <f>I693/2</f>
        <v>1.8</v>
      </c>
      <c r="J701" s="36" t="s">
        <v>77</v>
      </c>
      <c r="K701" s="123">
        <v>45839</v>
      </c>
      <c r="L701" s="36">
        <f>L693/2</f>
        <v>1.5</v>
      </c>
      <c r="M701" s="36" t="s">
        <v>77</v>
      </c>
      <c r="N701" s="130">
        <v>45474</v>
      </c>
      <c r="O701" s="130" t="s">
        <v>238</v>
      </c>
      <c r="P701" s="35" t="s">
        <v>79</v>
      </c>
      <c r="Q701" s="35" t="s">
        <v>79</v>
      </c>
      <c r="R701" s="112" t="s">
        <v>643</v>
      </c>
    </row>
    <row r="702" spans="2:18" ht="45" x14ac:dyDescent="0.25">
      <c r="B702"/>
      <c r="C702" s="51" t="s">
        <v>291</v>
      </c>
      <c r="D702" s="35" t="s">
        <v>294</v>
      </c>
      <c r="E702" s="35" t="s">
        <v>479</v>
      </c>
      <c r="F702" s="23">
        <v>1</v>
      </c>
      <c r="G702" s="35" t="s">
        <v>76</v>
      </c>
      <c r="H702" s="23">
        <v>2</v>
      </c>
      <c r="I702" s="36">
        <v>6.1</v>
      </c>
      <c r="J702" s="36" t="s">
        <v>77</v>
      </c>
      <c r="K702" s="123">
        <v>45839</v>
      </c>
      <c r="L702" s="36">
        <v>5.8</v>
      </c>
      <c r="M702" s="36" t="s">
        <v>77</v>
      </c>
      <c r="N702" s="130">
        <v>45474</v>
      </c>
      <c r="O702" s="130" t="s">
        <v>238</v>
      </c>
      <c r="P702" s="35" t="s">
        <v>79</v>
      </c>
      <c r="Q702" s="35" t="s">
        <v>79</v>
      </c>
      <c r="R702" s="112" t="s">
        <v>643</v>
      </c>
    </row>
    <row r="703" spans="2:18" ht="45" x14ac:dyDescent="0.25">
      <c r="B703"/>
      <c r="C703" s="51" t="s">
        <v>291</v>
      </c>
      <c r="D703" s="35" t="s">
        <v>294</v>
      </c>
      <c r="E703" s="35" t="s">
        <v>479</v>
      </c>
      <c r="F703" s="23">
        <v>2</v>
      </c>
      <c r="G703" s="35" t="s">
        <v>82</v>
      </c>
      <c r="H703" s="23">
        <v>2</v>
      </c>
      <c r="I703" s="36">
        <f>I702*2</f>
        <v>12.2</v>
      </c>
      <c r="J703" s="36" t="s">
        <v>77</v>
      </c>
      <c r="K703" s="123">
        <v>45839</v>
      </c>
      <c r="L703" s="36">
        <f>L702*2</f>
        <v>11.6</v>
      </c>
      <c r="M703" s="36" t="s">
        <v>77</v>
      </c>
      <c r="N703" s="130">
        <v>45474</v>
      </c>
      <c r="O703" s="130" t="s">
        <v>238</v>
      </c>
      <c r="P703" s="35" t="s">
        <v>79</v>
      </c>
      <c r="Q703" s="35" t="s">
        <v>79</v>
      </c>
      <c r="R703" s="112" t="s">
        <v>643</v>
      </c>
    </row>
    <row r="704" spans="2:18" ht="45" x14ac:dyDescent="0.25">
      <c r="B704"/>
      <c r="C704" s="51" t="s">
        <v>291</v>
      </c>
      <c r="D704" s="35" t="s">
        <v>294</v>
      </c>
      <c r="E704" s="35" t="s">
        <v>479</v>
      </c>
      <c r="F704" s="23">
        <v>3</v>
      </c>
      <c r="G704" s="35" t="s">
        <v>97</v>
      </c>
      <c r="H704" s="23">
        <v>3</v>
      </c>
      <c r="I704" s="36">
        <f>I702*3</f>
        <v>18.299999999999997</v>
      </c>
      <c r="J704" s="36" t="s">
        <v>77</v>
      </c>
      <c r="K704" s="123">
        <v>45839</v>
      </c>
      <c r="L704" s="36">
        <f>L702*3</f>
        <v>17.399999999999999</v>
      </c>
      <c r="M704" s="36" t="s">
        <v>77</v>
      </c>
      <c r="N704" s="130">
        <v>45474</v>
      </c>
      <c r="O704" s="130" t="s">
        <v>238</v>
      </c>
      <c r="P704" s="35" t="s">
        <v>79</v>
      </c>
      <c r="Q704" s="35" t="s">
        <v>79</v>
      </c>
      <c r="R704" s="112" t="s">
        <v>643</v>
      </c>
    </row>
    <row r="705" spans="2:18" ht="45" x14ac:dyDescent="0.25">
      <c r="B705"/>
      <c r="C705" s="51" t="s">
        <v>291</v>
      </c>
      <c r="D705" s="35" t="s">
        <v>294</v>
      </c>
      <c r="E705" s="35" t="s">
        <v>479</v>
      </c>
      <c r="F705" s="23">
        <v>4</v>
      </c>
      <c r="G705" s="35" t="s">
        <v>97</v>
      </c>
      <c r="H705" s="23">
        <v>4</v>
      </c>
      <c r="I705" s="36">
        <f>I702*4</f>
        <v>24.4</v>
      </c>
      <c r="J705" s="36" t="s">
        <v>77</v>
      </c>
      <c r="K705" s="123">
        <v>45839</v>
      </c>
      <c r="L705" s="36">
        <f>L702*4</f>
        <v>23.2</v>
      </c>
      <c r="M705" s="36" t="s">
        <v>77</v>
      </c>
      <c r="N705" s="130">
        <v>45474</v>
      </c>
      <c r="O705" s="130" t="s">
        <v>238</v>
      </c>
      <c r="P705" s="35" t="s">
        <v>79</v>
      </c>
      <c r="Q705" s="35" t="s">
        <v>79</v>
      </c>
      <c r="R705" s="112" t="s">
        <v>643</v>
      </c>
    </row>
    <row r="706" spans="2:18" ht="45" x14ac:dyDescent="0.25">
      <c r="B706"/>
      <c r="C706" s="51" t="s">
        <v>291</v>
      </c>
      <c r="D706" s="35" t="s">
        <v>294</v>
      </c>
      <c r="E706" s="35" t="s">
        <v>479</v>
      </c>
      <c r="F706" s="23">
        <v>5</v>
      </c>
      <c r="G706" s="35" t="s">
        <v>97</v>
      </c>
      <c r="H706" s="23">
        <v>5</v>
      </c>
      <c r="I706" s="36">
        <f>I702*5</f>
        <v>30.5</v>
      </c>
      <c r="J706" s="36" t="s">
        <v>77</v>
      </c>
      <c r="K706" s="123">
        <v>45839</v>
      </c>
      <c r="L706" s="36">
        <f>L702*5</f>
        <v>29</v>
      </c>
      <c r="M706" s="36" t="s">
        <v>77</v>
      </c>
      <c r="N706" s="130">
        <v>45474</v>
      </c>
      <c r="O706" s="130" t="s">
        <v>238</v>
      </c>
      <c r="P706" s="35" t="s">
        <v>79</v>
      </c>
      <c r="Q706" s="35" t="s">
        <v>79</v>
      </c>
      <c r="R706" s="112" t="s">
        <v>643</v>
      </c>
    </row>
    <row r="707" spans="2:18" ht="45" x14ac:dyDescent="0.25">
      <c r="B707"/>
      <c r="C707" s="51" t="s">
        <v>291</v>
      </c>
      <c r="D707" s="35" t="s">
        <v>294</v>
      </c>
      <c r="E707" s="35" t="s">
        <v>479</v>
      </c>
      <c r="F707" s="23">
        <v>6</v>
      </c>
      <c r="G707" s="35" t="s">
        <v>97</v>
      </c>
      <c r="H707" s="23">
        <v>6</v>
      </c>
      <c r="I707" s="36">
        <f>I702*6</f>
        <v>36.599999999999994</v>
      </c>
      <c r="J707" s="36" t="s">
        <v>77</v>
      </c>
      <c r="K707" s="123">
        <v>45839</v>
      </c>
      <c r="L707" s="36">
        <f>L702*6</f>
        <v>34.799999999999997</v>
      </c>
      <c r="M707" s="36" t="s">
        <v>77</v>
      </c>
      <c r="N707" s="130">
        <v>45474</v>
      </c>
      <c r="O707" s="130" t="s">
        <v>238</v>
      </c>
      <c r="P707" s="35" t="s">
        <v>79</v>
      </c>
      <c r="Q707" s="35" t="s">
        <v>79</v>
      </c>
      <c r="R707" s="112" t="s">
        <v>643</v>
      </c>
    </row>
    <row r="708" spans="2:18" ht="45" x14ac:dyDescent="0.25">
      <c r="B708"/>
      <c r="C708" s="51" t="s">
        <v>291</v>
      </c>
      <c r="D708" s="35" t="s">
        <v>294</v>
      </c>
      <c r="E708" s="35" t="s">
        <v>479</v>
      </c>
      <c r="F708" s="23">
        <v>7</v>
      </c>
      <c r="G708" s="35" t="s">
        <v>95</v>
      </c>
      <c r="H708" s="23">
        <v>3</v>
      </c>
      <c r="I708" s="36">
        <f>I702*3</f>
        <v>18.299999999999997</v>
      </c>
      <c r="J708" s="36" t="s">
        <v>77</v>
      </c>
      <c r="K708" s="123">
        <v>45839</v>
      </c>
      <c r="L708" s="36">
        <f>L702*3</f>
        <v>17.399999999999999</v>
      </c>
      <c r="M708" s="36" t="s">
        <v>77</v>
      </c>
      <c r="N708" s="130">
        <v>45474</v>
      </c>
      <c r="O708" s="130" t="s">
        <v>238</v>
      </c>
      <c r="P708" s="35" t="s">
        <v>79</v>
      </c>
      <c r="Q708" s="35" t="s">
        <v>79</v>
      </c>
      <c r="R708" s="112" t="s">
        <v>643</v>
      </c>
    </row>
    <row r="709" spans="2:18" ht="45" x14ac:dyDescent="0.25">
      <c r="B709"/>
      <c r="C709" s="51" t="s">
        <v>291</v>
      </c>
      <c r="D709" s="35" t="s">
        <v>294</v>
      </c>
      <c r="E709" s="35" t="s">
        <v>479</v>
      </c>
      <c r="F709" s="23">
        <v>8</v>
      </c>
      <c r="G709" s="35" t="s">
        <v>96</v>
      </c>
      <c r="H709" s="23">
        <v>4</v>
      </c>
      <c r="I709" s="36">
        <f>I702*4</f>
        <v>24.4</v>
      </c>
      <c r="J709" s="36" t="s">
        <v>77</v>
      </c>
      <c r="K709" s="123">
        <v>45839</v>
      </c>
      <c r="L709" s="36">
        <f>L702*4</f>
        <v>23.2</v>
      </c>
      <c r="M709" s="36" t="s">
        <v>77</v>
      </c>
      <c r="N709" s="130">
        <v>45474</v>
      </c>
      <c r="O709" s="130" t="s">
        <v>238</v>
      </c>
      <c r="P709" s="35" t="s">
        <v>79</v>
      </c>
      <c r="Q709" s="35" t="s">
        <v>79</v>
      </c>
      <c r="R709" s="112" t="s">
        <v>643</v>
      </c>
    </row>
    <row r="710" spans="2:18" ht="45" x14ac:dyDescent="0.25">
      <c r="B710"/>
      <c r="C710" s="51" t="s">
        <v>291</v>
      </c>
      <c r="D710" s="35" t="s">
        <v>294</v>
      </c>
      <c r="E710" s="35" t="s">
        <v>479</v>
      </c>
      <c r="F710" s="23">
        <v>9</v>
      </c>
      <c r="G710" s="35" t="s">
        <v>98</v>
      </c>
      <c r="H710" s="23">
        <v>2</v>
      </c>
      <c r="I710" s="36">
        <f>I702/2</f>
        <v>3.05</v>
      </c>
      <c r="J710" s="36" t="s">
        <v>77</v>
      </c>
      <c r="K710" s="123">
        <v>45839</v>
      </c>
      <c r="L710" s="36">
        <f>L702/2</f>
        <v>2.9</v>
      </c>
      <c r="M710" s="36" t="s">
        <v>77</v>
      </c>
      <c r="N710" s="130">
        <v>45474</v>
      </c>
      <c r="O710" s="130" t="s">
        <v>238</v>
      </c>
      <c r="P710" s="35" t="s">
        <v>79</v>
      </c>
      <c r="Q710" s="35" t="s">
        <v>79</v>
      </c>
      <c r="R710" s="112" t="s">
        <v>643</v>
      </c>
    </row>
    <row r="711" spans="2:18" ht="45" x14ac:dyDescent="0.25">
      <c r="B711"/>
      <c r="C711" s="51" t="s">
        <v>280</v>
      </c>
      <c r="D711" s="35" t="s">
        <v>295</v>
      </c>
      <c r="E711" s="35" t="s">
        <v>480</v>
      </c>
      <c r="F711" s="23">
        <v>1</v>
      </c>
      <c r="G711" s="35" t="s">
        <v>76</v>
      </c>
      <c r="H711" s="23">
        <v>2</v>
      </c>
      <c r="I711" s="36">
        <v>9.6999999999999993</v>
      </c>
      <c r="J711" s="36" t="s">
        <v>77</v>
      </c>
      <c r="K711" s="123">
        <v>45839</v>
      </c>
      <c r="L711" s="36">
        <v>9.3000000000000007</v>
      </c>
      <c r="M711" s="36" t="s">
        <v>77</v>
      </c>
      <c r="N711" s="130">
        <v>45474</v>
      </c>
      <c r="O711" s="130" t="s">
        <v>238</v>
      </c>
      <c r="P711" s="35" t="s">
        <v>79</v>
      </c>
      <c r="Q711" s="35" t="s">
        <v>79</v>
      </c>
      <c r="R711" s="112" t="s">
        <v>644</v>
      </c>
    </row>
    <row r="712" spans="2:18" ht="45" x14ac:dyDescent="0.25">
      <c r="B712"/>
      <c r="C712" s="51" t="s">
        <v>280</v>
      </c>
      <c r="D712" s="35" t="s">
        <v>295</v>
      </c>
      <c r="E712" s="35" t="s">
        <v>480</v>
      </c>
      <c r="F712" s="23">
        <v>2</v>
      </c>
      <c r="G712" s="35" t="s">
        <v>82</v>
      </c>
      <c r="H712" s="23">
        <v>2</v>
      </c>
      <c r="I712" s="36">
        <f>I711*2</f>
        <v>19.399999999999999</v>
      </c>
      <c r="J712" s="36" t="s">
        <v>77</v>
      </c>
      <c r="K712" s="123">
        <v>45839</v>
      </c>
      <c r="L712" s="36">
        <f>L711*2</f>
        <v>18.600000000000001</v>
      </c>
      <c r="M712" s="36" t="s">
        <v>77</v>
      </c>
      <c r="N712" s="130">
        <v>45474</v>
      </c>
      <c r="O712" s="130" t="s">
        <v>238</v>
      </c>
      <c r="P712" s="35" t="s">
        <v>79</v>
      </c>
      <c r="Q712" s="35" t="s">
        <v>79</v>
      </c>
      <c r="R712" s="112" t="s">
        <v>644</v>
      </c>
    </row>
    <row r="713" spans="2:18" ht="45" x14ac:dyDescent="0.25">
      <c r="B713"/>
      <c r="C713" s="51" t="s">
        <v>280</v>
      </c>
      <c r="D713" s="35" t="s">
        <v>295</v>
      </c>
      <c r="E713" s="35" t="s">
        <v>480</v>
      </c>
      <c r="F713" s="23">
        <v>3</v>
      </c>
      <c r="G713" s="35" t="s">
        <v>97</v>
      </c>
      <c r="H713" s="23">
        <v>3</v>
      </c>
      <c r="I713" s="36">
        <f>I711*3</f>
        <v>29.099999999999998</v>
      </c>
      <c r="J713" s="36" t="s">
        <v>77</v>
      </c>
      <c r="K713" s="123">
        <v>45839</v>
      </c>
      <c r="L713" s="36">
        <f>L711*3</f>
        <v>27.900000000000002</v>
      </c>
      <c r="M713" s="36" t="s">
        <v>77</v>
      </c>
      <c r="N713" s="130">
        <v>45474</v>
      </c>
      <c r="O713" s="130" t="s">
        <v>238</v>
      </c>
      <c r="P713" s="35" t="s">
        <v>79</v>
      </c>
      <c r="Q713" s="35" t="s">
        <v>79</v>
      </c>
      <c r="R713" s="112" t="s">
        <v>644</v>
      </c>
    </row>
    <row r="714" spans="2:18" ht="45" x14ac:dyDescent="0.25">
      <c r="B714"/>
      <c r="C714" s="51" t="s">
        <v>280</v>
      </c>
      <c r="D714" s="35" t="s">
        <v>295</v>
      </c>
      <c r="E714" s="35" t="s">
        <v>480</v>
      </c>
      <c r="F714" s="23">
        <v>4</v>
      </c>
      <c r="G714" s="35" t="s">
        <v>97</v>
      </c>
      <c r="H714" s="23">
        <v>4</v>
      </c>
      <c r="I714" s="36">
        <f>I711*4</f>
        <v>38.799999999999997</v>
      </c>
      <c r="J714" s="36" t="s">
        <v>77</v>
      </c>
      <c r="K714" s="123">
        <v>45839</v>
      </c>
      <c r="L714" s="36">
        <f>L711*4</f>
        <v>37.200000000000003</v>
      </c>
      <c r="M714" s="36" t="s">
        <v>77</v>
      </c>
      <c r="N714" s="130">
        <v>45474</v>
      </c>
      <c r="O714" s="130" t="s">
        <v>238</v>
      </c>
      <c r="P714" s="35" t="s">
        <v>79</v>
      </c>
      <c r="Q714" s="35" t="s">
        <v>79</v>
      </c>
      <c r="R714" s="112" t="s">
        <v>644</v>
      </c>
    </row>
    <row r="715" spans="2:18" ht="45" x14ac:dyDescent="0.25">
      <c r="B715"/>
      <c r="C715" s="51" t="s">
        <v>280</v>
      </c>
      <c r="D715" s="35" t="s">
        <v>295</v>
      </c>
      <c r="E715" s="35" t="s">
        <v>480</v>
      </c>
      <c r="F715" s="23">
        <v>5</v>
      </c>
      <c r="G715" s="35" t="s">
        <v>97</v>
      </c>
      <c r="H715" s="23">
        <v>5</v>
      </c>
      <c r="I715" s="36">
        <f>I711*5</f>
        <v>48.5</v>
      </c>
      <c r="J715" s="36" t="s">
        <v>77</v>
      </c>
      <c r="K715" s="123">
        <v>45839</v>
      </c>
      <c r="L715" s="36">
        <f>L711*5</f>
        <v>46.5</v>
      </c>
      <c r="M715" s="36" t="s">
        <v>77</v>
      </c>
      <c r="N715" s="130">
        <v>45474</v>
      </c>
      <c r="O715" s="130" t="s">
        <v>238</v>
      </c>
      <c r="P715" s="35" t="s">
        <v>79</v>
      </c>
      <c r="Q715" s="35" t="s">
        <v>79</v>
      </c>
      <c r="R715" s="112" t="s">
        <v>644</v>
      </c>
    </row>
    <row r="716" spans="2:18" ht="45" x14ac:dyDescent="0.25">
      <c r="B716"/>
      <c r="C716" s="51" t="s">
        <v>280</v>
      </c>
      <c r="D716" s="35" t="s">
        <v>295</v>
      </c>
      <c r="E716" s="35" t="s">
        <v>480</v>
      </c>
      <c r="F716" s="23">
        <v>6</v>
      </c>
      <c r="G716" s="35" t="s">
        <v>97</v>
      </c>
      <c r="H716" s="23">
        <v>6</v>
      </c>
      <c r="I716" s="36">
        <f>I711*6</f>
        <v>58.199999999999996</v>
      </c>
      <c r="J716" s="36" t="s">
        <v>77</v>
      </c>
      <c r="K716" s="123">
        <v>45839</v>
      </c>
      <c r="L716" s="36">
        <f>L711*6</f>
        <v>55.800000000000004</v>
      </c>
      <c r="M716" s="36" t="s">
        <v>77</v>
      </c>
      <c r="N716" s="130">
        <v>45474</v>
      </c>
      <c r="O716" s="130" t="s">
        <v>238</v>
      </c>
      <c r="P716" s="35" t="s">
        <v>79</v>
      </c>
      <c r="Q716" s="35" t="s">
        <v>79</v>
      </c>
      <c r="R716" s="112" t="s">
        <v>644</v>
      </c>
    </row>
    <row r="717" spans="2:18" ht="45" x14ac:dyDescent="0.25">
      <c r="B717"/>
      <c r="C717" s="51" t="s">
        <v>280</v>
      </c>
      <c r="D717" s="35" t="s">
        <v>295</v>
      </c>
      <c r="E717" s="35" t="s">
        <v>480</v>
      </c>
      <c r="F717" s="23">
        <v>7</v>
      </c>
      <c r="G717" s="35" t="s">
        <v>95</v>
      </c>
      <c r="H717" s="23">
        <v>3</v>
      </c>
      <c r="I717" s="36">
        <f>I711*3</f>
        <v>29.099999999999998</v>
      </c>
      <c r="J717" s="36" t="s">
        <v>77</v>
      </c>
      <c r="K717" s="123">
        <v>45839</v>
      </c>
      <c r="L717" s="36">
        <f>L711*3</f>
        <v>27.900000000000002</v>
      </c>
      <c r="M717" s="36" t="s">
        <v>77</v>
      </c>
      <c r="N717" s="130">
        <v>45474</v>
      </c>
      <c r="O717" s="130" t="s">
        <v>238</v>
      </c>
      <c r="P717" s="35" t="s">
        <v>79</v>
      </c>
      <c r="Q717" s="35" t="s">
        <v>79</v>
      </c>
      <c r="R717" s="112" t="s">
        <v>644</v>
      </c>
    </row>
    <row r="718" spans="2:18" ht="45" x14ac:dyDescent="0.25">
      <c r="B718"/>
      <c r="C718" s="51" t="s">
        <v>280</v>
      </c>
      <c r="D718" s="35" t="s">
        <v>295</v>
      </c>
      <c r="E718" s="35" t="s">
        <v>480</v>
      </c>
      <c r="F718" s="23">
        <v>8</v>
      </c>
      <c r="G718" s="35" t="s">
        <v>96</v>
      </c>
      <c r="H718" s="23">
        <v>4</v>
      </c>
      <c r="I718" s="36">
        <f>I711*4</f>
        <v>38.799999999999997</v>
      </c>
      <c r="J718" s="36" t="s">
        <v>77</v>
      </c>
      <c r="K718" s="123">
        <v>45839</v>
      </c>
      <c r="L718" s="36">
        <f>L711*4</f>
        <v>37.200000000000003</v>
      </c>
      <c r="M718" s="36" t="s">
        <v>77</v>
      </c>
      <c r="N718" s="130">
        <v>45474</v>
      </c>
      <c r="O718" s="130" t="s">
        <v>238</v>
      </c>
      <c r="P718" s="35" t="s">
        <v>79</v>
      </c>
      <c r="Q718" s="35" t="s">
        <v>79</v>
      </c>
      <c r="R718" s="112" t="s">
        <v>644</v>
      </c>
    </row>
    <row r="719" spans="2:18" ht="45" x14ac:dyDescent="0.25">
      <c r="B719"/>
      <c r="C719" s="51" t="s">
        <v>280</v>
      </c>
      <c r="D719" s="35" t="s">
        <v>295</v>
      </c>
      <c r="E719" s="35" t="s">
        <v>480</v>
      </c>
      <c r="F719" s="23">
        <v>9</v>
      </c>
      <c r="G719" s="35" t="s">
        <v>98</v>
      </c>
      <c r="H719" s="23">
        <v>2</v>
      </c>
      <c r="I719" s="36">
        <f>I711/2</f>
        <v>4.8499999999999996</v>
      </c>
      <c r="J719" s="36" t="s">
        <v>77</v>
      </c>
      <c r="K719" s="123">
        <v>45839</v>
      </c>
      <c r="L719" s="36">
        <f>L711/2</f>
        <v>4.6500000000000004</v>
      </c>
      <c r="M719" s="36" t="s">
        <v>77</v>
      </c>
      <c r="N719" s="130">
        <v>45474</v>
      </c>
      <c r="O719" s="130" t="s">
        <v>238</v>
      </c>
      <c r="P719" s="35" t="s">
        <v>79</v>
      </c>
      <c r="Q719" s="35" t="s">
        <v>79</v>
      </c>
      <c r="R719" s="112" t="s">
        <v>644</v>
      </c>
    </row>
    <row r="720" spans="2:18" ht="45" x14ac:dyDescent="0.25">
      <c r="B720"/>
      <c r="C720" s="51" t="s">
        <v>280</v>
      </c>
      <c r="D720" s="35" t="s">
        <v>295</v>
      </c>
      <c r="E720" s="35" t="s">
        <v>481</v>
      </c>
      <c r="F720" s="23">
        <v>1</v>
      </c>
      <c r="G720" s="35" t="s">
        <v>76</v>
      </c>
      <c r="H720" s="23">
        <v>2</v>
      </c>
      <c r="I720" s="36">
        <v>9.4</v>
      </c>
      <c r="J720" s="36" t="s">
        <v>77</v>
      </c>
      <c r="K720" s="123">
        <v>45839</v>
      </c>
      <c r="L720" s="36">
        <v>9.1</v>
      </c>
      <c r="M720" s="36" t="s">
        <v>77</v>
      </c>
      <c r="N720" s="130">
        <v>45474</v>
      </c>
      <c r="O720" s="130" t="s">
        <v>238</v>
      </c>
      <c r="P720" s="35" t="s">
        <v>79</v>
      </c>
      <c r="Q720" s="35" t="s">
        <v>79</v>
      </c>
      <c r="R720" s="112" t="s">
        <v>644</v>
      </c>
    </row>
    <row r="721" spans="2:18" ht="45" x14ac:dyDescent="0.25">
      <c r="B721"/>
      <c r="C721" s="51" t="s">
        <v>280</v>
      </c>
      <c r="D721" s="35" t="s">
        <v>295</v>
      </c>
      <c r="E721" s="35" t="s">
        <v>481</v>
      </c>
      <c r="F721" s="23">
        <v>2</v>
      </c>
      <c r="G721" s="35" t="s">
        <v>82</v>
      </c>
      <c r="H721" s="23">
        <v>2</v>
      </c>
      <c r="I721" s="36">
        <f>I720*2</f>
        <v>18.8</v>
      </c>
      <c r="J721" s="36" t="s">
        <v>77</v>
      </c>
      <c r="K721" s="123">
        <v>45839</v>
      </c>
      <c r="L721" s="36">
        <f>L720*2</f>
        <v>18.2</v>
      </c>
      <c r="M721" s="36" t="s">
        <v>77</v>
      </c>
      <c r="N721" s="130">
        <v>45474</v>
      </c>
      <c r="O721" s="130" t="s">
        <v>238</v>
      </c>
      <c r="P721" s="35" t="s">
        <v>79</v>
      </c>
      <c r="Q721" s="35" t="s">
        <v>79</v>
      </c>
      <c r="R721" s="112" t="s">
        <v>644</v>
      </c>
    </row>
    <row r="722" spans="2:18" ht="45" x14ac:dyDescent="0.25">
      <c r="B722"/>
      <c r="C722" s="51" t="s">
        <v>280</v>
      </c>
      <c r="D722" s="35" t="s">
        <v>295</v>
      </c>
      <c r="E722" s="35" t="s">
        <v>481</v>
      </c>
      <c r="F722" s="23">
        <v>3</v>
      </c>
      <c r="G722" s="35" t="s">
        <v>97</v>
      </c>
      <c r="H722" s="23">
        <v>3</v>
      </c>
      <c r="I722" s="36">
        <f>I720*3</f>
        <v>28.200000000000003</v>
      </c>
      <c r="J722" s="36" t="s">
        <v>77</v>
      </c>
      <c r="K722" s="123">
        <v>45839</v>
      </c>
      <c r="L722" s="36">
        <f>L720*3</f>
        <v>27.299999999999997</v>
      </c>
      <c r="M722" s="36" t="s">
        <v>77</v>
      </c>
      <c r="N722" s="130">
        <v>45474</v>
      </c>
      <c r="O722" s="130" t="s">
        <v>238</v>
      </c>
      <c r="P722" s="35" t="s">
        <v>79</v>
      </c>
      <c r="Q722" s="35" t="s">
        <v>79</v>
      </c>
      <c r="R722" s="112" t="s">
        <v>644</v>
      </c>
    </row>
    <row r="723" spans="2:18" ht="45" x14ac:dyDescent="0.25">
      <c r="B723"/>
      <c r="C723" s="51" t="s">
        <v>280</v>
      </c>
      <c r="D723" s="35" t="s">
        <v>295</v>
      </c>
      <c r="E723" s="35" t="s">
        <v>481</v>
      </c>
      <c r="F723" s="23">
        <v>4</v>
      </c>
      <c r="G723" s="35" t="s">
        <v>97</v>
      </c>
      <c r="H723" s="23">
        <v>4</v>
      </c>
      <c r="I723" s="36">
        <f>I720*4</f>
        <v>37.6</v>
      </c>
      <c r="J723" s="36" t="s">
        <v>77</v>
      </c>
      <c r="K723" s="123">
        <v>45839</v>
      </c>
      <c r="L723" s="36">
        <f>L720*4</f>
        <v>36.4</v>
      </c>
      <c r="M723" s="36" t="s">
        <v>77</v>
      </c>
      <c r="N723" s="130">
        <v>45474</v>
      </c>
      <c r="O723" s="130" t="s">
        <v>238</v>
      </c>
      <c r="P723" s="35" t="s">
        <v>79</v>
      </c>
      <c r="Q723" s="35" t="s">
        <v>79</v>
      </c>
      <c r="R723" s="112" t="s">
        <v>644</v>
      </c>
    </row>
    <row r="724" spans="2:18" ht="45" x14ac:dyDescent="0.25">
      <c r="B724"/>
      <c r="C724" s="51" t="s">
        <v>280</v>
      </c>
      <c r="D724" s="35" t="s">
        <v>295</v>
      </c>
      <c r="E724" s="35" t="s">
        <v>481</v>
      </c>
      <c r="F724" s="23">
        <v>5</v>
      </c>
      <c r="G724" s="35" t="s">
        <v>97</v>
      </c>
      <c r="H724" s="23">
        <v>5</v>
      </c>
      <c r="I724" s="36">
        <f>I720*5</f>
        <v>47</v>
      </c>
      <c r="J724" s="36" t="s">
        <v>77</v>
      </c>
      <c r="K724" s="123">
        <v>45839</v>
      </c>
      <c r="L724" s="36">
        <f>L720*5</f>
        <v>45.5</v>
      </c>
      <c r="M724" s="36" t="s">
        <v>77</v>
      </c>
      <c r="N724" s="130">
        <v>45474</v>
      </c>
      <c r="O724" s="130" t="s">
        <v>238</v>
      </c>
      <c r="P724" s="35" t="s">
        <v>79</v>
      </c>
      <c r="Q724" s="35" t="s">
        <v>79</v>
      </c>
      <c r="R724" s="112" t="s">
        <v>644</v>
      </c>
    </row>
    <row r="725" spans="2:18" ht="45" x14ac:dyDescent="0.25">
      <c r="B725"/>
      <c r="C725" s="51" t="s">
        <v>280</v>
      </c>
      <c r="D725" s="35" t="s">
        <v>295</v>
      </c>
      <c r="E725" s="35" t="s">
        <v>481</v>
      </c>
      <c r="F725" s="23">
        <v>6</v>
      </c>
      <c r="G725" s="35" t="s">
        <v>97</v>
      </c>
      <c r="H725" s="23">
        <v>6</v>
      </c>
      <c r="I725" s="36">
        <f>I720*6</f>
        <v>56.400000000000006</v>
      </c>
      <c r="J725" s="36" t="s">
        <v>77</v>
      </c>
      <c r="K725" s="123">
        <v>45839</v>
      </c>
      <c r="L725" s="36">
        <f>L720*6</f>
        <v>54.599999999999994</v>
      </c>
      <c r="M725" s="36" t="s">
        <v>77</v>
      </c>
      <c r="N725" s="130">
        <v>45474</v>
      </c>
      <c r="O725" s="130" t="s">
        <v>238</v>
      </c>
      <c r="P725" s="35" t="s">
        <v>79</v>
      </c>
      <c r="Q725" s="35" t="s">
        <v>79</v>
      </c>
      <c r="R725" s="112" t="s">
        <v>644</v>
      </c>
    </row>
    <row r="726" spans="2:18" ht="45" x14ac:dyDescent="0.25">
      <c r="B726"/>
      <c r="C726" s="51" t="s">
        <v>280</v>
      </c>
      <c r="D726" s="35" t="s">
        <v>295</v>
      </c>
      <c r="E726" s="35" t="s">
        <v>481</v>
      </c>
      <c r="F726" s="23">
        <v>7</v>
      </c>
      <c r="G726" s="35" t="s">
        <v>95</v>
      </c>
      <c r="H726" s="23">
        <v>3</v>
      </c>
      <c r="I726" s="36">
        <f>I720*3</f>
        <v>28.200000000000003</v>
      </c>
      <c r="J726" s="36" t="s">
        <v>77</v>
      </c>
      <c r="K726" s="123">
        <v>45839</v>
      </c>
      <c r="L726" s="36">
        <f>L720*3</f>
        <v>27.299999999999997</v>
      </c>
      <c r="M726" s="36" t="s">
        <v>77</v>
      </c>
      <c r="N726" s="130">
        <v>45474</v>
      </c>
      <c r="O726" s="130" t="s">
        <v>238</v>
      </c>
      <c r="P726" s="35" t="s">
        <v>79</v>
      </c>
      <c r="Q726" s="35" t="s">
        <v>79</v>
      </c>
      <c r="R726" s="112" t="s">
        <v>644</v>
      </c>
    </row>
    <row r="727" spans="2:18" ht="45" x14ac:dyDescent="0.25">
      <c r="B727"/>
      <c r="C727" s="51" t="s">
        <v>280</v>
      </c>
      <c r="D727" s="35" t="s">
        <v>295</v>
      </c>
      <c r="E727" s="35" t="s">
        <v>481</v>
      </c>
      <c r="F727" s="23">
        <v>8</v>
      </c>
      <c r="G727" s="35" t="s">
        <v>96</v>
      </c>
      <c r="H727" s="23">
        <v>4</v>
      </c>
      <c r="I727" s="36">
        <f>I720*4</f>
        <v>37.6</v>
      </c>
      <c r="J727" s="36" t="s">
        <v>77</v>
      </c>
      <c r="K727" s="123">
        <v>45839</v>
      </c>
      <c r="L727" s="36">
        <f>L720*4</f>
        <v>36.4</v>
      </c>
      <c r="M727" s="36" t="s">
        <v>77</v>
      </c>
      <c r="N727" s="130">
        <v>45474</v>
      </c>
      <c r="O727" s="130" t="s">
        <v>238</v>
      </c>
      <c r="P727" s="35" t="s">
        <v>79</v>
      </c>
      <c r="Q727" s="35" t="s">
        <v>79</v>
      </c>
      <c r="R727" s="112" t="s">
        <v>644</v>
      </c>
    </row>
    <row r="728" spans="2:18" ht="45" x14ac:dyDescent="0.25">
      <c r="B728"/>
      <c r="C728" s="51" t="s">
        <v>280</v>
      </c>
      <c r="D728" s="35" t="s">
        <v>295</v>
      </c>
      <c r="E728" s="35" t="s">
        <v>481</v>
      </c>
      <c r="F728" s="23">
        <v>9</v>
      </c>
      <c r="G728" s="35" t="s">
        <v>98</v>
      </c>
      <c r="H728" s="23">
        <v>2</v>
      </c>
      <c r="I728" s="36">
        <f>I720/2</f>
        <v>4.7</v>
      </c>
      <c r="J728" s="36" t="s">
        <v>77</v>
      </c>
      <c r="K728" s="123">
        <v>45839</v>
      </c>
      <c r="L728" s="36">
        <f>L720/2</f>
        <v>4.55</v>
      </c>
      <c r="M728" s="36" t="s">
        <v>77</v>
      </c>
      <c r="N728" s="130">
        <v>45474</v>
      </c>
      <c r="O728" s="130" t="s">
        <v>238</v>
      </c>
      <c r="P728" s="35" t="s">
        <v>79</v>
      </c>
      <c r="Q728" s="35" t="s">
        <v>79</v>
      </c>
      <c r="R728" s="112" t="s">
        <v>644</v>
      </c>
    </row>
    <row r="729" spans="2:18" ht="45" x14ac:dyDescent="0.25">
      <c r="B729"/>
      <c r="C729" s="51" t="s">
        <v>280</v>
      </c>
      <c r="D729" s="35" t="s">
        <v>280</v>
      </c>
      <c r="E729" s="35" t="s">
        <v>296</v>
      </c>
      <c r="F729" s="23">
        <v>1</v>
      </c>
      <c r="G729" s="35" t="s">
        <v>76</v>
      </c>
      <c r="H729" s="23">
        <v>2</v>
      </c>
      <c r="I729" s="36">
        <v>12.2</v>
      </c>
      <c r="J729" s="36" t="s">
        <v>77</v>
      </c>
      <c r="K729" s="123">
        <v>45839</v>
      </c>
      <c r="L729" s="36">
        <v>11.6</v>
      </c>
      <c r="M729" s="36" t="s">
        <v>77</v>
      </c>
      <c r="N729" s="130">
        <v>45474</v>
      </c>
      <c r="O729" s="130" t="s">
        <v>238</v>
      </c>
      <c r="P729" s="35" t="s">
        <v>79</v>
      </c>
      <c r="Q729" s="35" t="s">
        <v>79</v>
      </c>
      <c r="R729" s="112" t="s">
        <v>644</v>
      </c>
    </row>
    <row r="730" spans="2:18" ht="45" x14ac:dyDescent="0.25">
      <c r="B730"/>
      <c r="C730" s="51" t="s">
        <v>280</v>
      </c>
      <c r="D730" s="35" t="s">
        <v>280</v>
      </c>
      <c r="E730" s="35" t="s">
        <v>296</v>
      </c>
      <c r="F730" s="23">
        <v>2</v>
      </c>
      <c r="G730" s="35" t="s">
        <v>82</v>
      </c>
      <c r="H730" s="23">
        <v>2</v>
      </c>
      <c r="I730" s="36">
        <f>I729*2</f>
        <v>24.4</v>
      </c>
      <c r="J730" s="36" t="s">
        <v>77</v>
      </c>
      <c r="K730" s="123">
        <v>45839</v>
      </c>
      <c r="L730" s="36">
        <f>L729*2</f>
        <v>23.2</v>
      </c>
      <c r="M730" s="36" t="s">
        <v>77</v>
      </c>
      <c r="N730" s="130">
        <v>45474</v>
      </c>
      <c r="O730" s="130" t="s">
        <v>238</v>
      </c>
      <c r="P730" s="35" t="s">
        <v>79</v>
      </c>
      <c r="Q730" s="35" t="s">
        <v>79</v>
      </c>
      <c r="R730" s="112" t="s">
        <v>644</v>
      </c>
    </row>
    <row r="731" spans="2:18" ht="45" x14ac:dyDescent="0.25">
      <c r="B731"/>
      <c r="C731" s="51" t="s">
        <v>280</v>
      </c>
      <c r="D731" s="35" t="s">
        <v>280</v>
      </c>
      <c r="E731" s="35" t="s">
        <v>296</v>
      </c>
      <c r="F731" s="23">
        <v>3</v>
      </c>
      <c r="G731" s="35" t="s">
        <v>97</v>
      </c>
      <c r="H731" s="23">
        <v>3</v>
      </c>
      <c r="I731" s="36">
        <f>I729*3</f>
        <v>36.599999999999994</v>
      </c>
      <c r="J731" s="36" t="s">
        <v>77</v>
      </c>
      <c r="K731" s="123">
        <v>45839</v>
      </c>
      <c r="L731" s="36">
        <f>L729*3</f>
        <v>34.799999999999997</v>
      </c>
      <c r="M731" s="36" t="s">
        <v>77</v>
      </c>
      <c r="N731" s="130">
        <v>45474</v>
      </c>
      <c r="O731" s="130" t="s">
        <v>238</v>
      </c>
      <c r="P731" s="35" t="s">
        <v>79</v>
      </c>
      <c r="Q731" s="35" t="s">
        <v>79</v>
      </c>
      <c r="R731" s="112" t="s">
        <v>644</v>
      </c>
    </row>
    <row r="732" spans="2:18" ht="45" x14ac:dyDescent="0.25">
      <c r="B732"/>
      <c r="C732" s="51" t="s">
        <v>280</v>
      </c>
      <c r="D732" s="35" t="s">
        <v>280</v>
      </c>
      <c r="E732" s="35" t="s">
        <v>296</v>
      </c>
      <c r="F732" s="23">
        <v>4</v>
      </c>
      <c r="G732" s="35" t="s">
        <v>97</v>
      </c>
      <c r="H732" s="23">
        <v>4</v>
      </c>
      <c r="I732" s="36">
        <f>I729*4</f>
        <v>48.8</v>
      </c>
      <c r="J732" s="36" t="s">
        <v>77</v>
      </c>
      <c r="K732" s="123">
        <v>45839</v>
      </c>
      <c r="L732" s="36">
        <f>L729*4</f>
        <v>46.4</v>
      </c>
      <c r="M732" s="36" t="s">
        <v>77</v>
      </c>
      <c r="N732" s="130">
        <v>45474</v>
      </c>
      <c r="O732" s="130" t="s">
        <v>238</v>
      </c>
      <c r="P732" s="35" t="s">
        <v>79</v>
      </c>
      <c r="Q732" s="35" t="s">
        <v>79</v>
      </c>
      <c r="R732" s="112" t="s">
        <v>644</v>
      </c>
    </row>
    <row r="733" spans="2:18" ht="45" x14ac:dyDescent="0.25">
      <c r="B733"/>
      <c r="C733" s="51" t="s">
        <v>280</v>
      </c>
      <c r="D733" s="35" t="s">
        <v>280</v>
      </c>
      <c r="E733" s="35" t="s">
        <v>296</v>
      </c>
      <c r="F733" s="23">
        <v>5</v>
      </c>
      <c r="G733" s="35" t="s">
        <v>97</v>
      </c>
      <c r="H733" s="23">
        <v>5</v>
      </c>
      <c r="I733" s="36">
        <f>I729*5</f>
        <v>61</v>
      </c>
      <c r="J733" s="36" t="s">
        <v>77</v>
      </c>
      <c r="K733" s="123">
        <v>45839</v>
      </c>
      <c r="L733" s="36">
        <f>L729*5</f>
        <v>58</v>
      </c>
      <c r="M733" s="36" t="s">
        <v>77</v>
      </c>
      <c r="N733" s="130">
        <v>45474</v>
      </c>
      <c r="O733" s="130" t="s">
        <v>238</v>
      </c>
      <c r="P733" s="35" t="s">
        <v>79</v>
      </c>
      <c r="Q733" s="35" t="s">
        <v>79</v>
      </c>
      <c r="R733" s="112" t="s">
        <v>644</v>
      </c>
    </row>
    <row r="734" spans="2:18" ht="45" x14ac:dyDescent="0.25">
      <c r="B734"/>
      <c r="C734" s="51" t="s">
        <v>280</v>
      </c>
      <c r="D734" s="35" t="s">
        <v>280</v>
      </c>
      <c r="E734" s="35" t="s">
        <v>296</v>
      </c>
      <c r="F734" s="23">
        <v>6</v>
      </c>
      <c r="G734" s="35" t="s">
        <v>97</v>
      </c>
      <c r="H734" s="23">
        <v>6</v>
      </c>
      <c r="I734" s="36">
        <f>I729*6</f>
        <v>73.199999999999989</v>
      </c>
      <c r="J734" s="36" t="s">
        <v>77</v>
      </c>
      <c r="K734" s="123">
        <v>45839</v>
      </c>
      <c r="L734" s="36">
        <f>L729*6</f>
        <v>69.599999999999994</v>
      </c>
      <c r="M734" s="36" t="s">
        <v>77</v>
      </c>
      <c r="N734" s="130">
        <v>45474</v>
      </c>
      <c r="O734" s="130" t="s">
        <v>238</v>
      </c>
      <c r="P734" s="35" t="s">
        <v>79</v>
      </c>
      <c r="Q734" s="35" t="s">
        <v>79</v>
      </c>
      <c r="R734" s="112" t="s">
        <v>644</v>
      </c>
    </row>
    <row r="735" spans="2:18" ht="45" x14ac:dyDescent="0.25">
      <c r="B735"/>
      <c r="C735" s="51" t="s">
        <v>280</v>
      </c>
      <c r="D735" s="35" t="s">
        <v>280</v>
      </c>
      <c r="E735" s="35" t="s">
        <v>296</v>
      </c>
      <c r="F735" s="23">
        <v>7</v>
      </c>
      <c r="G735" s="35" t="s">
        <v>95</v>
      </c>
      <c r="H735" s="23">
        <v>3</v>
      </c>
      <c r="I735" s="36">
        <f>I729*3</f>
        <v>36.599999999999994</v>
      </c>
      <c r="J735" s="36" t="s">
        <v>77</v>
      </c>
      <c r="K735" s="123">
        <v>45839</v>
      </c>
      <c r="L735" s="36">
        <f>L729*3</f>
        <v>34.799999999999997</v>
      </c>
      <c r="M735" s="36" t="s">
        <v>77</v>
      </c>
      <c r="N735" s="130">
        <v>45474</v>
      </c>
      <c r="O735" s="130" t="s">
        <v>238</v>
      </c>
      <c r="P735" s="35" t="s">
        <v>79</v>
      </c>
      <c r="Q735" s="35" t="s">
        <v>79</v>
      </c>
      <c r="R735" s="112" t="s">
        <v>644</v>
      </c>
    </row>
    <row r="736" spans="2:18" ht="45" x14ac:dyDescent="0.25">
      <c r="B736"/>
      <c r="C736" s="51" t="s">
        <v>280</v>
      </c>
      <c r="D736" s="35" t="s">
        <v>280</v>
      </c>
      <c r="E736" s="35" t="s">
        <v>296</v>
      </c>
      <c r="F736" s="23">
        <v>8</v>
      </c>
      <c r="G736" s="35" t="s">
        <v>96</v>
      </c>
      <c r="H736" s="23">
        <v>4</v>
      </c>
      <c r="I736" s="36">
        <f>I729*4</f>
        <v>48.8</v>
      </c>
      <c r="J736" s="36" t="s">
        <v>77</v>
      </c>
      <c r="K736" s="123">
        <v>45839</v>
      </c>
      <c r="L736" s="36">
        <f>L729*4</f>
        <v>46.4</v>
      </c>
      <c r="M736" s="36" t="s">
        <v>77</v>
      </c>
      <c r="N736" s="130">
        <v>45474</v>
      </c>
      <c r="O736" s="130" t="s">
        <v>238</v>
      </c>
      <c r="P736" s="35" t="s">
        <v>79</v>
      </c>
      <c r="Q736" s="35" t="s">
        <v>79</v>
      </c>
      <c r="R736" s="112" t="s">
        <v>644</v>
      </c>
    </row>
    <row r="737" spans="2:18" ht="45" x14ac:dyDescent="0.25">
      <c r="B737"/>
      <c r="C737" s="51" t="s">
        <v>280</v>
      </c>
      <c r="D737" s="35" t="s">
        <v>280</v>
      </c>
      <c r="E737" s="35" t="s">
        <v>296</v>
      </c>
      <c r="F737" s="23">
        <v>9</v>
      </c>
      <c r="G737" s="35" t="s">
        <v>98</v>
      </c>
      <c r="H737" s="23">
        <v>2</v>
      </c>
      <c r="I737" s="36">
        <f>I729/2</f>
        <v>6.1</v>
      </c>
      <c r="J737" s="36" t="s">
        <v>77</v>
      </c>
      <c r="K737" s="123">
        <v>45839</v>
      </c>
      <c r="L737" s="36">
        <f>L729/2</f>
        <v>5.8</v>
      </c>
      <c r="M737" s="36" t="s">
        <v>77</v>
      </c>
      <c r="N737" s="130">
        <v>45474</v>
      </c>
      <c r="O737" s="130" t="s">
        <v>238</v>
      </c>
      <c r="P737" s="35" t="s">
        <v>79</v>
      </c>
      <c r="Q737" s="35" t="s">
        <v>79</v>
      </c>
      <c r="R737" s="112" t="s">
        <v>644</v>
      </c>
    </row>
    <row r="738" spans="2:18" ht="45" x14ac:dyDescent="0.25">
      <c r="B738"/>
      <c r="C738" s="51" t="s">
        <v>280</v>
      </c>
      <c r="D738" s="35" t="s">
        <v>280</v>
      </c>
      <c r="E738" s="35" t="s">
        <v>297</v>
      </c>
      <c r="F738" s="23">
        <v>1</v>
      </c>
      <c r="G738" s="35" t="s">
        <v>76</v>
      </c>
      <c r="H738" s="23">
        <v>2</v>
      </c>
      <c r="I738" s="36">
        <v>12.7</v>
      </c>
      <c r="J738" s="36" t="s">
        <v>77</v>
      </c>
      <c r="K738" s="123">
        <v>45839</v>
      </c>
      <c r="L738" s="36">
        <v>12.1</v>
      </c>
      <c r="M738" s="36" t="s">
        <v>77</v>
      </c>
      <c r="N738" s="130">
        <v>45474</v>
      </c>
      <c r="O738" s="130" t="s">
        <v>238</v>
      </c>
      <c r="P738" s="35" t="s">
        <v>79</v>
      </c>
      <c r="Q738" s="35" t="s">
        <v>79</v>
      </c>
      <c r="R738" s="112" t="s">
        <v>644</v>
      </c>
    </row>
    <row r="739" spans="2:18" ht="45" x14ac:dyDescent="0.25">
      <c r="B739"/>
      <c r="C739" s="51" t="s">
        <v>280</v>
      </c>
      <c r="D739" s="35" t="s">
        <v>280</v>
      </c>
      <c r="E739" s="35" t="s">
        <v>297</v>
      </c>
      <c r="F739" s="23">
        <v>2</v>
      </c>
      <c r="G739" s="35" t="s">
        <v>82</v>
      </c>
      <c r="H739" s="23">
        <v>2</v>
      </c>
      <c r="I739" s="36">
        <f>I738*2</f>
        <v>25.4</v>
      </c>
      <c r="J739" s="36" t="s">
        <v>77</v>
      </c>
      <c r="K739" s="123">
        <v>45839</v>
      </c>
      <c r="L739" s="36">
        <f>L738*2</f>
        <v>24.2</v>
      </c>
      <c r="M739" s="36" t="s">
        <v>77</v>
      </c>
      <c r="N739" s="130">
        <v>45474</v>
      </c>
      <c r="O739" s="130" t="s">
        <v>238</v>
      </c>
      <c r="P739" s="35" t="s">
        <v>79</v>
      </c>
      <c r="Q739" s="35" t="s">
        <v>79</v>
      </c>
      <c r="R739" s="112" t="s">
        <v>644</v>
      </c>
    </row>
    <row r="740" spans="2:18" ht="45" x14ac:dyDescent="0.25">
      <c r="B740"/>
      <c r="C740" s="51" t="s">
        <v>280</v>
      </c>
      <c r="D740" s="35" t="s">
        <v>280</v>
      </c>
      <c r="E740" s="35" t="s">
        <v>297</v>
      </c>
      <c r="F740" s="23">
        <v>3</v>
      </c>
      <c r="G740" s="35" t="s">
        <v>97</v>
      </c>
      <c r="H740" s="23">
        <v>3</v>
      </c>
      <c r="I740" s="36">
        <f>I738*3</f>
        <v>38.099999999999994</v>
      </c>
      <c r="J740" s="36" t="s">
        <v>77</v>
      </c>
      <c r="K740" s="123">
        <v>45839</v>
      </c>
      <c r="L740" s="36">
        <f>L738*3</f>
        <v>36.299999999999997</v>
      </c>
      <c r="M740" s="36" t="s">
        <v>77</v>
      </c>
      <c r="N740" s="130">
        <v>45474</v>
      </c>
      <c r="O740" s="130" t="s">
        <v>238</v>
      </c>
      <c r="P740" s="35" t="s">
        <v>79</v>
      </c>
      <c r="Q740" s="35" t="s">
        <v>79</v>
      </c>
      <c r="R740" s="112" t="s">
        <v>644</v>
      </c>
    </row>
    <row r="741" spans="2:18" ht="45" x14ac:dyDescent="0.25">
      <c r="B741"/>
      <c r="C741" s="51" t="s">
        <v>280</v>
      </c>
      <c r="D741" s="35" t="s">
        <v>280</v>
      </c>
      <c r="E741" s="35" t="s">
        <v>297</v>
      </c>
      <c r="F741" s="23">
        <v>4</v>
      </c>
      <c r="G741" s="35" t="s">
        <v>97</v>
      </c>
      <c r="H741" s="23">
        <v>4</v>
      </c>
      <c r="I741" s="36">
        <f>I738*4</f>
        <v>50.8</v>
      </c>
      <c r="J741" s="36" t="s">
        <v>77</v>
      </c>
      <c r="K741" s="123">
        <v>45839</v>
      </c>
      <c r="L741" s="36">
        <f>L738*4</f>
        <v>48.4</v>
      </c>
      <c r="M741" s="36" t="s">
        <v>77</v>
      </c>
      <c r="N741" s="130">
        <v>45474</v>
      </c>
      <c r="O741" s="130" t="s">
        <v>238</v>
      </c>
      <c r="P741" s="35" t="s">
        <v>79</v>
      </c>
      <c r="Q741" s="35" t="s">
        <v>79</v>
      </c>
      <c r="R741" s="112" t="s">
        <v>644</v>
      </c>
    </row>
    <row r="742" spans="2:18" ht="45" x14ac:dyDescent="0.25">
      <c r="B742"/>
      <c r="C742" s="51" t="s">
        <v>280</v>
      </c>
      <c r="D742" s="35" t="s">
        <v>280</v>
      </c>
      <c r="E742" s="35" t="s">
        <v>297</v>
      </c>
      <c r="F742" s="23">
        <v>5</v>
      </c>
      <c r="G742" s="35" t="s">
        <v>97</v>
      </c>
      <c r="H742" s="23">
        <v>5</v>
      </c>
      <c r="I742" s="36">
        <f>I738*5</f>
        <v>63.5</v>
      </c>
      <c r="J742" s="36" t="s">
        <v>77</v>
      </c>
      <c r="K742" s="123">
        <v>45839</v>
      </c>
      <c r="L742" s="36">
        <f>L738*5</f>
        <v>60.5</v>
      </c>
      <c r="M742" s="36" t="s">
        <v>77</v>
      </c>
      <c r="N742" s="130">
        <v>45474</v>
      </c>
      <c r="O742" s="130" t="s">
        <v>238</v>
      </c>
      <c r="P742" s="35" t="s">
        <v>79</v>
      </c>
      <c r="Q742" s="35" t="s">
        <v>79</v>
      </c>
      <c r="R742" s="112" t="s">
        <v>644</v>
      </c>
    </row>
    <row r="743" spans="2:18" ht="45" x14ac:dyDescent="0.25">
      <c r="B743"/>
      <c r="C743" s="51" t="s">
        <v>280</v>
      </c>
      <c r="D743" s="35" t="s">
        <v>280</v>
      </c>
      <c r="E743" s="35" t="s">
        <v>297</v>
      </c>
      <c r="F743" s="23">
        <v>6</v>
      </c>
      <c r="G743" s="35" t="s">
        <v>97</v>
      </c>
      <c r="H743" s="23">
        <v>6</v>
      </c>
      <c r="I743" s="36">
        <f>I738*6</f>
        <v>76.199999999999989</v>
      </c>
      <c r="J743" s="36" t="s">
        <v>77</v>
      </c>
      <c r="K743" s="123">
        <v>45839</v>
      </c>
      <c r="L743" s="36">
        <f>L738*6</f>
        <v>72.599999999999994</v>
      </c>
      <c r="M743" s="36" t="s">
        <v>77</v>
      </c>
      <c r="N743" s="130">
        <v>45474</v>
      </c>
      <c r="O743" s="130" t="s">
        <v>238</v>
      </c>
      <c r="P743" s="35" t="s">
        <v>79</v>
      </c>
      <c r="Q743" s="35" t="s">
        <v>79</v>
      </c>
      <c r="R743" s="112" t="s">
        <v>644</v>
      </c>
    </row>
    <row r="744" spans="2:18" ht="45" x14ac:dyDescent="0.25">
      <c r="B744"/>
      <c r="C744" s="51" t="s">
        <v>280</v>
      </c>
      <c r="D744" s="35" t="s">
        <v>280</v>
      </c>
      <c r="E744" s="35" t="s">
        <v>297</v>
      </c>
      <c r="F744" s="23">
        <v>7</v>
      </c>
      <c r="G744" s="35" t="s">
        <v>95</v>
      </c>
      <c r="H744" s="23">
        <v>3</v>
      </c>
      <c r="I744" s="36">
        <f>I738*3</f>
        <v>38.099999999999994</v>
      </c>
      <c r="J744" s="36" t="s">
        <v>77</v>
      </c>
      <c r="K744" s="123">
        <v>45839</v>
      </c>
      <c r="L744" s="36">
        <f>L738*3</f>
        <v>36.299999999999997</v>
      </c>
      <c r="M744" s="36" t="s">
        <v>77</v>
      </c>
      <c r="N744" s="130">
        <v>45474</v>
      </c>
      <c r="O744" s="130" t="s">
        <v>238</v>
      </c>
      <c r="P744" s="35" t="s">
        <v>79</v>
      </c>
      <c r="Q744" s="35" t="s">
        <v>79</v>
      </c>
      <c r="R744" s="112" t="s">
        <v>644</v>
      </c>
    </row>
    <row r="745" spans="2:18" ht="45" x14ac:dyDescent="0.25">
      <c r="B745"/>
      <c r="C745" s="51" t="s">
        <v>280</v>
      </c>
      <c r="D745" s="35" t="s">
        <v>280</v>
      </c>
      <c r="E745" s="35" t="s">
        <v>297</v>
      </c>
      <c r="F745" s="23">
        <v>8</v>
      </c>
      <c r="G745" s="35" t="s">
        <v>96</v>
      </c>
      <c r="H745" s="23">
        <v>4</v>
      </c>
      <c r="I745" s="36">
        <f>I738*4</f>
        <v>50.8</v>
      </c>
      <c r="J745" s="36" t="s">
        <v>77</v>
      </c>
      <c r="K745" s="123">
        <v>45839</v>
      </c>
      <c r="L745" s="36">
        <f>L738*4</f>
        <v>48.4</v>
      </c>
      <c r="M745" s="36" t="s">
        <v>77</v>
      </c>
      <c r="N745" s="130">
        <v>45474</v>
      </c>
      <c r="O745" s="130" t="s">
        <v>238</v>
      </c>
      <c r="P745" s="35" t="s">
        <v>79</v>
      </c>
      <c r="Q745" s="35" t="s">
        <v>79</v>
      </c>
      <c r="R745" s="112" t="s">
        <v>644</v>
      </c>
    </row>
    <row r="746" spans="2:18" ht="45" x14ac:dyDescent="0.25">
      <c r="B746"/>
      <c r="C746" s="51" t="s">
        <v>280</v>
      </c>
      <c r="D746" s="35" t="s">
        <v>280</v>
      </c>
      <c r="E746" s="35" t="s">
        <v>297</v>
      </c>
      <c r="F746" s="23">
        <v>9</v>
      </c>
      <c r="G746" s="35" t="s">
        <v>98</v>
      </c>
      <c r="H746" s="23">
        <v>2</v>
      </c>
      <c r="I746" s="36">
        <f>I738/2</f>
        <v>6.35</v>
      </c>
      <c r="J746" s="36" t="s">
        <v>77</v>
      </c>
      <c r="K746" s="123">
        <v>45839</v>
      </c>
      <c r="L746" s="36">
        <f>L738/2</f>
        <v>6.05</v>
      </c>
      <c r="M746" s="36" t="s">
        <v>77</v>
      </c>
      <c r="N746" s="130">
        <v>45474</v>
      </c>
      <c r="O746" s="130" t="s">
        <v>238</v>
      </c>
      <c r="P746" s="35" t="s">
        <v>79</v>
      </c>
      <c r="Q746" s="35" t="s">
        <v>79</v>
      </c>
      <c r="R746" s="112" t="s">
        <v>644</v>
      </c>
    </row>
    <row r="747" spans="2:18" ht="45" x14ac:dyDescent="0.25">
      <c r="B747"/>
      <c r="C747" s="51" t="s">
        <v>280</v>
      </c>
      <c r="D747" s="35" t="s">
        <v>280</v>
      </c>
      <c r="E747" s="35" t="s">
        <v>298</v>
      </c>
      <c r="F747" s="23">
        <v>1</v>
      </c>
      <c r="G747" s="35" t="s">
        <v>76</v>
      </c>
      <c r="H747" s="23">
        <v>2</v>
      </c>
      <c r="I747" s="36">
        <v>9.9</v>
      </c>
      <c r="J747" s="36" t="s">
        <v>77</v>
      </c>
      <c r="K747" s="123">
        <v>45839</v>
      </c>
      <c r="L747" s="36">
        <v>9.5</v>
      </c>
      <c r="M747" s="36" t="s">
        <v>77</v>
      </c>
      <c r="N747" s="130">
        <v>45474</v>
      </c>
      <c r="O747" s="130" t="s">
        <v>238</v>
      </c>
      <c r="P747" s="35" t="s">
        <v>79</v>
      </c>
      <c r="Q747" s="35" t="s">
        <v>79</v>
      </c>
      <c r="R747" s="112" t="s">
        <v>644</v>
      </c>
    </row>
    <row r="748" spans="2:18" ht="45" x14ac:dyDescent="0.25">
      <c r="B748"/>
      <c r="C748" s="51" t="s">
        <v>280</v>
      </c>
      <c r="D748" s="35" t="s">
        <v>280</v>
      </c>
      <c r="E748" s="35" t="s">
        <v>298</v>
      </c>
      <c r="F748" s="23">
        <v>2</v>
      </c>
      <c r="G748" s="35" t="s">
        <v>82</v>
      </c>
      <c r="H748" s="23">
        <v>2</v>
      </c>
      <c r="I748" s="36">
        <f>I747*2</f>
        <v>19.8</v>
      </c>
      <c r="J748" s="36" t="s">
        <v>77</v>
      </c>
      <c r="K748" s="123">
        <v>45839</v>
      </c>
      <c r="L748" s="36">
        <f>L747*2</f>
        <v>19</v>
      </c>
      <c r="M748" s="36" t="s">
        <v>77</v>
      </c>
      <c r="N748" s="130">
        <v>45474</v>
      </c>
      <c r="O748" s="130" t="s">
        <v>238</v>
      </c>
      <c r="P748" s="35" t="s">
        <v>79</v>
      </c>
      <c r="Q748" s="35" t="s">
        <v>79</v>
      </c>
      <c r="R748" s="112" t="s">
        <v>644</v>
      </c>
    </row>
    <row r="749" spans="2:18" ht="45" x14ac:dyDescent="0.25">
      <c r="B749"/>
      <c r="C749" s="51" t="s">
        <v>280</v>
      </c>
      <c r="D749" s="35" t="s">
        <v>280</v>
      </c>
      <c r="E749" s="35" t="s">
        <v>298</v>
      </c>
      <c r="F749" s="23">
        <v>3</v>
      </c>
      <c r="G749" s="35" t="s">
        <v>97</v>
      </c>
      <c r="H749" s="23">
        <v>3</v>
      </c>
      <c r="I749" s="36">
        <f>I747*3</f>
        <v>29.700000000000003</v>
      </c>
      <c r="J749" s="36" t="s">
        <v>77</v>
      </c>
      <c r="K749" s="123">
        <v>45839</v>
      </c>
      <c r="L749" s="36">
        <f>L747*3</f>
        <v>28.5</v>
      </c>
      <c r="M749" s="36" t="s">
        <v>77</v>
      </c>
      <c r="N749" s="130">
        <v>45474</v>
      </c>
      <c r="O749" s="130" t="s">
        <v>238</v>
      </c>
      <c r="P749" s="35" t="s">
        <v>79</v>
      </c>
      <c r="Q749" s="35" t="s">
        <v>79</v>
      </c>
      <c r="R749" s="112" t="s">
        <v>644</v>
      </c>
    </row>
    <row r="750" spans="2:18" ht="45" x14ac:dyDescent="0.25">
      <c r="B750"/>
      <c r="C750" s="51" t="s">
        <v>280</v>
      </c>
      <c r="D750" s="35" t="s">
        <v>280</v>
      </c>
      <c r="E750" s="35" t="s">
        <v>298</v>
      </c>
      <c r="F750" s="23">
        <v>4</v>
      </c>
      <c r="G750" s="35" t="s">
        <v>97</v>
      </c>
      <c r="H750" s="23">
        <v>4</v>
      </c>
      <c r="I750" s="36">
        <f>I747*4</f>
        <v>39.6</v>
      </c>
      <c r="J750" s="36" t="s">
        <v>77</v>
      </c>
      <c r="K750" s="123">
        <v>45839</v>
      </c>
      <c r="L750" s="36">
        <f>L747*4</f>
        <v>38</v>
      </c>
      <c r="M750" s="36" t="s">
        <v>77</v>
      </c>
      <c r="N750" s="130">
        <v>45474</v>
      </c>
      <c r="O750" s="130" t="s">
        <v>238</v>
      </c>
      <c r="P750" s="35" t="s">
        <v>79</v>
      </c>
      <c r="Q750" s="35" t="s">
        <v>79</v>
      </c>
      <c r="R750" s="112" t="s">
        <v>644</v>
      </c>
    </row>
    <row r="751" spans="2:18" ht="45" x14ac:dyDescent="0.25">
      <c r="B751"/>
      <c r="C751" s="51" t="s">
        <v>280</v>
      </c>
      <c r="D751" s="35" t="s">
        <v>280</v>
      </c>
      <c r="E751" s="35" t="s">
        <v>298</v>
      </c>
      <c r="F751" s="23">
        <v>5</v>
      </c>
      <c r="G751" s="35" t="s">
        <v>97</v>
      </c>
      <c r="H751" s="23">
        <v>5</v>
      </c>
      <c r="I751" s="36">
        <f>I747*5</f>
        <v>49.5</v>
      </c>
      <c r="J751" s="36" t="s">
        <v>77</v>
      </c>
      <c r="K751" s="123">
        <v>45839</v>
      </c>
      <c r="L751" s="36">
        <f>L747*5</f>
        <v>47.5</v>
      </c>
      <c r="M751" s="36" t="s">
        <v>77</v>
      </c>
      <c r="N751" s="130">
        <v>45474</v>
      </c>
      <c r="O751" s="130" t="s">
        <v>238</v>
      </c>
      <c r="P751" s="35" t="s">
        <v>79</v>
      </c>
      <c r="Q751" s="35" t="s">
        <v>79</v>
      </c>
      <c r="R751" s="112" t="s">
        <v>644</v>
      </c>
    </row>
    <row r="752" spans="2:18" ht="45" x14ac:dyDescent="0.25">
      <c r="B752"/>
      <c r="C752" s="51" t="s">
        <v>280</v>
      </c>
      <c r="D752" s="35" t="s">
        <v>280</v>
      </c>
      <c r="E752" s="35" t="s">
        <v>298</v>
      </c>
      <c r="F752" s="23">
        <v>6</v>
      </c>
      <c r="G752" s="35" t="s">
        <v>97</v>
      </c>
      <c r="H752" s="23">
        <v>6</v>
      </c>
      <c r="I752" s="36">
        <f>I747*6</f>
        <v>59.400000000000006</v>
      </c>
      <c r="J752" s="36" t="s">
        <v>77</v>
      </c>
      <c r="K752" s="123">
        <v>45839</v>
      </c>
      <c r="L752" s="36">
        <f>L747*6</f>
        <v>57</v>
      </c>
      <c r="M752" s="36" t="s">
        <v>77</v>
      </c>
      <c r="N752" s="130">
        <v>45474</v>
      </c>
      <c r="O752" s="130" t="s">
        <v>238</v>
      </c>
      <c r="P752" s="35" t="s">
        <v>79</v>
      </c>
      <c r="Q752" s="35" t="s">
        <v>79</v>
      </c>
      <c r="R752" s="112" t="s">
        <v>644</v>
      </c>
    </row>
    <row r="753" spans="2:18" ht="45" x14ac:dyDescent="0.25">
      <c r="B753"/>
      <c r="C753" s="51" t="s">
        <v>280</v>
      </c>
      <c r="D753" s="35" t="s">
        <v>280</v>
      </c>
      <c r="E753" s="35" t="s">
        <v>298</v>
      </c>
      <c r="F753" s="23">
        <v>7</v>
      </c>
      <c r="G753" s="35" t="s">
        <v>95</v>
      </c>
      <c r="H753" s="23">
        <v>3</v>
      </c>
      <c r="I753" s="36">
        <f>I747*3</f>
        <v>29.700000000000003</v>
      </c>
      <c r="J753" s="36" t="s">
        <v>77</v>
      </c>
      <c r="K753" s="123">
        <v>45839</v>
      </c>
      <c r="L753" s="36">
        <f>L747*3</f>
        <v>28.5</v>
      </c>
      <c r="M753" s="36" t="s">
        <v>77</v>
      </c>
      <c r="N753" s="130">
        <v>45474</v>
      </c>
      <c r="O753" s="130" t="s">
        <v>238</v>
      </c>
      <c r="P753" s="35" t="s">
        <v>79</v>
      </c>
      <c r="Q753" s="35" t="s">
        <v>79</v>
      </c>
      <c r="R753" s="112" t="s">
        <v>644</v>
      </c>
    </row>
    <row r="754" spans="2:18" ht="45" x14ac:dyDescent="0.25">
      <c r="B754"/>
      <c r="C754" s="51" t="s">
        <v>280</v>
      </c>
      <c r="D754" s="35" t="s">
        <v>280</v>
      </c>
      <c r="E754" s="35" t="s">
        <v>298</v>
      </c>
      <c r="F754" s="23">
        <v>8</v>
      </c>
      <c r="G754" s="35" t="s">
        <v>96</v>
      </c>
      <c r="H754" s="23">
        <v>4</v>
      </c>
      <c r="I754" s="36">
        <f>I747*4</f>
        <v>39.6</v>
      </c>
      <c r="J754" s="36" t="s">
        <v>77</v>
      </c>
      <c r="K754" s="123">
        <v>45839</v>
      </c>
      <c r="L754" s="36">
        <f>L747*4</f>
        <v>38</v>
      </c>
      <c r="M754" s="36" t="s">
        <v>77</v>
      </c>
      <c r="N754" s="130">
        <v>45474</v>
      </c>
      <c r="O754" s="130" t="s">
        <v>238</v>
      </c>
      <c r="P754" s="35" t="s">
        <v>79</v>
      </c>
      <c r="Q754" s="35" t="s">
        <v>79</v>
      </c>
      <c r="R754" s="112" t="s">
        <v>644</v>
      </c>
    </row>
    <row r="755" spans="2:18" ht="45" x14ac:dyDescent="0.25">
      <c r="B755"/>
      <c r="C755" s="51" t="s">
        <v>280</v>
      </c>
      <c r="D755" s="35" t="s">
        <v>280</v>
      </c>
      <c r="E755" s="35" t="s">
        <v>298</v>
      </c>
      <c r="F755" s="23">
        <v>9</v>
      </c>
      <c r="G755" s="35" t="s">
        <v>98</v>
      </c>
      <c r="H755" s="23">
        <v>2</v>
      </c>
      <c r="I755" s="36">
        <f>I747/2</f>
        <v>4.95</v>
      </c>
      <c r="J755" s="36" t="s">
        <v>77</v>
      </c>
      <c r="K755" s="123">
        <v>45839</v>
      </c>
      <c r="L755" s="36">
        <f>L747/2</f>
        <v>4.75</v>
      </c>
      <c r="M755" s="36" t="s">
        <v>77</v>
      </c>
      <c r="N755" s="130">
        <v>45474</v>
      </c>
      <c r="O755" s="130" t="s">
        <v>238</v>
      </c>
      <c r="P755" s="35" t="s">
        <v>79</v>
      </c>
      <c r="Q755" s="35" t="s">
        <v>79</v>
      </c>
      <c r="R755" s="112" t="s">
        <v>644</v>
      </c>
    </row>
    <row r="756" spans="2:18" ht="45" x14ac:dyDescent="0.25">
      <c r="B756"/>
      <c r="C756" s="51" t="s">
        <v>280</v>
      </c>
      <c r="D756" s="35" t="s">
        <v>280</v>
      </c>
      <c r="E756" s="35" t="s">
        <v>299</v>
      </c>
      <c r="F756" s="23">
        <v>1</v>
      </c>
      <c r="G756" s="35" t="s">
        <v>76</v>
      </c>
      <c r="H756" s="23">
        <v>2</v>
      </c>
      <c r="I756" s="36">
        <v>10.4</v>
      </c>
      <c r="J756" s="36" t="s">
        <v>77</v>
      </c>
      <c r="K756" s="123">
        <v>45839</v>
      </c>
      <c r="L756" s="36">
        <v>9.9</v>
      </c>
      <c r="M756" s="36" t="s">
        <v>77</v>
      </c>
      <c r="N756" s="130">
        <v>45474</v>
      </c>
      <c r="O756" s="130" t="s">
        <v>238</v>
      </c>
      <c r="P756" s="35" t="s">
        <v>79</v>
      </c>
      <c r="Q756" s="35" t="s">
        <v>79</v>
      </c>
      <c r="R756" s="112" t="s">
        <v>644</v>
      </c>
    </row>
    <row r="757" spans="2:18" ht="45" x14ac:dyDescent="0.25">
      <c r="B757"/>
      <c r="C757" s="51" t="s">
        <v>280</v>
      </c>
      <c r="D757" s="35" t="s">
        <v>280</v>
      </c>
      <c r="E757" s="35" t="s">
        <v>299</v>
      </c>
      <c r="F757" s="23">
        <v>2</v>
      </c>
      <c r="G757" s="35" t="s">
        <v>82</v>
      </c>
      <c r="H757" s="23">
        <v>2</v>
      </c>
      <c r="I757" s="36">
        <f>I756*2</f>
        <v>20.8</v>
      </c>
      <c r="J757" s="36" t="s">
        <v>77</v>
      </c>
      <c r="K757" s="123">
        <v>45839</v>
      </c>
      <c r="L757" s="36">
        <f>L756*2</f>
        <v>19.8</v>
      </c>
      <c r="M757" s="36" t="s">
        <v>77</v>
      </c>
      <c r="N757" s="130">
        <v>45474</v>
      </c>
      <c r="O757" s="130" t="s">
        <v>238</v>
      </c>
      <c r="P757" s="35" t="s">
        <v>79</v>
      </c>
      <c r="Q757" s="35" t="s">
        <v>79</v>
      </c>
      <c r="R757" s="112" t="s">
        <v>644</v>
      </c>
    </row>
    <row r="758" spans="2:18" ht="45" x14ac:dyDescent="0.25">
      <c r="B758"/>
      <c r="C758" s="51" t="s">
        <v>280</v>
      </c>
      <c r="D758" s="35" t="s">
        <v>280</v>
      </c>
      <c r="E758" s="35" t="s">
        <v>299</v>
      </c>
      <c r="F758" s="23">
        <v>3</v>
      </c>
      <c r="G758" s="35" t="s">
        <v>97</v>
      </c>
      <c r="H758" s="23">
        <v>3</v>
      </c>
      <c r="I758" s="36">
        <f>I756*3</f>
        <v>31.200000000000003</v>
      </c>
      <c r="J758" s="36" t="s">
        <v>77</v>
      </c>
      <c r="K758" s="123">
        <v>45839</v>
      </c>
      <c r="L758" s="36">
        <f>L756*3</f>
        <v>29.700000000000003</v>
      </c>
      <c r="M758" s="36" t="s">
        <v>77</v>
      </c>
      <c r="N758" s="130">
        <v>45474</v>
      </c>
      <c r="O758" s="130" t="s">
        <v>238</v>
      </c>
      <c r="P758" s="35" t="s">
        <v>79</v>
      </c>
      <c r="Q758" s="35" t="s">
        <v>79</v>
      </c>
      <c r="R758" s="112" t="s">
        <v>644</v>
      </c>
    </row>
    <row r="759" spans="2:18" ht="45" x14ac:dyDescent="0.25">
      <c r="B759"/>
      <c r="C759" s="51" t="s">
        <v>280</v>
      </c>
      <c r="D759" s="35" t="s">
        <v>280</v>
      </c>
      <c r="E759" s="35" t="s">
        <v>299</v>
      </c>
      <c r="F759" s="23">
        <v>4</v>
      </c>
      <c r="G759" s="35" t="s">
        <v>97</v>
      </c>
      <c r="H759" s="23">
        <v>4</v>
      </c>
      <c r="I759" s="36">
        <f>I756*4</f>
        <v>41.6</v>
      </c>
      <c r="J759" s="36" t="s">
        <v>77</v>
      </c>
      <c r="K759" s="123">
        <v>45839</v>
      </c>
      <c r="L759" s="36">
        <f>L756*4</f>
        <v>39.6</v>
      </c>
      <c r="M759" s="36" t="s">
        <v>77</v>
      </c>
      <c r="N759" s="130">
        <v>45474</v>
      </c>
      <c r="O759" s="130" t="s">
        <v>238</v>
      </c>
      <c r="P759" s="35" t="s">
        <v>79</v>
      </c>
      <c r="Q759" s="35" t="s">
        <v>79</v>
      </c>
      <c r="R759" s="112" t="s">
        <v>644</v>
      </c>
    </row>
    <row r="760" spans="2:18" ht="45" x14ac:dyDescent="0.25">
      <c r="B760"/>
      <c r="C760" s="51" t="s">
        <v>280</v>
      </c>
      <c r="D760" s="35" t="s">
        <v>280</v>
      </c>
      <c r="E760" s="35" t="s">
        <v>299</v>
      </c>
      <c r="F760" s="23">
        <v>5</v>
      </c>
      <c r="G760" s="35" t="s">
        <v>97</v>
      </c>
      <c r="H760" s="23">
        <v>5</v>
      </c>
      <c r="I760" s="36">
        <f>I756*5</f>
        <v>52</v>
      </c>
      <c r="J760" s="36" t="s">
        <v>77</v>
      </c>
      <c r="K760" s="123">
        <v>45839</v>
      </c>
      <c r="L760" s="36">
        <f>L756*5</f>
        <v>49.5</v>
      </c>
      <c r="M760" s="36" t="s">
        <v>77</v>
      </c>
      <c r="N760" s="130">
        <v>45474</v>
      </c>
      <c r="O760" s="130" t="s">
        <v>238</v>
      </c>
      <c r="P760" s="35" t="s">
        <v>79</v>
      </c>
      <c r="Q760" s="35" t="s">
        <v>79</v>
      </c>
      <c r="R760" s="112" t="s">
        <v>644</v>
      </c>
    </row>
    <row r="761" spans="2:18" ht="45" x14ac:dyDescent="0.25">
      <c r="B761"/>
      <c r="C761" s="51" t="s">
        <v>280</v>
      </c>
      <c r="D761" s="35" t="s">
        <v>280</v>
      </c>
      <c r="E761" s="35" t="s">
        <v>299</v>
      </c>
      <c r="F761" s="23">
        <v>6</v>
      </c>
      <c r="G761" s="35" t="s">
        <v>97</v>
      </c>
      <c r="H761" s="23">
        <v>6</v>
      </c>
      <c r="I761" s="36">
        <f>I756*6</f>
        <v>62.400000000000006</v>
      </c>
      <c r="J761" s="36" t="s">
        <v>77</v>
      </c>
      <c r="K761" s="123">
        <v>45839</v>
      </c>
      <c r="L761" s="36">
        <f>L756*6</f>
        <v>59.400000000000006</v>
      </c>
      <c r="M761" s="36" t="s">
        <v>77</v>
      </c>
      <c r="N761" s="130">
        <v>45474</v>
      </c>
      <c r="O761" s="130" t="s">
        <v>238</v>
      </c>
      <c r="P761" s="35" t="s">
        <v>79</v>
      </c>
      <c r="Q761" s="35" t="s">
        <v>79</v>
      </c>
      <c r="R761" s="112" t="s">
        <v>644</v>
      </c>
    </row>
    <row r="762" spans="2:18" ht="45" x14ac:dyDescent="0.25">
      <c r="B762"/>
      <c r="C762" s="51" t="s">
        <v>280</v>
      </c>
      <c r="D762" s="35" t="s">
        <v>280</v>
      </c>
      <c r="E762" s="35" t="s">
        <v>299</v>
      </c>
      <c r="F762" s="23">
        <v>7</v>
      </c>
      <c r="G762" s="35" t="s">
        <v>95</v>
      </c>
      <c r="H762" s="23">
        <v>3</v>
      </c>
      <c r="I762" s="36">
        <f>I756*3</f>
        <v>31.200000000000003</v>
      </c>
      <c r="J762" s="36" t="s">
        <v>77</v>
      </c>
      <c r="K762" s="123">
        <v>45839</v>
      </c>
      <c r="L762" s="36">
        <f>L756*3</f>
        <v>29.700000000000003</v>
      </c>
      <c r="M762" s="36" t="s">
        <v>77</v>
      </c>
      <c r="N762" s="130">
        <v>45474</v>
      </c>
      <c r="O762" s="130" t="s">
        <v>238</v>
      </c>
      <c r="P762" s="35" t="s">
        <v>79</v>
      </c>
      <c r="Q762" s="35" t="s">
        <v>79</v>
      </c>
      <c r="R762" s="112" t="s">
        <v>644</v>
      </c>
    </row>
    <row r="763" spans="2:18" ht="45" x14ac:dyDescent="0.25">
      <c r="B763"/>
      <c r="C763" s="51" t="s">
        <v>280</v>
      </c>
      <c r="D763" s="35" t="s">
        <v>280</v>
      </c>
      <c r="E763" s="35" t="s">
        <v>299</v>
      </c>
      <c r="F763" s="23">
        <v>8</v>
      </c>
      <c r="G763" s="35" t="s">
        <v>96</v>
      </c>
      <c r="H763" s="23">
        <v>4</v>
      </c>
      <c r="I763" s="36">
        <f>I756*4</f>
        <v>41.6</v>
      </c>
      <c r="J763" s="36" t="s">
        <v>77</v>
      </c>
      <c r="K763" s="123">
        <v>45839</v>
      </c>
      <c r="L763" s="36">
        <f>L756*4</f>
        <v>39.6</v>
      </c>
      <c r="M763" s="36" t="s">
        <v>77</v>
      </c>
      <c r="N763" s="130">
        <v>45474</v>
      </c>
      <c r="O763" s="130" t="s">
        <v>238</v>
      </c>
      <c r="P763" s="35" t="s">
        <v>79</v>
      </c>
      <c r="Q763" s="35" t="s">
        <v>79</v>
      </c>
      <c r="R763" s="112" t="s">
        <v>644</v>
      </c>
    </row>
    <row r="764" spans="2:18" ht="45" x14ac:dyDescent="0.25">
      <c r="B764"/>
      <c r="C764" s="51" t="s">
        <v>280</v>
      </c>
      <c r="D764" s="35" t="s">
        <v>280</v>
      </c>
      <c r="E764" s="35" t="s">
        <v>299</v>
      </c>
      <c r="F764" s="23">
        <v>9</v>
      </c>
      <c r="G764" s="35" t="s">
        <v>98</v>
      </c>
      <c r="H764" s="23">
        <v>2</v>
      </c>
      <c r="I764" s="36">
        <f>I756/2</f>
        <v>5.2</v>
      </c>
      <c r="J764" s="36" t="s">
        <v>77</v>
      </c>
      <c r="K764" s="123">
        <v>45839</v>
      </c>
      <c r="L764" s="36">
        <f>L756/2</f>
        <v>4.95</v>
      </c>
      <c r="M764" s="36" t="s">
        <v>77</v>
      </c>
      <c r="N764" s="130">
        <v>45474</v>
      </c>
      <c r="O764" s="130" t="s">
        <v>238</v>
      </c>
      <c r="P764" s="35" t="s">
        <v>79</v>
      </c>
      <c r="Q764" s="35" t="s">
        <v>79</v>
      </c>
      <c r="R764" s="112" t="s">
        <v>644</v>
      </c>
    </row>
    <row r="765" spans="2:18" ht="45" x14ac:dyDescent="0.25">
      <c r="B765"/>
      <c r="C765" s="51" t="s">
        <v>280</v>
      </c>
      <c r="D765" s="35" t="s">
        <v>280</v>
      </c>
      <c r="E765" s="35" t="s">
        <v>300</v>
      </c>
      <c r="F765" s="23">
        <v>1</v>
      </c>
      <c r="G765" s="35" t="s">
        <v>76</v>
      </c>
      <c r="H765" s="23">
        <v>2</v>
      </c>
      <c r="I765" s="36">
        <v>13.7</v>
      </c>
      <c r="J765" s="36" t="s">
        <v>77</v>
      </c>
      <c r="K765" s="123">
        <v>45839</v>
      </c>
      <c r="L765" s="36">
        <v>13</v>
      </c>
      <c r="M765" s="36" t="s">
        <v>77</v>
      </c>
      <c r="N765" s="130">
        <v>45474</v>
      </c>
      <c r="O765" s="130" t="s">
        <v>238</v>
      </c>
      <c r="P765" s="35" t="s">
        <v>79</v>
      </c>
      <c r="Q765" s="35" t="s">
        <v>79</v>
      </c>
      <c r="R765" s="112" t="s">
        <v>644</v>
      </c>
    </row>
    <row r="766" spans="2:18" ht="45" x14ac:dyDescent="0.25">
      <c r="B766"/>
      <c r="C766" s="51" t="s">
        <v>280</v>
      </c>
      <c r="D766" s="35" t="s">
        <v>280</v>
      </c>
      <c r="E766" s="35" t="s">
        <v>300</v>
      </c>
      <c r="F766" s="23">
        <v>2</v>
      </c>
      <c r="G766" s="35" t="s">
        <v>82</v>
      </c>
      <c r="H766" s="23">
        <v>2</v>
      </c>
      <c r="I766" s="36">
        <f>I765*2</f>
        <v>27.4</v>
      </c>
      <c r="J766" s="36" t="s">
        <v>77</v>
      </c>
      <c r="K766" s="123">
        <v>45839</v>
      </c>
      <c r="L766" s="36">
        <f>L765*2</f>
        <v>26</v>
      </c>
      <c r="M766" s="36" t="s">
        <v>77</v>
      </c>
      <c r="N766" s="130">
        <v>45474</v>
      </c>
      <c r="O766" s="130" t="s">
        <v>238</v>
      </c>
      <c r="P766" s="35" t="s">
        <v>79</v>
      </c>
      <c r="Q766" s="35" t="s">
        <v>79</v>
      </c>
      <c r="R766" s="112" t="s">
        <v>644</v>
      </c>
    </row>
    <row r="767" spans="2:18" ht="45" x14ac:dyDescent="0.25">
      <c r="B767"/>
      <c r="C767" s="51" t="s">
        <v>280</v>
      </c>
      <c r="D767" s="35" t="s">
        <v>280</v>
      </c>
      <c r="E767" s="35" t="s">
        <v>300</v>
      </c>
      <c r="F767" s="23">
        <v>3</v>
      </c>
      <c r="G767" s="35" t="s">
        <v>97</v>
      </c>
      <c r="H767" s="23">
        <v>3</v>
      </c>
      <c r="I767" s="36">
        <f>I765*3</f>
        <v>41.099999999999994</v>
      </c>
      <c r="J767" s="36" t="s">
        <v>77</v>
      </c>
      <c r="K767" s="123">
        <v>45839</v>
      </c>
      <c r="L767" s="36">
        <f>L765*3</f>
        <v>39</v>
      </c>
      <c r="M767" s="36" t="s">
        <v>77</v>
      </c>
      <c r="N767" s="130">
        <v>45474</v>
      </c>
      <c r="O767" s="130" t="s">
        <v>238</v>
      </c>
      <c r="P767" s="35" t="s">
        <v>79</v>
      </c>
      <c r="Q767" s="35" t="s">
        <v>79</v>
      </c>
      <c r="R767" s="112" t="s">
        <v>644</v>
      </c>
    </row>
    <row r="768" spans="2:18" ht="45" x14ac:dyDescent="0.25">
      <c r="B768"/>
      <c r="C768" s="51" t="s">
        <v>280</v>
      </c>
      <c r="D768" s="35" t="s">
        <v>280</v>
      </c>
      <c r="E768" s="35" t="s">
        <v>300</v>
      </c>
      <c r="F768" s="23">
        <v>4</v>
      </c>
      <c r="G768" s="35" t="s">
        <v>97</v>
      </c>
      <c r="H768" s="23">
        <v>4</v>
      </c>
      <c r="I768" s="36">
        <f>I765*4</f>
        <v>54.8</v>
      </c>
      <c r="J768" s="36" t="s">
        <v>77</v>
      </c>
      <c r="K768" s="123">
        <v>45839</v>
      </c>
      <c r="L768" s="36">
        <f>L765*4</f>
        <v>52</v>
      </c>
      <c r="M768" s="36" t="s">
        <v>77</v>
      </c>
      <c r="N768" s="130">
        <v>45474</v>
      </c>
      <c r="O768" s="130" t="s">
        <v>238</v>
      </c>
      <c r="P768" s="35" t="s">
        <v>79</v>
      </c>
      <c r="Q768" s="35" t="s">
        <v>79</v>
      </c>
      <c r="R768" s="112" t="s">
        <v>644</v>
      </c>
    </row>
    <row r="769" spans="2:18" ht="45" x14ac:dyDescent="0.25">
      <c r="B769"/>
      <c r="C769" s="51" t="s">
        <v>280</v>
      </c>
      <c r="D769" s="35" t="s">
        <v>280</v>
      </c>
      <c r="E769" s="35" t="s">
        <v>300</v>
      </c>
      <c r="F769" s="23">
        <v>5</v>
      </c>
      <c r="G769" s="35" t="s">
        <v>97</v>
      </c>
      <c r="H769" s="23">
        <v>5</v>
      </c>
      <c r="I769" s="36">
        <f>I765*5</f>
        <v>68.5</v>
      </c>
      <c r="J769" s="36" t="s">
        <v>77</v>
      </c>
      <c r="K769" s="123">
        <v>45839</v>
      </c>
      <c r="L769" s="36">
        <f>L765*5</f>
        <v>65</v>
      </c>
      <c r="M769" s="36" t="s">
        <v>77</v>
      </c>
      <c r="N769" s="130">
        <v>45474</v>
      </c>
      <c r="O769" s="130" t="s">
        <v>238</v>
      </c>
      <c r="P769" s="35" t="s">
        <v>79</v>
      </c>
      <c r="Q769" s="35" t="s">
        <v>79</v>
      </c>
      <c r="R769" s="112" t="s">
        <v>644</v>
      </c>
    </row>
    <row r="770" spans="2:18" ht="45" x14ac:dyDescent="0.25">
      <c r="B770"/>
      <c r="C770" s="51" t="s">
        <v>280</v>
      </c>
      <c r="D770" s="35" t="s">
        <v>280</v>
      </c>
      <c r="E770" s="35" t="s">
        <v>300</v>
      </c>
      <c r="F770" s="23">
        <v>6</v>
      </c>
      <c r="G770" s="35" t="s">
        <v>97</v>
      </c>
      <c r="H770" s="23">
        <v>6</v>
      </c>
      <c r="I770" s="36">
        <f>I765*6</f>
        <v>82.199999999999989</v>
      </c>
      <c r="J770" s="36" t="s">
        <v>77</v>
      </c>
      <c r="K770" s="123">
        <v>45839</v>
      </c>
      <c r="L770" s="36">
        <f>L765*6</f>
        <v>78</v>
      </c>
      <c r="M770" s="36" t="s">
        <v>77</v>
      </c>
      <c r="N770" s="130">
        <v>45474</v>
      </c>
      <c r="O770" s="130" t="s">
        <v>238</v>
      </c>
      <c r="P770" s="35" t="s">
        <v>79</v>
      </c>
      <c r="Q770" s="35" t="s">
        <v>79</v>
      </c>
      <c r="R770" s="112" t="s">
        <v>644</v>
      </c>
    </row>
    <row r="771" spans="2:18" ht="45" x14ac:dyDescent="0.25">
      <c r="B771"/>
      <c r="C771" s="51" t="s">
        <v>280</v>
      </c>
      <c r="D771" s="35" t="s">
        <v>280</v>
      </c>
      <c r="E771" s="35" t="s">
        <v>300</v>
      </c>
      <c r="F771" s="23">
        <v>7</v>
      </c>
      <c r="G771" s="35" t="s">
        <v>95</v>
      </c>
      <c r="H771" s="23">
        <v>3</v>
      </c>
      <c r="I771" s="36">
        <f>I765*3</f>
        <v>41.099999999999994</v>
      </c>
      <c r="J771" s="36" t="s">
        <v>77</v>
      </c>
      <c r="K771" s="123">
        <v>45839</v>
      </c>
      <c r="L771" s="36">
        <f>L765*3</f>
        <v>39</v>
      </c>
      <c r="M771" s="36" t="s">
        <v>77</v>
      </c>
      <c r="N771" s="130">
        <v>45474</v>
      </c>
      <c r="O771" s="130" t="s">
        <v>238</v>
      </c>
      <c r="P771" s="35" t="s">
        <v>79</v>
      </c>
      <c r="Q771" s="35" t="s">
        <v>79</v>
      </c>
      <c r="R771" s="112" t="s">
        <v>644</v>
      </c>
    </row>
    <row r="772" spans="2:18" ht="45" x14ac:dyDescent="0.25">
      <c r="B772"/>
      <c r="C772" s="51" t="s">
        <v>280</v>
      </c>
      <c r="D772" s="35" t="s">
        <v>280</v>
      </c>
      <c r="E772" s="35" t="s">
        <v>300</v>
      </c>
      <c r="F772" s="23">
        <v>8</v>
      </c>
      <c r="G772" s="35" t="s">
        <v>96</v>
      </c>
      <c r="H772" s="23">
        <v>4</v>
      </c>
      <c r="I772" s="36">
        <f>I765*4</f>
        <v>54.8</v>
      </c>
      <c r="J772" s="36" t="s">
        <v>77</v>
      </c>
      <c r="K772" s="123">
        <v>45839</v>
      </c>
      <c r="L772" s="36">
        <f>L765*4</f>
        <v>52</v>
      </c>
      <c r="M772" s="36" t="s">
        <v>77</v>
      </c>
      <c r="N772" s="130">
        <v>45474</v>
      </c>
      <c r="O772" s="130" t="s">
        <v>238</v>
      </c>
      <c r="P772" s="35" t="s">
        <v>79</v>
      </c>
      <c r="Q772" s="35" t="s">
        <v>79</v>
      </c>
      <c r="R772" s="112" t="s">
        <v>644</v>
      </c>
    </row>
    <row r="773" spans="2:18" ht="45" x14ac:dyDescent="0.25">
      <c r="B773"/>
      <c r="C773" s="51" t="s">
        <v>280</v>
      </c>
      <c r="D773" s="35" t="s">
        <v>280</v>
      </c>
      <c r="E773" s="35" t="s">
        <v>300</v>
      </c>
      <c r="F773" s="23">
        <v>9</v>
      </c>
      <c r="G773" s="35" t="s">
        <v>98</v>
      </c>
      <c r="H773" s="23">
        <v>2</v>
      </c>
      <c r="I773" s="36">
        <f>I765/2</f>
        <v>6.85</v>
      </c>
      <c r="J773" s="36" t="s">
        <v>77</v>
      </c>
      <c r="K773" s="123">
        <v>45839</v>
      </c>
      <c r="L773" s="36">
        <f>L765/2</f>
        <v>6.5</v>
      </c>
      <c r="M773" s="36" t="s">
        <v>77</v>
      </c>
      <c r="N773" s="130">
        <v>45474</v>
      </c>
      <c r="O773" s="130" t="s">
        <v>238</v>
      </c>
      <c r="P773" s="35" t="s">
        <v>79</v>
      </c>
      <c r="Q773" s="35" t="s">
        <v>79</v>
      </c>
      <c r="R773" s="112" t="s">
        <v>644</v>
      </c>
    </row>
    <row r="774" spans="2:18" ht="45" x14ac:dyDescent="0.25">
      <c r="B774"/>
      <c r="C774" s="51" t="s">
        <v>280</v>
      </c>
      <c r="D774" s="35" t="s">
        <v>280</v>
      </c>
      <c r="E774" s="35" t="s">
        <v>301</v>
      </c>
      <c r="F774" s="23">
        <v>1</v>
      </c>
      <c r="G774" s="35" t="s">
        <v>76</v>
      </c>
      <c r="H774" s="23">
        <v>2</v>
      </c>
      <c r="I774" s="36">
        <v>10.3</v>
      </c>
      <c r="J774" s="36" t="s">
        <v>77</v>
      </c>
      <c r="K774" s="123">
        <v>45839</v>
      </c>
      <c r="L774" s="36">
        <v>9.8000000000000007</v>
      </c>
      <c r="M774" s="36" t="s">
        <v>77</v>
      </c>
      <c r="N774" s="130">
        <v>45474</v>
      </c>
      <c r="O774" s="130" t="s">
        <v>238</v>
      </c>
      <c r="P774" s="35" t="s">
        <v>79</v>
      </c>
      <c r="Q774" s="35" t="s">
        <v>79</v>
      </c>
      <c r="R774" s="112" t="s">
        <v>644</v>
      </c>
    </row>
    <row r="775" spans="2:18" ht="45" x14ac:dyDescent="0.25">
      <c r="B775"/>
      <c r="C775" s="51" t="s">
        <v>280</v>
      </c>
      <c r="D775" s="35" t="s">
        <v>280</v>
      </c>
      <c r="E775" s="35" t="s">
        <v>301</v>
      </c>
      <c r="F775" s="23">
        <v>2</v>
      </c>
      <c r="G775" s="35" t="s">
        <v>82</v>
      </c>
      <c r="H775" s="23">
        <v>2</v>
      </c>
      <c r="I775" s="36">
        <f>I774*2</f>
        <v>20.6</v>
      </c>
      <c r="J775" s="36" t="s">
        <v>77</v>
      </c>
      <c r="K775" s="123">
        <v>45839</v>
      </c>
      <c r="L775" s="36">
        <f>L774*2</f>
        <v>19.600000000000001</v>
      </c>
      <c r="M775" s="36" t="s">
        <v>77</v>
      </c>
      <c r="N775" s="130">
        <v>45474</v>
      </c>
      <c r="O775" s="130" t="s">
        <v>238</v>
      </c>
      <c r="P775" s="35" t="s">
        <v>79</v>
      </c>
      <c r="Q775" s="35" t="s">
        <v>79</v>
      </c>
      <c r="R775" s="112" t="s">
        <v>644</v>
      </c>
    </row>
    <row r="776" spans="2:18" ht="45" x14ac:dyDescent="0.25">
      <c r="B776"/>
      <c r="C776" s="51" t="s">
        <v>280</v>
      </c>
      <c r="D776" s="35" t="s">
        <v>280</v>
      </c>
      <c r="E776" s="35" t="s">
        <v>301</v>
      </c>
      <c r="F776" s="23">
        <v>3</v>
      </c>
      <c r="G776" s="35" t="s">
        <v>97</v>
      </c>
      <c r="H776" s="23">
        <v>3</v>
      </c>
      <c r="I776" s="36">
        <f>I774*3</f>
        <v>30.900000000000002</v>
      </c>
      <c r="J776" s="36" t="s">
        <v>77</v>
      </c>
      <c r="K776" s="123">
        <v>45839</v>
      </c>
      <c r="L776" s="36">
        <f>L774*3</f>
        <v>29.400000000000002</v>
      </c>
      <c r="M776" s="36" t="s">
        <v>77</v>
      </c>
      <c r="N776" s="130">
        <v>45474</v>
      </c>
      <c r="O776" s="130" t="s">
        <v>238</v>
      </c>
      <c r="P776" s="35" t="s">
        <v>79</v>
      </c>
      <c r="Q776" s="35" t="s">
        <v>79</v>
      </c>
      <c r="R776" s="112" t="s">
        <v>644</v>
      </c>
    </row>
    <row r="777" spans="2:18" ht="45" x14ac:dyDescent="0.25">
      <c r="B777"/>
      <c r="C777" s="51" t="s">
        <v>280</v>
      </c>
      <c r="D777" s="35" t="s">
        <v>280</v>
      </c>
      <c r="E777" s="35" t="s">
        <v>301</v>
      </c>
      <c r="F777" s="23">
        <v>4</v>
      </c>
      <c r="G777" s="35" t="s">
        <v>97</v>
      </c>
      <c r="H777" s="23">
        <v>4</v>
      </c>
      <c r="I777" s="36">
        <f>I774*4</f>
        <v>41.2</v>
      </c>
      <c r="J777" s="36" t="s">
        <v>77</v>
      </c>
      <c r="K777" s="123">
        <v>45839</v>
      </c>
      <c r="L777" s="36">
        <f>L774*4</f>
        <v>39.200000000000003</v>
      </c>
      <c r="M777" s="36" t="s">
        <v>77</v>
      </c>
      <c r="N777" s="130">
        <v>45474</v>
      </c>
      <c r="O777" s="130" t="s">
        <v>238</v>
      </c>
      <c r="P777" s="35" t="s">
        <v>79</v>
      </c>
      <c r="Q777" s="35" t="s">
        <v>79</v>
      </c>
      <c r="R777" s="112" t="s">
        <v>644</v>
      </c>
    </row>
    <row r="778" spans="2:18" ht="45" x14ac:dyDescent="0.25">
      <c r="B778"/>
      <c r="C778" s="51" t="s">
        <v>280</v>
      </c>
      <c r="D778" s="35" t="s">
        <v>280</v>
      </c>
      <c r="E778" s="35" t="s">
        <v>301</v>
      </c>
      <c r="F778" s="23">
        <v>5</v>
      </c>
      <c r="G778" s="35" t="s">
        <v>97</v>
      </c>
      <c r="H778" s="23">
        <v>5</v>
      </c>
      <c r="I778" s="36">
        <f>I774*5</f>
        <v>51.5</v>
      </c>
      <c r="J778" s="36" t="s">
        <v>77</v>
      </c>
      <c r="K778" s="123">
        <v>45839</v>
      </c>
      <c r="L778" s="36">
        <f>L774*5</f>
        <v>49</v>
      </c>
      <c r="M778" s="36" t="s">
        <v>77</v>
      </c>
      <c r="N778" s="130">
        <v>45474</v>
      </c>
      <c r="O778" s="130" t="s">
        <v>238</v>
      </c>
      <c r="P778" s="35" t="s">
        <v>79</v>
      </c>
      <c r="Q778" s="35" t="s">
        <v>79</v>
      </c>
      <c r="R778" s="112" t="s">
        <v>644</v>
      </c>
    </row>
    <row r="779" spans="2:18" ht="45" x14ac:dyDescent="0.25">
      <c r="B779"/>
      <c r="C779" s="51" t="s">
        <v>280</v>
      </c>
      <c r="D779" s="35" t="s">
        <v>280</v>
      </c>
      <c r="E779" s="35" t="s">
        <v>301</v>
      </c>
      <c r="F779" s="23">
        <v>6</v>
      </c>
      <c r="G779" s="35" t="s">
        <v>97</v>
      </c>
      <c r="H779" s="23">
        <v>6</v>
      </c>
      <c r="I779" s="36">
        <f>I774*6</f>
        <v>61.800000000000004</v>
      </c>
      <c r="J779" s="36" t="s">
        <v>77</v>
      </c>
      <c r="K779" s="123">
        <v>45839</v>
      </c>
      <c r="L779" s="36">
        <f>L774*6</f>
        <v>58.800000000000004</v>
      </c>
      <c r="M779" s="36" t="s">
        <v>77</v>
      </c>
      <c r="N779" s="130">
        <v>45474</v>
      </c>
      <c r="O779" s="130" t="s">
        <v>238</v>
      </c>
      <c r="P779" s="35" t="s">
        <v>79</v>
      </c>
      <c r="Q779" s="35" t="s">
        <v>79</v>
      </c>
      <c r="R779" s="112" t="s">
        <v>644</v>
      </c>
    </row>
    <row r="780" spans="2:18" ht="45" x14ac:dyDescent="0.25">
      <c r="B780"/>
      <c r="C780" s="51" t="s">
        <v>280</v>
      </c>
      <c r="D780" s="35" t="s">
        <v>280</v>
      </c>
      <c r="E780" s="35" t="s">
        <v>301</v>
      </c>
      <c r="F780" s="23">
        <v>7</v>
      </c>
      <c r="G780" s="35" t="s">
        <v>95</v>
      </c>
      <c r="H780" s="23">
        <v>3</v>
      </c>
      <c r="I780" s="36">
        <f>I774*3</f>
        <v>30.900000000000002</v>
      </c>
      <c r="J780" s="36" t="s">
        <v>77</v>
      </c>
      <c r="K780" s="123">
        <v>45839</v>
      </c>
      <c r="L780" s="36">
        <f>L774*3</f>
        <v>29.400000000000002</v>
      </c>
      <c r="M780" s="36" t="s">
        <v>77</v>
      </c>
      <c r="N780" s="130">
        <v>45474</v>
      </c>
      <c r="O780" s="130" t="s">
        <v>238</v>
      </c>
      <c r="P780" s="35" t="s">
        <v>79</v>
      </c>
      <c r="Q780" s="35" t="s">
        <v>79</v>
      </c>
      <c r="R780" s="112" t="s">
        <v>644</v>
      </c>
    </row>
    <row r="781" spans="2:18" ht="45" x14ac:dyDescent="0.25">
      <c r="B781"/>
      <c r="C781" s="51" t="s">
        <v>280</v>
      </c>
      <c r="D781" s="35" t="s">
        <v>280</v>
      </c>
      <c r="E781" s="35" t="s">
        <v>301</v>
      </c>
      <c r="F781" s="23">
        <v>8</v>
      </c>
      <c r="G781" s="35" t="s">
        <v>96</v>
      </c>
      <c r="H781" s="23">
        <v>4</v>
      </c>
      <c r="I781" s="36">
        <f>I774*4</f>
        <v>41.2</v>
      </c>
      <c r="J781" s="36" t="s">
        <v>77</v>
      </c>
      <c r="K781" s="123">
        <v>45839</v>
      </c>
      <c r="L781" s="36">
        <f>L774*4</f>
        <v>39.200000000000003</v>
      </c>
      <c r="M781" s="36" t="s">
        <v>77</v>
      </c>
      <c r="N781" s="130">
        <v>45474</v>
      </c>
      <c r="O781" s="130" t="s">
        <v>238</v>
      </c>
      <c r="P781" s="35" t="s">
        <v>79</v>
      </c>
      <c r="Q781" s="35" t="s">
        <v>79</v>
      </c>
      <c r="R781" s="112" t="s">
        <v>644</v>
      </c>
    </row>
    <row r="782" spans="2:18" ht="45" x14ac:dyDescent="0.25">
      <c r="B782"/>
      <c r="C782" s="51" t="s">
        <v>280</v>
      </c>
      <c r="D782" s="35" t="s">
        <v>280</v>
      </c>
      <c r="E782" s="35" t="s">
        <v>301</v>
      </c>
      <c r="F782" s="23">
        <v>9</v>
      </c>
      <c r="G782" s="35" t="s">
        <v>98</v>
      </c>
      <c r="H782" s="23">
        <v>2</v>
      </c>
      <c r="I782" s="36">
        <f>I774/2</f>
        <v>5.15</v>
      </c>
      <c r="J782" s="36" t="s">
        <v>77</v>
      </c>
      <c r="K782" s="123">
        <v>45839</v>
      </c>
      <c r="L782" s="36">
        <f>L774/2</f>
        <v>4.9000000000000004</v>
      </c>
      <c r="M782" s="36" t="s">
        <v>77</v>
      </c>
      <c r="N782" s="130">
        <v>45474</v>
      </c>
      <c r="O782" s="130" t="s">
        <v>238</v>
      </c>
      <c r="P782" s="35" t="s">
        <v>79</v>
      </c>
      <c r="Q782" s="35" t="s">
        <v>79</v>
      </c>
      <c r="R782" s="112" t="s">
        <v>644</v>
      </c>
    </row>
    <row r="783" spans="2:18" ht="45" x14ac:dyDescent="0.25">
      <c r="B783"/>
      <c r="C783" s="51" t="s">
        <v>280</v>
      </c>
      <c r="D783" s="35" t="s">
        <v>280</v>
      </c>
      <c r="E783" s="35" t="s">
        <v>302</v>
      </c>
      <c r="F783" s="23">
        <v>1</v>
      </c>
      <c r="G783" s="35" t="s">
        <v>76</v>
      </c>
      <c r="H783" s="23">
        <v>2</v>
      </c>
      <c r="I783" s="36">
        <v>10.3</v>
      </c>
      <c r="J783" s="36" t="s">
        <v>77</v>
      </c>
      <c r="K783" s="123">
        <v>45839</v>
      </c>
      <c r="L783" s="36">
        <v>9.8000000000000007</v>
      </c>
      <c r="M783" s="36" t="s">
        <v>77</v>
      </c>
      <c r="N783" s="130">
        <v>45474</v>
      </c>
      <c r="O783" s="130" t="s">
        <v>238</v>
      </c>
      <c r="P783" s="35" t="s">
        <v>79</v>
      </c>
      <c r="Q783" s="35" t="s">
        <v>79</v>
      </c>
      <c r="R783" s="112" t="s">
        <v>644</v>
      </c>
    </row>
    <row r="784" spans="2:18" ht="45" x14ac:dyDescent="0.25">
      <c r="B784"/>
      <c r="C784" s="51" t="s">
        <v>280</v>
      </c>
      <c r="D784" s="35" t="s">
        <v>280</v>
      </c>
      <c r="E784" s="35" t="s">
        <v>302</v>
      </c>
      <c r="F784" s="23">
        <v>2</v>
      </c>
      <c r="G784" s="35" t="s">
        <v>82</v>
      </c>
      <c r="H784" s="23">
        <v>2</v>
      </c>
      <c r="I784" s="36">
        <f>I783*2</f>
        <v>20.6</v>
      </c>
      <c r="J784" s="36" t="s">
        <v>77</v>
      </c>
      <c r="K784" s="123">
        <v>45839</v>
      </c>
      <c r="L784" s="36">
        <f>L783*2</f>
        <v>19.600000000000001</v>
      </c>
      <c r="M784" s="36" t="s">
        <v>77</v>
      </c>
      <c r="N784" s="130">
        <v>45474</v>
      </c>
      <c r="O784" s="130" t="s">
        <v>238</v>
      </c>
      <c r="P784" s="35" t="s">
        <v>79</v>
      </c>
      <c r="Q784" s="35" t="s">
        <v>79</v>
      </c>
      <c r="R784" s="112" t="s">
        <v>644</v>
      </c>
    </row>
    <row r="785" spans="2:18" ht="45" x14ac:dyDescent="0.25">
      <c r="B785"/>
      <c r="C785" s="51" t="s">
        <v>280</v>
      </c>
      <c r="D785" s="35" t="s">
        <v>280</v>
      </c>
      <c r="E785" s="35" t="s">
        <v>302</v>
      </c>
      <c r="F785" s="23">
        <v>3</v>
      </c>
      <c r="G785" s="35" t="s">
        <v>97</v>
      </c>
      <c r="H785" s="23">
        <v>3</v>
      </c>
      <c r="I785" s="36">
        <f>I783*3</f>
        <v>30.900000000000002</v>
      </c>
      <c r="J785" s="36" t="s">
        <v>77</v>
      </c>
      <c r="K785" s="123">
        <v>45839</v>
      </c>
      <c r="L785" s="36">
        <f>L783*3</f>
        <v>29.400000000000002</v>
      </c>
      <c r="M785" s="36" t="s">
        <v>77</v>
      </c>
      <c r="N785" s="130">
        <v>45474</v>
      </c>
      <c r="O785" s="130" t="s">
        <v>238</v>
      </c>
      <c r="P785" s="35" t="s">
        <v>79</v>
      </c>
      <c r="Q785" s="35" t="s">
        <v>79</v>
      </c>
      <c r="R785" s="112" t="s">
        <v>644</v>
      </c>
    </row>
    <row r="786" spans="2:18" ht="45" x14ac:dyDescent="0.25">
      <c r="B786"/>
      <c r="C786" s="51" t="s">
        <v>280</v>
      </c>
      <c r="D786" s="35" t="s">
        <v>280</v>
      </c>
      <c r="E786" s="35" t="s">
        <v>302</v>
      </c>
      <c r="F786" s="23">
        <v>4</v>
      </c>
      <c r="G786" s="35" t="s">
        <v>97</v>
      </c>
      <c r="H786" s="23">
        <v>4</v>
      </c>
      <c r="I786" s="36">
        <f>I783*4</f>
        <v>41.2</v>
      </c>
      <c r="J786" s="36" t="s">
        <v>77</v>
      </c>
      <c r="K786" s="123">
        <v>45839</v>
      </c>
      <c r="L786" s="36">
        <f>L783*4</f>
        <v>39.200000000000003</v>
      </c>
      <c r="M786" s="36" t="s">
        <v>77</v>
      </c>
      <c r="N786" s="130">
        <v>45474</v>
      </c>
      <c r="O786" s="130" t="s">
        <v>238</v>
      </c>
      <c r="P786" s="35" t="s">
        <v>79</v>
      </c>
      <c r="Q786" s="35" t="s">
        <v>79</v>
      </c>
      <c r="R786" s="112" t="s">
        <v>644</v>
      </c>
    </row>
    <row r="787" spans="2:18" ht="45" x14ac:dyDescent="0.25">
      <c r="B787"/>
      <c r="C787" s="51" t="s">
        <v>280</v>
      </c>
      <c r="D787" s="35" t="s">
        <v>280</v>
      </c>
      <c r="E787" s="35" t="s">
        <v>302</v>
      </c>
      <c r="F787" s="23">
        <v>5</v>
      </c>
      <c r="G787" s="35" t="s">
        <v>97</v>
      </c>
      <c r="H787" s="23">
        <v>5</v>
      </c>
      <c r="I787" s="36">
        <f>I783*5</f>
        <v>51.5</v>
      </c>
      <c r="J787" s="36" t="s">
        <v>77</v>
      </c>
      <c r="K787" s="123">
        <v>45839</v>
      </c>
      <c r="L787" s="36">
        <f>L783*5</f>
        <v>49</v>
      </c>
      <c r="M787" s="36" t="s">
        <v>77</v>
      </c>
      <c r="N787" s="130">
        <v>45474</v>
      </c>
      <c r="O787" s="130" t="s">
        <v>238</v>
      </c>
      <c r="P787" s="35" t="s">
        <v>79</v>
      </c>
      <c r="Q787" s="35" t="s">
        <v>79</v>
      </c>
      <c r="R787" s="112" t="s">
        <v>644</v>
      </c>
    </row>
    <row r="788" spans="2:18" ht="45" x14ac:dyDescent="0.25">
      <c r="B788"/>
      <c r="C788" s="51" t="s">
        <v>280</v>
      </c>
      <c r="D788" s="35" t="s">
        <v>280</v>
      </c>
      <c r="E788" s="35" t="s">
        <v>302</v>
      </c>
      <c r="F788" s="23">
        <v>6</v>
      </c>
      <c r="G788" s="35" t="s">
        <v>97</v>
      </c>
      <c r="H788" s="23">
        <v>6</v>
      </c>
      <c r="I788" s="36">
        <f>I783*6</f>
        <v>61.800000000000004</v>
      </c>
      <c r="J788" s="36" t="s">
        <v>77</v>
      </c>
      <c r="K788" s="123">
        <v>45839</v>
      </c>
      <c r="L788" s="36">
        <f>L783*6</f>
        <v>58.800000000000004</v>
      </c>
      <c r="M788" s="36" t="s">
        <v>77</v>
      </c>
      <c r="N788" s="130">
        <v>45474</v>
      </c>
      <c r="O788" s="130" t="s">
        <v>238</v>
      </c>
      <c r="P788" s="35" t="s">
        <v>79</v>
      </c>
      <c r="Q788" s="35" t="s">
        <v>79</v>
      </c>
      <c r="R788" s="112" t="s">
        <v>644</v>
      </c>
    </row>
    <row r="789" spans="2:18" ht="45" x14ac:dyDescent="0.25">
      <c r="B789"/>
      <c r="C789" s="51" t="s">
        <v>280</v>
      </c>
      <c r="D789" s="35" t="s">
        <v>280</v>
      </c>
      <c r="E789" s="35" t="s">
        <v>302</v>
      </c>
      <c r="F789" s="23">
        <v>7</v>
      </c>
      <c r="G789" s="35" t="s">
        <v>95</v>
      </c>
      <c r="H789" s="23">
        <v>3</v>
      </c>
      <c r="I789" s="36">
        <f>I783*3</f>
        <v>30.900000000000002</v>
      </c>
      <c r="J789" s="36" t="s">
        <v>77</v>
      </c>
      <c r="K789" s="123">
        <v>45839</v>
      </c>
      <c r="L789" s="36">
        <f>L783*3</f>
        <v>29.400000000000002</v>
      </c>
      <c r="M789" s="36" t="s">
        <v>77</v>
      </c>
      <c r="N789" s="130">
        <v>45474</v>
      </c>
      <c r="O789" s="130" t="s">
        <v>238</v>
      </c>
      <c r="P789" s="35" t="s">
        <v>79</v>
      </c>
      <c r="Q789" s="35" t="s">
        <v>79</v>
      </c>
      <c r="R789" s="112" t="s">
        <v>644</v>
      </c>
    </row>
    <row r="790" spans="2:18" ht="45" x14ac:dyDescent="0.25">
      <c r="B790"/>
      <c r="C790" s="51" t="s">
        <v>280</v>
      </c>
      <c r="D790" s="35" t="s">
        <v>280</v>
      </c>
      <c r="E790" s="35" t="s">
        <v>302</v>
      </c>
      <c r="F790" s="23">
        <v>8</v>
      </c>
      <c r="G790" s="35" t="s">
        <v>96</v>
      </c>
      <c r="H790" s="23">
        <v>4</v>
      </c>
      <c r="I790" s="36">
        <f>I783*4</f>
        <v>41.2</v>
      </c>
      <c r="J790" s="36" t="s">
        <v>77</v>
      </c>
      <c r="K790" s="123">
        <v>45839</v>
      </c>
      <c r="L790" s="36">
        <f>L783*4</f>
        <v>39.200000000000003</v>
      </c>
      <c r="M790" s="36" t="s">
        <v>77</v>
      </c>
      <c r="N790" s="130">
        <v>45474</v>
      </c>
      <c r="O790" s="130" t="s">
        <v>238</v>
      </c>
      <c r="P790" s="35" t="s">
        <v>79</v>
      </c>
      <c r="Q790" s="35" t="s">
        <v>79</v>
      </c>
      <c r="R790" s="112" t="s">
        <v>644</v>
      </c>
    </row>
    <row r="791" spans="2:18" ht="45" x14ac:dyDescent="0.25">
      <c r="B791"/>
      <c r="C791" s="51" t="s">
        <v>280</v>
      </c>
      <c r="D791" s="35" t="s">
        <v>280</v>
      </c>
      <c r="E791" s="35" t="s">
        <v>302</v>
      </c>
      <c r="F791" s="23">
        <v>9</v>
      </c>
      <c r="G791" s="35" t="s">
        <v>98</v>
      </c>
      <c r="H791" s="23">
        <v>2</v>
      </c>
      <c r="I791" s="36">
        <f>I783/2</f>
        <v>5.15</v>
      </c>
      <c r="J791" s="36" t="s">
        <v>77</v>
      </c>
      <c r="K791" s="123">
        <v>45839</v>
      </c>
      <c r="L791" s="36">
        <f>L783/2</f>
        <v>4.9000000000000004</v>
      </c>
      <c r="M791" s="36" t="s">
        <v>77</v>
      </c>
      <c r="N791" s="130">
        <v>45474</v>
      </c>
      <c r="O791" s="130" t="s">
        <v>238</v>
      </c>
      <c r="P791" s="35" t="s">
        <v>79</v>
      </c>
      <c r="Q791" s="35" t="s">
        <v>79</v>
      </c>
      <c r="R791" s="112" t="s">
        <v>644</v>
      </c>
    </row>
    <row r="792" spans="2:18" ht="30" x14ac:dyDescent="0.25">
      <c r="B792"/>
      <c r="C792" s="51" t="s">
        <v>137</v>
      </c>
      <c r="D792" s="35" t="s">
        <v>143</v>
      </c>
      <c r="E792" s="35" t="s">
        <v>482</v>
      </c>
      <c r="F792" s="23">
        <v>1</v>
      </c>
      <c r="G792" s="35" t="s">
        <v>76</v>
      </c>
      <c r="H792" s="23">
        <v>2</v>
      </c>
      <c r="I792" s="36">
        <v>8.5</v>
      </c>
      <c r="J792" s="36" t="s">
        <v>77</v>
      </c>
      <c r="K792" s="123">
        <v>45839</v>
      </c>
      <c r="L792" s="36">
        <v>8.1</v>
      </c>
      <c r="M792" s="36" t="s">
        <v>77</v>
      </c>
      <c r="N792" s="130">
        <v>45108</v>
      </c>
      <c r="O792" s="130" t="s">
        <v>238</v>
      </c>
      <c r="P792" s="35" t="s">
        <v>79</v>
      </c>
      <c r="Q792" s="35" t="s">
        <v>79</v>
      </c>
      <c r="R792" s="112" t="s">
        <v>645</v>
      </c>
    </row>
    <row r="793" spans="2:18" ht="30" x14ac:dyDescent="0.25">
      <c r="B793"/>
      <c r="C793" s="51" t="s">
        <v>137</v>
      </c>
      <c r="D793" s="35" t="s">
        <v>143</v>
      </c>
      <c r="E793" s="35" t="s">
        <v>482</v>
      </c>
      <c r="F793" s="23">
        <v>2</v>
      </c>
      <c r="G793" s="35" t="s">
        <v>82</v>
      </c>
      <c r="H793" s="23">
        <v>2</v>
      </c>
      <c r="I793" s="36">
        <f>I792*2</f>
        <v>17</v>
      </c>
      <c r="J793" s="36" t="s">
        <v>77</v>
      </c>
      <c r="K793" s="123">
        <v>45839</v>
      </c>
      <c r="L793" s="36">
        <f>L792*2</f>
        <v>16.2</v>
      </c>
      <c r="M793" s="36" t="s">
        <v>77</v>
      </c>
      <c r="N793" s="130">
        <v>45108</v>
      </c>
      <c r="O793" s="130" t="s">
        <v>238</v>
      </c>
      <c r="P793" s="35" t="s">
        <v>79</v>
      </c>
      <c r="Q793" s="35" t="s">
        <v>79</v>
      </c>
      <c r="R793" s="112" t="s">
        <v>645</v>
      </c>
    </row>
    <row r="794" spans="2:18" ht="30" x14ac:dyDescent="0.25">
      <c r="B794"/>
      <c r="C794" s="51" t="s">
        <v>137</v>
      </c>
      <c r="D794" s="35" t="s">
        <v>143</v>
      </c>
      <c r="E794" s="35" t="s">
        <v>482</v>
      </c>
      <c r="F794" s="23">
        <v>3</v>
      </c>
      <c r="G794" s="35" t="s">
        <v>97</v>
      </c>
      <c r="H794" s="23">
        <v>3</v>
      </c>
      <c r="I794" s="36">
        <f>I792*3</f>
        <v>25.5</v>
      </c>
      <c r="J794" s="36" t="s">
        <v>77</v>
      </c>
      <c r="K794" s="123">
        <v>45839</v>
      </c>
      <c r="L794" s="36">
        <f>L792*3</f>
        <v>24.299999999999997</v>
      </c>
      <c r="M794" s="36" t="s">
        <v>77</v>
      </c>
      <c r="N794" s="130">
        <v>45108</v>
      </c>
      <c r="O794" s="130" t="s">
        <v>238</v>
      </c>
      <c r="P794" s="35" t="s">
        <v>79</v>
      </c>
      <c r="Q794" s="35" t="s">
        <v>79</v>
      </c>
      <c r="R794" s="112" t="s">
        <v>645</v>
      </c>
    </row>
    <row r="795" spans="2:18" ht="30" x14ac:dyDescent="0.25">
      <c r="B795"/>
      <c r="C795" s="51" t="s">
        <v>137</v>
      </c>
      <c r="D795" s="35" t="s">
        <v>143</v>
      </c>
      <c r="E795" s="35" t="s">
        <v>482</v>
      </c>
      <c r="F795" s="23">
        <v>4</v>
      </c>
      <c r="G795" s="35" t="s">
        <v>97</v>
      </c>
      <c r="H795" s="23">
        <v>4</v>
      </c>
      <c r="I795" s="36">
        <f>I792*4</f>
        <v>34</v>
      </c>
      <c r="J795" s="36" t="s">
        <v>77</v>
      </c>
      <c r="K795" s="123">
        <v>45839</v>
      </c>
      <c r="L795" s="36">
        <f>L792*4</f>
        <v>32.4</v>
      </c>
      <c r="M795" s="36" t="s">
        <v>77</v>
      </c>
      <c r="N795" s="130">
        <v>45108</v>
      </c>
      <c r="O795" s="130" t="s">
        <v>238</v>
      </c>
      <c r="P795" s="35" t="s">
        <v>79</v>
      </c>
      <c r="Q795" s="35" t="s">
        <v>79</v>
      </c>
      <c r="R795" s="112" t="s">
        <v>645</v>
      </c>
    </row>
    <row r="796" spans="2:18" ht="30" x14ac:dyDescent="0.25">
      <c r="B796"/>
      <c r="C796" s="51" t="s">
        <v>137</v>
      </c>
      <c r="D796" s="35" t="s">
        <v>143</v>
      </c>
      <c r="E796" s="35" t="s">
        <v>482</v>
      </c>
      <c r="F796" s="23">
        <v>5</v>
      </c>
      <c r="G796" s="35" t="s">
        <v>97</v>
      </c>
      <c r="H796" s="23">
        <v>5</v>
      </c>
      <c r="I796" s="36">
        <f>I792*5</f>
        <v>42.5</v>
      </c>
      <c r="J796" s="36" t="s">
        <v>77</v>
      </c>
      <c r="K796" s="123">
        <v>45839</v>
      </c>
      <c r="L796" s="36">
        <f>L792*5</f>
        <v>40.5</v>
      </c>
      <c r="M796" s="36" t="s">
        <v>77</v>
      </c>
      <c r="N796" s="130">
        <v>45108</v>
      </c>
      <c r="O796" s="130" t="s">
        <v>238</v>
      </c>
      <c r="P796" s="35" t="s">
        <v>79</v>
      </c>
      <c r="Q796" s="35" t="s">
        <v>79</v>
      </c>
      <c r="R796" s="112" t="s">
        <v>645</v>
      </c>
    </row>
    <row r="797" spans="2:18" ht="30" x14ac:dyDescent="0.25">
      <c r="B797"/>
      <c r="C797" s="51" t="s">
        <v>137</v>
      </c>
      <c r="D797" s="35" t="s">
        <v>143</v>
      </c>
      <c r="E797" s="35" t="s">
        <v>482</v>
      </c>
      <c r="F797" s="23">
        <v>6</v>
      </c>
      <c r="G797" s="35" t="s">
        <v>97</v>
      </c>
      <c r="H797" s="23">
        <v>6</v>
      </c>
      <c r="I797" s="36">
        <f>I792*6</f>
        <v>51</v>
      </c>
      <c r="J797" s="36" t="s">
        <v>77</v>
      </c>
      <c r="K797" s="123">
        <v>45839</v>
      </c>
      <c r="L797" s="36">
        <f>L792*6</f>
        <v>48.599999999999994</v>
      </c>
      <c r="M797" s="36" t="s">
        <v>77</v>
      </c>
      <c r="N797" s="130">
        <v>45108</v>
      </c>
      <c r="O797" s="130" t="s">
        <v>238</v>
      </c>
      <c r="P797" s="35" t="s">
        <v>79</v>
      </c>
      <c r="Q797" s="35" t="s">
        <v>79</v>
      </c>
      <c r="R797" s="112" t="s">
        <v>645</v>
      </c>
    </row>
    <row r="798" spans="2:18" ht="30" x14ac:dyDescent="0.25">
      <c r="B798"/>
      <c r="C798" s="51" t="s">
        <v>137</v>
      </c>
      <c r="D798" s="35" t="s">
        <v>143</v>
      </c>
      <c r="E798" s="35" t="s">
        <v>482</v>
      </c>
      <c r="F798" s="23">
        <v>7</v>
      </c>
      <c r="G798" s="35" t="s">
        <v>95</v>
      </c>
      <c r="H798" s="23">
        <v>3</v>
      </c>
      <c r="I798" s="36">
        <f>I792*3</f>
        <v>25.5</v>
      </c>
      <c r="J798" s="36" t="s">
        <v>77</v>
      </c>
      <c r="K798" s="123">
        <v>45839</v>
      </c>
      <c r="L798" s="36">
        <f>L792*3</f>
        <v>24.299999999999997</v>
      </c>
      <c r="M798" s="36" t="s">
        <v>77</v>
      </c>
      <c r="N798" s="130">
        <v>45108</v>
      </c>
      <c r="O798" s="130" t="s">
        <v>238</v>
      </c>
      <c r="P798" s="35" t="s">
        <v>79</v>
      </c>
      <c r="Q798" s="35" t="s">
        <v>79</v>
      </c>
      <c r="R798" s="112" t="s">
        <v>645</v>
      </c>
    </row>
    <row r="799" spans="2:18" ht="30" x14ac:dyDescent="0.25">
      <c r="B799"/>
      <c r="C799" s="51" t="s">
        <v>137</v>
      </c>
      <c r="D799" s="35" t="s">
        <v>143</v>
      </c>
      <c r="E799" s="35" t="s">
        <v>482</v>
      </c>
      <c r="F799" s="23">
        <v>8</v>
      </c>
      <c r="G799" s="35" t="s">
        <v>96</v>
      </c>
      <c r="H799" s="23">
        <v>4</v>
      </c>
      <c r="I799" s="36">
        <f>I792*4</f>
        <v>34</v>
      </c>
      <c r="J799" s="36" t="s">
        <v>77</v>
      </c>
      <c r="K799" s="123">
        <v>45839</v>
      </c>
      <c r="L799" s="36">
        <f>L792*4</f>
        <v>32.4</v>
      </c>
      <c r="M799" s="36" t="s">
        <v>77</v>
      </c>
      <c r="N799" s="130">
        <v>45108</v>
      </c>
      <c r="O799" s="130" t="s">
        <v>238</v>
      </c>
      <c r="P799" s="35" t="s">
        <v>79</v>
      </c>
      <c r="Q799" s="35" t="s">
        <v>79</v>
      </c>
      <c r="R799" s="112" t="s">
        <v>645</v>
      </c>
    </row>
    <row r="800" spans="2:18" ht="30" x14ac:dyDescent="0.25">
      <c r="B800"/>
      <c r="C800" s="51" t="s">
        <v>137</v>
      </c>
      <c r="D800" s="35" t="s">
        <v>143</v>
      </c>
      <c r="E800" s="35" t="s">
        <v>482</v>
      </c>
      <c r="F800" s="23">
        <v>9</v>
      </c>
      <c r="G800" s="35" t="s">
        <v>98</v>
      </c>
      <c r="H800" s="23">
        <v>2</v>
      </c>
      <c r="I800" s="36">
        <v>3.9</v>
      </c>
      <c r="J800" s="36" t="s">
        <v>77</v>
      </c>
      <c r="K800" s="123">
        <v>45839</v>
      </c>
      <c r="L800" s="36">
        <v>3.5</v>
      </c>
      <c r="M800" s="36" t="s">
        <v>77</v>
      </c>
      <c r="N800" s="130">
        <v>45108</v>
      </c>
      <c r="O800" s="130" t="s">
        <v>238</v>
      </c>
      <c r="P800" s="35" t="s">
        <v>79</v>
      </c>
      <c r="Q800" s="35" t="s">
        <v>79</v>
      </c>
      <c r="R800" s="112" t="s">
        <v>645</v>
      </c>
    </row>
    <row r="801" spans="2:18" ht="30" x14ac:dyDescent="0.25">
      <c r="B801"/>
      <c r="C801" s="51" t="s">
        <v>137</v>
      </c>
      <c r="D801" s="35" t="s">
        <v>143</v>
      </c>
      <c r="E801" s="35" t="s">
        <v>483</v>
      </c>
      <c r="F801" s="23">
        <v>1</v>
      </c>
      <c r="G801" s="35" t="s">
        <v>76</v>
      </c>
      <c r="H801" s="23">
        <v>2</v>
      </c>
      <c r="I801" s="36">
        <v>8</v>
      </c>
      <c r="J801" s="36" t="s">
        <v>77</v>
      </c>
      <c r="K801" s="123">
        <v>45839</v>
      </c>
      <c r="L801" s="36">
        <v>7.6</v>
      </c>
      <c r="M801" s="36" t="s">
        <v>77</v>
      </c>
      <c r="N801" s="130">
        <v>45108</v>
      </c>
      <c r="O801" s="130" t="s">
        <v>238</v>
      </c>
      <c r="P801" s="35" t="s">
        <v>79</v>
      </c>
      <c r="Q801" s="35" t="s">
        <v>79</v>
      </c>
      <c r="R801" s="112" t="s">
        <v>645</v>
      </c>
    </row>
    <row r="802" spans="2:18" ht="30" x14ac:dyDescent="0.25">
      <c r="B802"/>
      <c r="C802" s="51" t="s">
        <v>137</v>
      </c>
      <c r="D802" s="35" t="s">
        <v>143</v>
      </c>
      <c r="E802" s="35" t="s">
        <v>483</v>
      </c>
      <c r="F802" s="23">
        <v>2</v>
      </c>
      <c r="G802" s="35" t="s">
        <v>82</v>
      </c>
      <c r="H802" s="23">
        <v>2</v>
      </c>
      <c r="I802" s="36">
        <f>I801*2</f>
        <v>16</v>
      </c>
      <c r="J802" s="36" t="s">
        <v>77</v>
      </c>
      <c r="K802" s="123">
        <v>45839</v>
      </c>
      <c r="L802" s="36">
        <f>L801*2</f>
        <v>15.2</v>
      </c>
      <c r="M802" s="36" t="s">
        <v>77</v>
      </c>
      <c r="N802" s="130">
        <v>45108</v>
      </c>
      <c r="O802" s="130" t="s">
        <v>238</v>
      </c>
      <c r="P802" s="35" t="s">
        <v>79</v>
      </c>
      <c r="Q802" s="35" t="s">
        <v>79</v>
      </c>
      <c r="R802" s="112" t="s">
        <v>645</v>
      </c>
    </row>
    <row r="803" spans="2:18" ht="30" x14ac:dyDescent="0.25">
      <c r="B803"/>
      <c r="C803" s="51" t="s">
        <v>137</v>
      </c>
      <c r="D803" s="35" t="s">
        <v>143</v>
      </c>
      <c r="E803" s="35" t="s">
        <v>483</v>
      </c>
      <c r="F803" s="23">
        <v>3</v>
      </c>
      <c r="G803" s="35" t="s">
        <v>97</v>
      </c>
      <c r="H803" s="23">
        <v>3</v>
      </c>
      <c r="I803" s="36">
        <f>I801*3</f>
        <v>24</v>
      </c>
      <c r="J803" s="36" t="s">
        <v>77</v>
      </c>
      <c r="K803" s="123">
        <v>45839</v>
      </c>
      <c r="L803" s="36">
        <f>L801*3</f>
        <v>22.799999999999997</v>
      </c>
      <c r="M803" s="36" t="s">
        <v>77</v>
      </c>
      <c r="N803" s="130">
        <v>45108</v>
      </c>
      <c r="O803" s="130" t="s">
        <v>238</v>
      </c>
      <c r="P803" s="35" t="s">
        <v>79</v>
      </c>
      <c r="Q803" s="35" t="s">
        <v>79</v>
      </c>
      <c r="R803" s="112" t="s">
        <v>645</v>
      </c>
    </row>
    <row r="804" spans="2:18" ht="30" x14ac:dyDescent="0.25">
      <c r="B804"/>
      <c r="C804" s="51" t="s">
        <v>137</v>
      </c>
      <c r="D804" s="35" t="s">
        <v>143</v>
      </c>
      <c r="E804" s="35" t="s">
        <v>483</v>
      </c>
      <c r="F804" s="23">
        <v>4</v>
      </c>
      <c r="G804" s="35" t="s">
        <v>97</v>
      </c>
      <c r="H804" s="23">
        <v>4</v>
      </c>
      <c r="I804" s="36">
        <f>I801*4</f>
        <v>32</v>
      </c>
      <c r="J804" s="36" t="s">
        <v>77</v>
      </c>
      <c r="K804" s="123">
        <v>45839</v>
      </c>
      <c r="L804" s="36">
        <f>L801*4</f>
        <v>30.4</v>
      </c>
      <c r="M804" s="36" t="s">
        <v>77</v>
      </c>
      <c r="N804" s="130">
        <v>45108</v>
      </c>
      <c r="O804" s="130" t="s">
        <v>238</v>
      </c>
      <c r="P804" s="35" t="s">
        <v>79</v>
      </c>
      <c r="Q804" s="35" t="s">
        <v>79</v>
      </c>
      <c r="R804" s="112" t="s">
        <v>645</v>
      </c>
    </row>
    <row r="805" spans="2:18" ht="30" x14ac:dyDescent="0.25">
      <c r="B805"/>
      <c r="C805" s="51" t="s">
        <v>137</v>
      </c>
      <c r="D805" s="35" t="s">
        <v>143</v>
      </c>
      <c r="E805" s="35" t="s">
        <v>483</v>
      </c>
      <c r="F805" s="23">
        <v>5</v>
      </c>
      <c r="G805" s="35" t="s">
        <v>97</v>
      </c>
      <c r="H805" s="23">
        <v>5</v>
      </c>
      <c r="I805" s="36">
        <f>I801*5</f>
        <v>40</v>
      </c>
      <c r="J805" s="36" t="s">
        <v>77</v>
      </c>
      <c r="K805" s="123">
        <v>45839</v>
      </c>
      <c r="L805" s="36">
        <f>L801*5</f>
        <v>38</v>
      </c>
      <c r="M805" s="36" t="s">
        <v>77</v>
      </c>
      <c r="N805" s="130">
        <v>45108</v>
      </c>
      <c r="O805" s="130" t="s">
        <v>238</v>
      </c>
      <c r="P805" s="35" t="s">
        <v>79</v>
      </c>
      <c r="Q805" s="35" t="s">
        <v>79</v>
      </c>
      <c r="R805" s="112" t="s">
        <v>645</v>
      </c>
    </row>
    <row r="806" spans="2:18" ht="30" x14ac:dyDescent="0.25">
      <c r="B806"/>
      <c r="C806" s="51" t="s">
        <v>137</v>
      </c>
      <c r="D806" s="35" t="s">
        <v>143</v>
      </c>
      <c r="E806" s="35" t="s">
        <v>483</v>
      </c>
      <c r="F806" s="23">
        <v>6</v>
      </c>
      <c r="G806" s="35" t="s">
        <v>97</v>
      </c>
      <c r="H806" s="23">
        <v>6</v>
      </c>
      <c r="I806" s="36">
        <f>I801*6</f>
        <v>48</v>
      </c>
      <c r="J806" s="36" t="s">
        <v>77</v>
      </c>
      <c r="K806" s="123">
        <v>45839</v>
      </c>
      <c r="L806" s="36">
        <f>L801*6</f>
        <v>45.599999999999994</v>
      </c>
      <c r="M806" s="36" t="s">
        <v>77</v>
      </c>
      <c r="N806" s="130">
        <v>45108</v>
      </c>
      <c r="O806" s="130" t="s">
        <v>238</v>
      </c>
      <c r="P806" s="35" t="s">
        <v>79</v>
      </c>
      <c r="Q806" s="35" t="s">
        <v>79</v>
      </c>
      <c r="R806" s="112" t="s">
        <v>645</v>
      </c>
    </row>
    <row r="807" spans="2:18" ht="30" x14ac:dyDescent="0.25">
      <c r="B807"/>
      <c r="C807" s="51" t="s">
        <v>137</v>
      </c>
      <c r="D807" s="35" t="s">
        <v>143</v>
      </c>
      <c r="E807" s="35" t="s">
        <v>483</v>
      </c>
      <c r="F807" s="23">
        <v>7</v>
      </c>
      <c r="G807" s="35" t="s">
        <v>95</v>
      </c>
      <c r="H807" s="23">
        <v>3</v>
      </c>
      <c r="I807" s="36">
        <f>I801*3</f>
        <v>24</v>
      </c>
      <c r="J807" s="36" t="s">
        <v>77</v>
      </c>
      <c r="K807" s="123">
        <v>45839</v>
      </c>
      <c r="L807" s="36">
        <f>L801*3</f>
        <v>22.799999999999997</v>
      </c>
      <c r="M807" s="36" t="s">
        <v>77</v>
      </c>
      <c r="N807" s="130">
        <v>45108</v>
      </c>
      <c r="O807" s="130" t="s">
        <v>238</v>
      </c>
      <c r="P807" s="35" t="s">
        <v>79</v>
      </c>
      <c r="Q807" s="35" t="s">
        <v>79</v>
      </c>
      <c r="R807" s="112" t="s">
        <v>645</v>
      </c>
    </row>
    <row r="808" spans="2:18" ht="30" x14ac:dyDescent="0.25">
      <c r="B808"/>
      <c r="C808" s="51" t="s">
        <v>137</v>
      </c>
      <c r="D808" s="35" t="s">
        <v>143</v>
      </c>
      <c r="E808" s="35" t="s">
        <v>483</v>
      </c>
      <c r="F808" s="23">
        <v>8</v>
      </c>
      <c r="G808" s="35" t="s">
        <v>96</v>
      </c>
      <c r="H808" s="23">
        <v>4</v>
      </c>
      <c r="I808" s="36">
        <f>I801*4</f>
        <v>32</v>
      </c>
      <c r="J808" s="36" t="s">
        <v>77</v>
      </c>
      <c r="K808" s="123">
        <v>45839</v>
      </c>
      <c r="L808" s="36">
        <f>L801*4</f>
        <v>30.4</v>
      </c>
      <c r="M808" s="36" t="s">
        <v>77</v>
      </c>
      <c r="N808" s="130">
        <v>45108</v>
      </c>
      <c r="O808" s="130" t="s">
        <v>238</v>
      </c>
      <c r="P808" s="35" t="s">
        <v>79</v>
      </c>
      <c r="Q808" s="35" t="s">
        <v>79</v>
      </c>
      <c r="R808" s="112" t="s">
        <v>645</v>
      </c>
    </row>
    <row r="809" spans="2:18" ht="30" x14ac:dyDescent="0.25">
      <c r="B809"/>
      <c r="C809" s="51" t="s">
        <v>137</v>
      </c>
      <c r="D809" s="35" t="s">
        <v>143</v>
      </c>
      <c r="E809" s="35" t="s">
        <v>483</v>
      </c>
      <c r="F809" s="23">
        <v>9</v>
      </c>
      <c r="G809" s="35" t="s">
        <v>98</v>
      </c>
      <c r="H809" s="23">
        <v>2</v>
      </c>
      <c r="I809" s="36">
        <v>3.8</v>
      </c>
      <c r="J809" s="36" t="s">
        <v>77</v>
      </c>
      <c r="K809" s="123">
        <v>45839</v>
      </c>
      <c r="L809" s="36">
        <v>3.5</v>
      </c>
      <c r="M809" s="36" t="s">
        <v>77</v>
      </c>
      <c r="N809" s="130">
        <v>45108</v>
      </c>
      <c r="O809" s="130" t="s">
        <v>238</v>
      </c>
      <c r="P809" s="35" t="s">
        <v>79</v>
      </c>
      <c r="Q809" s="35" t="s">
        <v>79</v>
      </c>
      <c r="R809" s="112" t="s">
        <v>645</v>
      </c>
    </row>
    <row r="810" spans="2:18" ht="30" x14ac:dyDescent="0.25">
      <c r="B810"/>
      <c r="C810" s="51" t="s">
        <v>137</v>
      </c>
      <c r="D810" s="35" t="s">
        <v>143</v>
      </c>
      <c r="E810" s="35" t="s">
        <v>484</v>
      </c>
      <c r="F810" s="23">
        <v>1</v>
      </c>
      <c r="G810" s="35" t="s">
        <v>76</v>
      </c>
      <c r="H810" s="23">
        <v>2</v>
      </c>
      <c r="I810" s="36">
        <v>9.6</v>
      </c>
      <c r="J810" s="36" t="s">
        <v>77</v>
      </c>
      <c r="K810" s="123">
        <v>45839</v>
      </c>
      <c r="L810" s="36">
        <v>9.1</v>
      </c>
      <c r="M810" s="36" t="s">
        <v>77</v>
      </c>
      <c r="N810" s="130">
        <v>45108</v>
      </c>
      <c r="O810" s="130" t="s">
        <v>238</v>
      </c>
      <c r="P810" s="35" t="s">
        <v>79</v>
      </c>
      <c r="Q810" s="35" t="s">
        <v>79</v>
      </c>
      <c r="R810" s="112" t="s">
        <v>645</v>
      </c>
    </row>
    <row r="811" spans="2:18" ht="30" x14ac:dyDescent="0.25">
      <c r="B811"/>
      <c r="C811" s="51" t="s">
        <v>137</v>
      </c>
      <c r="D811" s="35" t="s">
        <v>143</v>
      </c>
      <c r="E811" s="35" t="s">
        <v>484</v>
      </c>
      <c r="F811" s="23">
        <v>2</v>
      </c>
      <c r="G811" s="35" t="s">
        <v>82</v>
      </c>
      <c r="H811" s="23">
        <v>2</v>
      </c>
      <c r="I811" s="36">
        <f>I810*2</f>
        <v>19.2</v>
      </c>
      <c r="J811" s="36" t="s">
        <v>77</v>
      </c>
      <c r="K811" s="123">
        <v>45839</v>
      </c>
      <c r="L811" s="36">
        <f>L810*2</f>
        <v>18.2</v>
      </c>
      <c r="M811" s="36" t="s">
        <v>77</v>
      </c>
      <c r="N811" s="130">
        <v>45108</v>
      </c>
      <c r="O811" s="130" t="s">
        <v>238</v>
      </c>
      <c r="P811" s="35" t="s">
        <v>79</v>
      </c>
      <c r="Q811" s="35" t="s">
        <v>79</v>
      </c>
      <c r="R811" s="112" t="s">
        <v>645</v>
      </c>
    </row>
    <row r="812" spans="2:18" ht="30" x14ac:dyDescent="0.25">
      <c r="B812"/>
      <c r="C812" s="51" t="s">
        <v>137</v>
      </c>
      <c r="D812" s="35" t="s">
        <v>143</v>
      </c>
      <c r="E812" s="35" t="s">
        <v>484</v>
      </c>
      <c r="F812" s="23">
        <v>3</v>
      </c>
      <c r="G812" s="35" t="s">
        <v>97</v>
      </c>
      <c r="H812" s="23">
        <v>3</v>
      </c>
      <c r="I812" s="36">
        <f>I810*3</f>
        <v>28.799999999999997</v>
      </c>
      <c r="J812" s="36" t="s">
        <v>77</v>
      </c>
      <c r="K812" s="123">
        <v>45839</v>
      </c>
      <c r="L812" s="36">
        <f>L810*3</f>
        <v>27.299999999999997</v>
      </c>
      <c r="M812" s="36" t="s">
        <v>77</v>
      </c>
      <c r="N812" s="130">
        <v>45108</v>
      </c>
      <c r="O812" s="130" t="s">
        <v>238</v>
      </c>
      <c r="P812" s="35" t="s">
        <v>79</v>
      </c>
      <c r="Q812" s="35" t="s">
        <v>79</v>
      </c>
      <c r="R812" s="112" t="s">
        <v>645</v>
      </c>
    </row>
    <row r="813" spans="2:18" ht="30" x14ac:dyDescent="0.25">
      <c r="B813"/>
      <c r="C813" s="51" t="s">
        <v>137</v>
      </c>
      <c r="D813" s="35" t="s">
        <v>143</v>
      </c>
      <c r="E813" s="35" t="s">
        <v>484</v>
      </c>
      <c r="F813" s="23">
        <v>4</v>
      </c>
      <c r="G813" s="35" t="s">
        <v>97</v>
      </c>
      <c r="H813" s="23">
        <v>4</v>
      </c>
      <c r="I813" s="36">
        <f>I810*4</f>
        <v>38.4</v>
      </c>
      <c r="J813" s="36" t="s">
        <v>77</v>
      </c>
      <c r="K813" s="123">
        <v>45839</v>
      </c>
      <c r="L813" s="36">
        <f>L810*4</f>
        <v>36.4</v>
      </c>
      <c r="M813" s="36" t="s">
        <v>77</v>
      </c>
      <c r="N813" s="130">
        <v>45108</v>
      </c>
      <c r="O813" s="130" t="s">
        <v>238</v>
      </c>
      <c r="P813" s="35" t="s">
        <v>79</v>
      </c>
      <c r="Q813" s="35" t="s">
        <v>79</v>
      </c>
      <c r="R813" s="112" t="s">
        <v>645</v>
      </c>
    </row>
    <row r="814" spans="2:18" ht="30" x14ac:dyDescent="0.25">
      <c r="B814"/>
      <c r="C814" s="51" t="s">
        <v>137</v>
      </c>
      <c r="D814" s="35" t="s">
        <v>143</v>
      </c>
      <c r="E814" s="35" t="s">
        <v>484</v>
      </c>
      <c r="F814" s="23">
        <v>5</v>
      </c>
      <c r="G814" s="35" t="s">
        <v>97</v>
      </c>
      <c r="H814" s="23">
        <v>5</v>
      </c>
      <c r="I814" s="36">
        <f>I810*5</f>
        <v>48</v>
      </c>
      <c r="J814" s="36" t="s">
        <v>77</v>
      </c>
      <c r="K814" s="123">
        <v>45839</v>
      </c>
      <c r="L814" s="36">
        <f>L810*5</f>
        <v>45.5</v>
      </c>
      <c r="M814" s="36" t="s">
        <v>77</v>
      </c>
      <c r="N814" s="130">
        <v>45108</v>
      </c>
      <c r="O814" s="130" t="s">
        <v>238</v>
      </c>
      <c r="P814" s="35" t="s">
        <v>79</v>
      </c>
      <c r="Q814" s="35" t="s">
        <v>79</v>
      </c>
      <c r="R814" s="112" t="s">
        <v>645</v>
      </c>
    </row>
    <row r="815" spans="2:18" ht="30" x14ac:dyDescent="0.25">
      <c r="B815"/>
      <c r="C815" s="51" t="s">
        <v>137</v>
      </c>
      <c r="D815" s="35" t="s">
        <v>143</v>
      </c>
      <c r="E815" s="35" t="s">
        <v>484</v>
      </c>
      <c r="F815" s="23">
        <v>6</v>
      </c>
      <c r="G815" s="35" t="s">
        <v>97</v>
      </c>
      <c r="H815" s="23">
        <v>6</v>
      </c>
      <c r="I815" s="36">
        <f>I810*6</f>
        <v>57.599999999999994</v>
      </c>
      <c r="J815" s="36" t="s">
        <v>77</v>
      </c>
      <c r="K815" s="123">
        <v>45839</v>
      </c>
      <c r="L815" s="36">
        <f>L810*6</f>
        <v>54.599999999999994</v>
      </c>
      <c r="M815" s="36" t="s">
        <v>77</v>
      </c>
      <c r="N815" s="130">
        <v>45108</v>
      </c>
      <c r="O815" s="130" t="s">
        <v>238</v>
      </c>
      <c r="P815" s="35" t="s">
        <v>79</v>
      </c>
      <c r="Q815" s="35" t="s">
        <v>79</v>
      </c>
      <c r="R815" s="112" t="s">
        <v>645</v>
      </c>
    </row>
    <row r="816" spans="2:18" ht="30" x14ac:dyDescent="0.25">
      <c r="B816"/>
      <c r="C816" s="51" t="s">
        <v>137</v>
      </c>
      <c r="D816" s="35" t="s">
        <v>143</v>
      </c>
      <c r="E816" s="35" t="s">
        <v>484</v>
      </c>
      <c r="F816" s="23">
        <v>7</v>
      </c>
      <c r="G816" s="35" t="s">
        <v>95</v>
      </c>
      <c r="H816" s="23">
        <v>3</v>
      </c>
      <c r="I816" s="36">
        <f>I810*3</f>
        <v>28.799999999999997</v>
      </c>
      <c r="J816" s="36" t="s">
        <v>77</v>
      </c>
      <c r="K816" s="123">
        <v>45839</v>
      </c>
      <c r="L816" s="36">
        <f>L810*3</f>
        <v>27.299999999999997</v>
      </c>
      <c r="M816" s="36" t="s">
        <v>77</v>
      </c>
      <c r="N816" s="130">
        <v>45108</v>
      </c>
      <c r="O816" s="130" t="s">
        <v>238</v>
      </c>
      <c r="P816" s="35" t="s">
        <v>79</v>
      </c>
      <c r="Q816" s="35" t="s">
        <v>79</v>
      </c>
      <c r="R816" s="112" t="s">
        <v>645</v>
      </c>
    </row>
    <row r="817" spans="2:18" ht="30" x14ac:dyDescent="0.25">
      <c r="B817"/>
      <c r="C817" s="51" t="s">
        <v>137</v>
      </c>
      <c r="D817" s="35" t="s">
        <v>143</v>
      </c>
      <c r="E817" s="35" t="s">
        <v>484</v>
      </c>
      <c r="F817" s="23">
        <v>8</v>
      </c>
      <c r="G817" s="35" t="s">
        <v>96</v>
      </c>
      <c r="H817" s="23">
        <v>4</v>
      </c>
      <c r="I817" s="36">
        <f>I810*4</f>
        <v>38.4</v>
      </c>
      <c r="J817" s="36" t="s">
        <v>77</v>
      </c>
      <c r="K817" s="123">
        <v>45839</v>
      </c>
      <c r="L817" s="36">
        <f>L810*4</f>
        <v>36.4</v>
      </c>
      <c r="M817" s="36" t="s">
        <v>77</v>
      </c>
      <c r="N817" s="130">
        <v>45108</v>
      </c>
      <c r="O817" s="130" t="s">
        <v>238</v>
      </c>
      <c r="P817" s="35" t="s">
        <v>79</v>
      </c>
      <c r="Q817" s="35" t="s">
        <v>79</v>
      </c>
      <c r="R817" s="112" t="s">
        <v>645</v>
      </c>
    </row>
    <row r="818" spans="2:18" ht="30" x14ac:dyDescent="0.25">
      <c r="B818"/>
      <c r="C818" s="51" t="s">
        <v>137</v>
      </c>
      <c r="D818" s="35" t="s">
        <v>143</v>
      </c>
      <c r="E818" s="35" t="s">
        <v>484</v>
      </c>
      <c r="F818" s="23">
        <v>9</v>
      </c>
      <c r="G818" s="35" t="s">
        <v>98</v>
      </c>
      <c r="H818" s="23">
        <v>2</v>
      </c>
      <c r="I818" s="36">
        <f>I810/2</f>
        <v>4.8</v>
      </c>
      <c r="J818" s="36" t="s">
        <v>77</v>
      </c>
      <c r="K818" s="123">
        <v>45839</v>
      </c>
      <c r="L818" s="36">
        <v>3.9</v>
      </c>
      <c r="M818" s="36" t="s">
        <v>77</v>
      </c>
      <c r="N818" s="130">
        <v>45108</v>
      </c>
      <c r="O818" s="130" t="s">
        <v>238</v>
      </c>
      <c r="P818" s="35" t="s">
        <v>79</v>
      </c>
      <c r="Q818" s="35" t="s">
        <v>79</v>
      </c>
      <c r="R818" s="112" t="s">
        <v>645</v>
      </c>
    </row>
    <row r="819" spans="2:18" ht="30" x14ac:dyDescent="0.25">
      <c r="B819"/>
      <c r="C819" s="51" t="s">
        <v>137</v>
      </c>
      <c r="D819" s="35" t="s">
        <v>143</v>
      </c>
      <c r="E819" s="35" t="s">
        <v>485</v>
      </c>
      <c r="F819" s="23">
        <v>1</v>
      </c>
      <c r="G819" s="35" t="s">
        <v>76</v>
      </c>
      <c r="H819" s="23">
        <v>2</v>
      </c>
      <c r="I819" s="36">
        <v>10.6</v>
      </c>
      <c r="J819" s="36" t="s">
        <v>77</v>
      </c>
      <c r="K819" s="123">
        <v>45839</v>
      </c>
      <c r="L819" s="36">
        <v>10.1</v>
      </c>
      <c r="M819" s="36" t="s">
        <v>77</v>
      </c>
      <c r="N819" s="130">
        <v>45108</v>
      </c>
      <c r="O819" s="130" t="s">
        <v>238</v>
      </c>
      <c r="P819" s="35" t="s">
        <v>79</v>
      </c>
      <c r="Q819" s="35" t="s">
        <v>79</v>
      </c>
      <c r="R819" s="112" t="s">
        <v>645</v>
      </c>
    </row>
    <row r="820" spans="2:18" ht="30" x14ac:dyDescent="0.25">
      <c r="B820"/>
      <c r="C820" s="51" t="s">
        <v>137</v>
      </c>
      <c r="D820" s="35" t="s">
        <v>143</v>
      </c>
      <c r="E820" s="35" t="s">
        <v>485</v>
      </c>
      <c r="F820" s="23">
        <v>2</v>
      </c>
      <c r="G820" s="35" t="s">
        <v>82</v>
      </c>
      <c r="H820" s="23">
        <v>2</v>
      </c>
      <c r="I820" s="36">
        <f>I819*2</f>
        <v>21.2</v>
      </c>
      <c r="J820" s="36" t="s">
        <v>77</v>
      </c>
      <c r="K820" s="123">
        <v>45839</v>
      </c>
      <c r="L820" s="36">
        <f>L819*2</f>
        <v>20.2</v>
      </c>
      <c r="M820" s="36" t="s">
        <v>77</v>
      </c>
      <c r="N820" s="130">
        <v>45108</v>
      </c>
      <c r="O820" s="130" t="s">
        <v>238</v>
      </c>
      <c r="P820" s="35" t="s">
        <v>79</v>
      </c>
      <c r="Q820" s="35" t="s">
        <v>79</v>
      </c>
      <c r="R820" s="112" t="s">
        <v>645</v>
      </c>
    </row>
    <row r="821" spans="2:18" ht="30" x14ac:dyDescent="0.25">
      <c r="B821"/>
      <c r="C821" s="51" t="s">
        <v>137</v>
      </c>
      <c r="D821" s="35" t="s">
        <v>143</v>
      </c>
      <c r="E821" s="35" t="s">
        <v>485</v>
      </c>
      <c r="F821" s="23">
        <v>3</v>
      </c>
      <c r="G821" s="35" t="s">
        <v>97</v>
      </c>
      <c r="H821" s="23">
        <v>3</v>
      </c>
      <c r="I821" s="36">
        <f>I819*3</f>
        <v>31.799999999999997</v>
      </c>
      <c r="J821" s="36" t="s">
        <v>77</v>
      </c>
      <c r="K821" s="123">
        <v>45839</v>
      </c>
      <c r="L821" s="36">
        <f>L819*3</f>
        <v>30.299999999999997</v>
      </c>
      <c r="M821" s="36" t="s">
        <v>77</v>
      </c>
      <c r="N821" s="130">
        <v>45108</v>
      </c>
      <c r="O821" s="130" t="s">
        <v>238</v>
      </c>
      <c r="P821" s="35" t="s">
        <v>79</v>
      </c>
      <c r="Q821" s="35" t="s">
        <v>79</v>
      </c>
      <c r="R821" s="112" t="s">
        <v>645</v>
      </c>
    </row>
    <row r="822" spans="2:18" ht="30" x14ac:dyDescent="0.25">
      <c r="B822"/>
      <c r="C822" s="51" t="s">
        <v>137</v>
      </c>
      <c r="D822" s="35" t="s">
        <v>143</v>
      </c>
      <c r="E822" s="35" t="s">
        <v>485</v>
      </c>
      <c r="F822" s="23">
        <v>4</v>
      </c>
      <c r="G822" s="35" t="s">
        <v>97</v>
      </c>
      <c r="H822" s="23">
        <v>4</v>
      </c>
      <c r="I822" s="36">
        <f>I819*4</f>
        <v>42.4</v>
      </c>
      <c r="J822" s="36" t="s">
        <v>77</v>
      </c>
      <c r="K822" s="123">
        <v>45839</v>
      </c>
      <c r="L822" s="36">
        <f>L819*4</f>
        <v>40.4</v>
      </c>
      <c r="M822" s="36" t="s">
        <v>77</v>
      </c>
      <c r="N822" s="130">
        <v>45108</v>
      </c>
      <c r="O822" s="130" t="s">
        <v>238</v>
      </c>
      <c r="P822" s="35" t="s">
        <v>79</v>
      </c>
      <c r="Q822" s="35" t="s">
        <v>79</v>
      </c>
      <c r="R822" s="112" t="s">
        <v>645</v>
      </c>
    </row>
    <row r="823" spans="2:18" ht="30" x14ac:dyDescent="0.25">
      <c r="B823"/>
      <c r="C823" s="51" t="s">
        <v>137</v>
      </c>
      <c r="D823" s="35" t="s">
        <v>143</v>
      </c>
      <c r="E823" s="35" t="s">
        <v>485</v>
      </c>
      <c r="F823" s="23">
        <v>5</v>
      </c>
      <c r="G823" s="35" t="s">
        <v>97</v>
      </c>
      <c r="H823" s="23">
        <v>5</v>
      </c>
      <c r="I823" s="36">
        <f>I819*5</f>
        <v>53</v>
      </c>
      <c r="J823" s="36" t="s">
        <v>77</v>
      </c>
      <c r="K823" s="123">
        <v>45839</v>
      </c>
      <c r="L823" s="36">
        <f>L819*5</f>
        <v>50.5</v>
      </c>
      <c r="M823" s="36" t="s">
        <v>77</v>
      </c>
      <c r="N823" s="130">
        <v>45108</v>
      </c>
      <c r="O823" s="130" t="s">
        <v>238</v>
      </c>
      <c r="P823" s="35" t="s">
        <v>79</v>
      </c>
      <c r="Q823" s="35" t="s">
        <v>79</v>
      </c>
      <c r="R823" s="112" t="s">
        <v>645</v>
      </c>
    </row>
    <row r="824" spans="2:18" ht="30" x14ac:dyDescent="0.25">
      <c r="B824"/>
      <c r="C824" s="51" t="s">
        <v>137</v>
      </c>
      <c r="D824" s="35" t="s">
        <v>143</v>
      </c>
      <c r="E824" s="35" t="s">
        <v>485</v>
      </c>
      <c r="F824" s="23">
        <v>6</v>
      </c>
      <c r="G824" s="35" t="s">
        <v>97</v>
      </c>
      <c r="H824" s="23">
        <v>6</v>
      </c>
      <c r="I824" s="36">
        <f>I819*6</f>
        <v>63.599999999999994</v>
      </c>
      <c r="J824" s="36" t="s">
        <v>77</v>
      </c>
      <c r="K824" s="123">
        <v>45839</v>
      </c>
      <c r="L824" s="36">
        <f>L819*6</f>
        <v>60.599999999999994</v>
      </c>
      <c r="M824" s="36" t="s">
        <v>77</v>
      </c>
      <c r="N824" s="130">
        <v>45108</v>
      </c>
      <c r="O824" s="130" t="s">
        <v>238</v>
      </c>
      <c r="P824" s="35" t="s">
        <v>79</v>
      </c>
      <c r="Q824" s="35" t="s">
        <v>79</v>
      </c>
      <c r="R824" s="112" t="s">
        <v>645</v>
      </c>
    </row>
    <row r="825" spans="2:18" ht="30" x14ac:dyDescent="0.25">
      <c r="B825"/>
      <c r="C825" s="51" t="s">
        <v>137</v>
      </c>
      <c r="D825" s="35" t="s">
        <v>143</v>
      </c>
      <c r="E825" s="35" t="s">
        <v>485</v>
      </c>
      <c r="F825" s="23">
        <v>7</v>
      </c>
      <c r="G825" s="35" t="s">
        <v>95</v>
      </c>
      <c r="H825" s="23">
        <v>3</v>
      </c>
      <c r="I825" s="36">
        <f>I819*3</f>
        <v>31.799999999999997</v>
      </c>
      <c r="J825" s="36" t="s">
        <v>77</v>
      </c>
      <c r="K825" s="123">
        <v>45839</v>
      </c>
      <c r="L825" s="36">
        <f>L819*3</f>
        <v>30.299999999999997</v>
      </c>
      <c r="M825" s="36" t="s">
        <v>77</v>
      </c>
      <c r="N825" s="130">
        <v>45108</v>
      </c>
      <c r="O825" s="130" t="s">
        <v>238</v>
      </c>
      <c r="P825" s="35" t="s">
        <v>79</v>
      </c>
      <c r="Q825" s="35" t="s">
        <v>79</v>
      </c>
      <c r="R825" s="112" t="s">
        <v>645</v>
      </c>
    </row>
    <row r="826" spans="2:18" ht="30" x14ac:dyDescent="0.25">
      <c r="B826"/>
      <c r="C826" s="51" t="s">
        <v>137</v>
      </c>
      <c r="D826" s="35" t="s">
        <v>143</v>
      </c>
      <c r="E826" s="35" t="s">
        <v>485</v>
      </c>
      <c r="F826" s="23">
        <v>8</v>
      </c>
      <c r="G826" s="35" t="s">
        <v>96</v>
      </c>
      <c r="H826" s="23">
        <v>4</v>
      </c>
      <c r="I826" s="36">
        <f>I819*4</f>
        <v>42.4</v>
      </c>
      <c r="J826" s="36" t="s">
        <v>77</v>
      </c>
      <c r="K826" s="123">
        <v>45839</v>
      </c>
      <c r="L826" s="36">
        <f>L819*4</f>
        <v>40.4</v>
      </c>
      <c r="M826" s="36" t="s">
        <v>77</v>
      </c>
      <c r="N826" s="130">
        <v>45108</v>
      </c>
      <c r="O826" s="130" t="s">
        <v>238</v>
      </c>
      <c r="P826" s="35" t="s">
        <v>79</v>
      </c>
      <c r="Q826" s="35" t="s">
        <v>79</v>
      </c>
      <c r="R826" s="112" t="s">
        <v>645</v>
      </c>
    </row>
    <row r="827" spans="2:18" ht="30" x14ac:dyDescent="0.25">
      <c r="B827"/>
      <c r="C827" s="51" t="s">
        <v>137</v>
      </c>
      <c r="D827" s="35" t="s">
        <v>143</v>
      </c>
      <c r="E827" s="35" t="s">
        <v>485</v>
      </c>
      <c r="F827" s="23">
        <v>9</v>
      </c>
      <c r="G827" s="35" t="s">
        <v>98</v>
      </c>
      <c r="H827" s="23">
        <v>2</v>
      </c>
      <c r="I827" s="36">
        <f>I819/2</f>
        <v>5.3</v>
      </c>
      <c r="J827" s="36" t="s">
        <v>77</v>
      </c>
      <c r="K827" s="123">
        <v>45839</v>
      </c>
      <c r="L827" s="36">
        <v>4.3499999999999996</v>
      </c>
      <c r="M827" s="36" t="s">
        <v>77</v>
      </c>
      <c r="N827" s="130">
        <v>45108</v>
      </c>
      <c r="O827" s="130" t="s">
        <v>238</v>
      </c>
      <c r="P827" s="35" t="s">
        <v>79</v>
      </c>
      <c r="Q827" s="35" t="s">
        <v>79</v>
      </c>
      <c r="R827" s="112" t="s">
        <v>645</v>
      </c>
    </row>
    <row r="828" spans="2:18" ht="30" x14ac:dyDescent="0.25">
      <c r="B828"/>
      <c r="C828" s="51" t="s">
        <v>137</v>
      </c>
      <c r="D828" s="35" t="s">
        <v>143</v>
      </c>
      <c r="E828" s="35" t="s">
        <v>487</v>
      </c>
      <c r="F828" s="23">
        <v>1</v>
      </c>
      <c r="G828" s="35" t="s">
        <v>76</v>
      </c>
      <c r="H828" s="23">
        <v>2</v>
      </c>
      <c r="I828" s="36">
        <v>9.1</v>
      </c>
      <c r="J828" s="36" t="s">
        <v>77</v>
      </c>
      <c r="K828" s="123">
        <v>45839</v>
      </c>
      <c r="L828" s="36">
        <v>9.6</v>
      </c>
      <c r="M828" s="36" t="s">
        <v>77</v>
      </c>
      <c r="N828" s="130">
        <v>45108</v>
      </c>
      <c r="O828" s="130" t="s">
        <v>238</v>
      </c>
      <c r="P828" s="35" t="s">
        <v>79</v>
      </c>
      <c r="Q828" s="35" t="s">
        <v>79</v>
      </c>
      <c r="R828" s="112" t="s">
        <v>645</v>
      </c>
    </row>
    <row r="829" spans="2:18" ht="30" x14ac:dyDescent="0.25">
      <c r="B829"/>
      <c r="C829" s="51" t="s">
        <v>137</v>
      </c>
      <c r="D829" s="35" t="s">
        <v>143</v>
      </c>
      <c r="E829" s="35" t="s">
        <v>487</v>
      </c>
      <c r="F829" s="23">
        <v>2</v>
      </c>
      <c r="G829" s="35" t="s">
        <v>82</v>
      </c>
      <c r="H829" s="23">
        <v>2</v>
      </c>
      <c r="I829" s="36">
        <f>I828*2</f>
        <v>18.2</v>
      </c>
      <c r="J829" s="36" t="s">
        <v>77</v>
      </c>
      <c r="K829" s="123">
        <v>45839</v>
      </c>
      <c r="L829" s="36">
        <f>L828*2</f>
        <v>19.2</v>
      </c>
      <c r="M829" s="36" t="s">
        <v>77</v>
      </c>
      <c r="N829" s="130">
        <v>45108</v>
      </c>
      <c r="O829" s="130" t="s">
        <v>238</v>
      </c>
      <c r="P829" s="35" t="s">
        <v>79</v>
      </c>
      <c r="Q829" s="35" t="s">
        <v>79</v>
      </c>
      <c r="R829" s="112" t="s">
        <v>645</v>
      </c>
    </row>
    <row r="830" spans="2:18" ht="30" x14ac:dyDescent="0.25">
      <c r="B830"/>
      <c r="C830" s="51" t="s">
        <v>137</v>
      </c>
      <c r="D830" s="35" t="s">
        <v>143</v>
      </c>
      <c r="E830" s="35" t="s">
        <v>487</v>
      </c>
      <c r="F830" s="23">
        <v>3</v>
      </c>
      <c r="G830" s="35" t="s">
        <v>97</v>
      </c>
      <c r="H830" s="23">
        <v>3</v>
      </c>
      <c r="I830" s="36">
        <f>I828*3</f>
        <v>27.299999999999997</v>
      </c>
      <c r="J830" s="36" t="s">
        <v>77</v>
      </c>
      <c r="K830" s="123">
        <v>45839</v>
      </c>
      <c r="L830" s="36">
        <f>L828*3</f>
        <v>28.799999999999997</v>
      </c>
      <c r="M830" s="36" t="s">
        <v>77</v>
      </c>
      <c r="N830" s="130">
        <v>45108</v>
      </c>
      <c r="O830" s="130" t="s">
        <v>238</v>
      </c>
      <c r="P830" s="35" t="s">
        <v>79</v>
      </c>
      <c r="Q830" s="35" t="s">
        <v>79</v>
      </c>
      <c r="R830" s="112" t="s">
        <v>645</v>
      </c>
    </row>
    <row r="831" spans="2:18" ht="30" x14ac:dyDescent="0.25">
      <c r="B831"/>
      <c r="C831" s="51" t="s">
        <v>137</v>
      </c>
      <c r="D831" s="35" t="s">
        <v>143</v>
      </c>
      <c r="E831" s="35" t="s">
        <v>487</v>
      </c>
      <c r="F831" s="23">
        <v>4</v>
      </c>
      <c r="G831" s="35" t="s">
        <v>97</v>
      </c>
      <c r="H831" s="23">
        <v>4</v>
      </c>
      <c r="I831" s="36">
        <f>I828*4</f>
        <v>36.4</v>
      </c>
      <c r="J831" s="36" t="s">
        <v>77</v>
      </c>
      <c r="K831" s="123">
        <v>45839</v>
      </c>
      <c r="L831" s="36">
        <f>L828*4</f>
        <v>38.4</v>
      </c>
      <c r="M831" s="36" t="s">
        <v>77</v>
      </c>
      <c r="N831" s="130">
        <v>45108</v>
      </c>
      <c r="O831" s="130" t="s">
        <v>238</v>
      </c>
      <c r="P831" s="35" t="s">
        <v>79</v>
      </c>
      <c r="Q831" s="35" t="s">
        <v>79</v>
      </c>
      <c r="R831" s="112" t="s">
        <v>645</v>
      </c>
    </row>
    <row r="832" spans="2:18" ht="30" x14ac:dyDescent="0.25">
      <c r="B832"/>
      <c r="C832" s="51" t="s">
        <v>137</v>
      </c>
      <c r="D832" s="35" t="s">
        <v>143</v>
      </c>
      <c r="E832" s="35" t="s">
        <v>487</v>
      </c>
      <c r="F832" s="23">
        <v>5</v>
      </c>
      <c r="G832" s="35" t="s">
        <v>97</v>
      </c>
      <c r="H832" s="23">
        <v>5</v>
      </c>
      <c r="I832" s="36">
        <f>I828*5</f>
        <v>45.5</v>
      </c>
      <c r="J832" s="36" t="s">
        <v>77</v>
      </c>
      <c r="K832" s="123">
        <v>45839</v>
      </c>
      <c r="L832" s="36">
        <f>L828*5</f>
        <v>48</v>
      </c>
      <c r="M832" s="36" t="s">
        <v>77</v>
      </c>
      <c r="N832" s="130">
        <v>45108</v>
      </c>
      <c r="O832" s="130" t="s">
        <v>238</v>
      </c>
      <c r="P832" s="35" t="s">
        <v>79</v>
      </c>
      <c r="Q832" s="35" t="s">
        <v>79</v>
      </c>
      <c r="R832" s="112" t="s">
        <v>645</v>
      </c>
    </row>
    <row r="833" spans="2:18" ht="30" x14ac:dyDescent="0.25">
      <c r="B833"/>
      <c r="C833" s="51" t="s">
        <v>137</v>
      </c>
      <c r="D833" s="35" t="s">
        <v>143</v>
      </c>
      <c r="E833" s="35" t="s">
        <v>487</v>
      </c>
      <c r="F833" s="23">
        <v>6</v>
      </c>
      <c r="G833" s="35" t="s">
        <v>97</v>
      </c>
      <c r="H833" s="23">
        <v>6</v>
      </c>
      <c r="I833" s="36">
        <f>I828*6</f>
        <v>54.599999999999994</v>
      </c>
      <c r="J833" s="36" t="s">
        <v>77</v>
      </c>
      <c r="K833" s="123">
        <v>45839</v>
      </c>
      <c r="L833" s="36">
        <f>L828*6</f>
        <v>57.599999999999994</v>
      </c>
      <c r="M833" s="36" t="s">
        <v>77</v>
      </c>
      <c r="N833" s="130">
        <v>45108</v>
      </c>
      <c r="O833" s="130" t="s">
        <v>238</v>
      </c>
      <c r="P833" s="35" t="s">
        <v>79</v>
      </c>
      <c r="Q833" s="35" t="s">
        <v>79</v>
      </c>
      <c r="R833" s="112" t="s">
        <v>645</v>
      </c>
    </row>
    <row r="834" spans="2:18" ht="30" x14ac:dyDescent="0.25">
      <c r="B834"/>
      <c r="C834" s="51" t="s">
        <v>137</v>
      </c>
      <c r="D834" s="35" t="s">
        <v>143</v>
      </c>
      <c r="E834" s="35" t="s">
        <v>487</v>
      </c>
      <c r="F834" s="23">
        <v>7</v>
      </c>
      <c r="G834" s="35" t="s">
        <v>95</v>
      </c>
      <c r="H834" s="23">
        <v>3</v>
      </c>
      <c r="I834" s="36">
        <f>I828*3</f>
        <v>27.299999999999997</v>
      </c>
      <c r="J834" s="36" t="s">
        <v>77</v>
      </c>
      <c r="K834" s="123">
        <v>45839</v>
      </c>
      <c r="L834" s="36">
        <f>L828*3</f>
        <v>28.799999999999997</v>
      </c>
      <c r="M834" s="36" t="s">
        <v>77</v>
      </c>
      <c r="N834" s="130">
        <v>45108</v>
      </c>
      <c r="O834" s="130" t="s">
        <v>238</v>
      </c>
      <c r="P834" s="35" t="s">
        <v>79</v>
      </c>
      <c r="Q834" s="35" t="s">
        <v>79</v>
      </c>
      <c r="R834" s="112" t="s">
        <v>645</v>
      </c>
    </row>
    <row r="835" spans="2:18" ht="30" x14ac:dyDescent="0.25">
      <c r="B835"/>
      <c r="C835" s="51" t="s">
        <v>137</v>
      </c>
      <c r="D835" s="35" t="s">
        <v>143</v>
      </c>
      <c r="E835" s="35" t="s">
        <v>487</v>
      </c>
      <c r="F835" s="23">
        <v>8</v>
      </c>
      <c r="G835" s="35" t="s">
        <v>96</v>
      </c>
      <c r="H835" s="23">
        <v>4</v>
      </c>
      <c r="I835" s="36">
        <f>I828*4</f>
        <v>36.4</v>
      </c>
      <c r="J835" s="36" t="s">
        <v>77</v>
      </c>
      <c r="K835" s="123">
        <v>45839</v>
      </c>
      <c r="L835" s="36">
        <f>L828*4</f>
        <v>38.4</v>
      </c>
      <c r="M835" s="36" t="s">
        <v>77</v>
      </c>
      <c r="N835" s="130">
        <v>45108</v>
      </c>
      <c r="O835" s="130" t="s">
        <v>238</v>
      </c>
      <c r="P835" s="35" t="s">
        <v>79</v>
      </c>
      <c r="Q835" s="35" t="s">
        <v>79</v>
      </c>
      <c r="R835" s="112" t="s">
        <v>645</v>
      </c>
    </row>
    <row r="836" spans="2:18" ht="30" x14ac:dyDescent="0.25">
      <c r="B836"/>
      <c r="C836" s="51" t="s">
        <v>137</v>
      </c>
      <c r="D836" s="35" t="s">
        <v>143</v>
      </c>
      <c r="E836" s="35" t="s">
        <v>487</v>
      </c>
      <c r="F836" s="23">
        <v>9</v>
      </c>
      <c r="G836" s="35" t="s">
        <v>98</v>
      </c>
      <c r="H836" s="23">
        <v>2</v>
      </c>
      <c r="I836" s="36">
        <f>I828/2</f>
        <v>4.55</v>
      </c>
      <c r="J836" s="36" t="s">
        <v>77</v>
      </c>
      <c r="K836" s="123">
        <v>45839</v>
      </c>
      <c r="L836" s="36">
        <v>3.75</v>
      </c>
      <c r="M836" s="36" t="s">
        <v>77</v>
      </c>
      <c r="N836" s="130">
        <v>45108</v>
      </c>
      <c r="O836" s="130" t="s">
        <v>238</v>
      </c>
      <c r="P836" s="35" t="s">
        <v>79</v>
      </c>
      <c r="Q836" s="35" t="s">
        <v>79</v>
      </c>
      <c r="R836" s="112" t="s">
        <v>645</v>
      </c>
    </row>
    <row r="837" spans="2:18" ht="30" x14ac:dyDescent="0.25">
      <c r="B837"/>
      <c r="C837" s="51" t="s">
        <v>137</v>
      </c>
      <c r="D837" s="35" t="s">
        <v>143</v>
      </c>
      <c r="E837" s="35" t="s">
        <v>486</v>
      </c>
      <c r="F837" s="23">
        <v>1</v>
      </c>
      <c r="G837" s="35" t="s">
        <v>76</v>
      </c>
      <c r="H837" s="23">
        <v>2</v>
      </c>
      <c r="I837" s="36">
        <v>7.2</v>
      </c>
      <c r="J837" s="36" t="s">
        <v>77</v>
      </c>
      <c r="K837" s="123">
        <v>45839</v>
      </c>
      <c r="L837" s="36">
        <v>6.8</v>
      </c>
      <c r="M837" s="36" t="s">
        <v>77</v>
      </c>
      <c r="N837" s="130">
        <v>45108</v>
      </c>
      <c r="O837" s="130" t="s">
        <v>238</v>
      </c>
      <c r="P837" s="35" t="s">
        <v>79</v>
      </c>
      <c r="Q837" s="35" t="s">
        <v>79</v>
      </c>
      <c r="R837" s="112" t="s">
        <v>645</v>
      </c>
    </row>
    <row r="838" spans="2:18" ht="30" x14ac:dyDescent="0.25">
      <c r="B838"/>
      <c r="C838" s="51" t="s">
        <v>137</v>
      </c>
      <c r="D838" s="35" t="s">
        <v>143</v>
      </c>
      <c r="E838" s="35" t="s">
        <v>486</v>
      </c>
      <c r="F838" s="23">
        <v>2</v>
      </c>
      <c r="G838" s="35" t="s">
        <v>82</v>
      </c>
      <c r="H838" s="23">
        <v>2</v>
      </c>
      <c r="I838" s="36">
        <f>I837*2</f>
        <v>14.4</v>
      </c>
      <c r="J838" s="36" t="s">
        <v>77</v>
      </c>
      <c r="K838" s="123">
        <v>45839</v>
      </c>
      <c r="L838" s="36">
        <f>L837*2</f>
        <v>13.6</v>
      </c>
      <c r="M838" s="36" t="s">
        <v>77</v>
      </c>
      <c r="N838" s="130">
        <v>45108</v>
      </c>
      <c r="O838" s="130" t="s">
        <v>238</v>
      </c>
      <c r="P838" s="35" t="s">
        <v>79</v>
      </c>
      <c r="Q838" s="35" t="s">
        <v>79</v>
      </c>
      <c r="R838" s="112" t="s">
        <v>645</v>
      </c>
    </row>
    <row r="839" spans="2:18" ht="30" x14ac:dyDescent="0.25">
      <c r="B839"/>
      <c r="C839" s="51" t="s">
        <v>137</v>
      </c>
      <c r="D839" s="35" t="s">
        <v>143</v>
      </c>
      <c r="E839" s="35" t="s">
        <v>486</v>
      </c>
      <c r="F839" s="23">
        <v>3</v>
      </c>
      <c r="G839" s="35" t="s">
        <v>97</v>
      </c>
      <c r="H839" s="23">
        <v>3</v>
      </c>
      <c r="I839" s="36">
        <f>I837*3</f>
        <v>21.6</v>
      </c>
      <c r="J839" s="36" t="s">
        <v>77</v>
      </c>
      <c r="K839" s="123">
        <v>45839</v>
      </c>
      <c r="L839" s="36">
        <f>L837*3</f>
        <v>20.399999999999999</v>
      </c>
      <c r="M839" s="36" t="s">
        <v>77</v>
      </c>
      <c r="N839" s="130">
        <v>45108</v>
      </c>
      <c r="O839" s="130" t="s">
        <v>238</v>
      </c>
      <c r="P839" s="35" t="s">
        <v>79</v>
      </c>
      <c r="Q839" s="35" t="s">
        <v>79</v>
      </c>
      <c r="R839" s="112" t="s">
        <v>645</v>
      </c>
    </row>
    <row r="840" spans="2:18" ht="30" x14ac:dyDescent="0.25">
      <c r="B840"/>
      <c r="C840" s="51" t="s">
        <v>137</v>
      </c>
      <c r="D840" s="35" t="s">
        <v>143</v>
      </c>
      <c r="E840" s="35" t="s">
        <v>486</v>
      </c>
      <c r="F840" s="23">
        <v>4</v>
      </c>
      <c r="G840" s="35" t="s">
        <v>97</v>
      </c>
      <c r="H840" s="23">
        <v>4</v>
      </c>
      <c r="I840" s="36">
        <f>I837*4</f>
        <v>28.8</v>
      </c>
      <c r="J840" s="36" t="s">
        <v>77</v>
      </c>
      <c r="K840" s="123">
        <v>45839</v>
      </c>
      <c r="L840" s="36">
        <f>L837*4</f>
        <v>27.2</v>
      </c>
      <c r="M840" s="36" t="s">
        <v>77</v>
      </c>
      <c r="N840" s="130">
        <v>45108</v>
      </c>
      <c r="O840" s="130" t="s">
        <v>238</v>
      </c>
      <c r="P840" s="35" t="s">
        <v>79</v>
      </c>
      <c r="Q840" s="35" t="s">
        <v>79</v>
      </c>
      <c r="R840" s="112" t="s">
        <v>645</v>
      </c>
    </row>
    <row r="841" spans="2:18" ht="30" x14ac:dyDescent="0.25">
      <c r="B841"/>
      <c r="C841" s="51" t="s">
        <v>137</v>
      </c>
      <c r="D841" s="35" t="s">
        <v>143</v>
      </c>
      <c r="E841" s="35" t="s">
        <v>486</v>
      </c>
      <c r="F841" s="23">
        <v>5</v>
      </c>
      <c r="G841" s="35" t="s">
        <v>97</v>
      </c>
      <c r="H841" s="23">
        <v>5</v>
      </c>
      <c r="I841" s="36">
        <f>I837*5</f>
        <v>36</v>
      </c>
      <c r="J841" s="36" t="s">
        <v>77</v>
      </c>
      <c r="K841" s="123">
        <v>45839</v>
      </c>
      <c r="L841" s="36">
        <f>L837*5</f>
        <v>34</v>
      </c>
      <c r="M841" s="36" t="s">
        <v>77</v>
      </c>
      <c r="N841" s="130">
        <v>45108</v>
      </c>
      <c r="O841" s="130" t="s">
        <v>238</v>
      </c>
      <c r="P841" s="35" t="s">
        <v>79</v>
      </c>
      <c r="Q841" s="35" t="s">
        <v>79</v>
      </c>
      <c r="R841" s="112" t="s">
        <v>645</v>
      </c>
    </row>
    <row r="842" spans="2:18" ht="30" x14ac:dyDescent="0.25">
      <c r="B842"/>
      <c r="C842" s="51" t="s">
        <v>137</v>
      </c>
      <c r="D842" s="35" t="s">
        <v>143</v>
      </c>
      <c r="E842" s="35" t="s">
        <v>486</v>
      </c>
      <c r="F842" s="23">
        <v>6</v>
      </c>
      <c r="G842" s="35" t="s">
        <v>97</v>
      </c>
      <c r="H842" s="23">
        <v>6</v>
      </c>
      <c r="I842" s="36">
        <f>I837*6</f>
        <v>43.2</v>
      </c>
      <c r="J842" s="36" t="s">
        <v>77</v>
      </c>
      <c r="K842" s="123">
        <v>45839</v>
      </c>
      <c r="L842" s="36">
        <f>L837*6</f>
        <v>40.799999999999997</v>
      </c>
      <c r="M842" s="36" t="s">
        <v>77</v>
      </c>
      <c r="N842" s="130">
        <v>45108</v>
      </c>
      <c r="O842" s="130" t="s">
        <v>238</v>
      </c>
      <c r="P842" s="35" t="s">
        <v>79</v>
      </c>
      <c r="Q842" s="35" t="s">
        <v>79</v>
      </c>
      <c r="R842" s="112" t="s">
        <v>645</v>
      </c>
    </row>
    <row r="843" spans="2:18" ht="30" x14ac:dyDescent="0.25">
      <c r="B843"/>
      <c r="C843" s="51" t="s">
        <v>137</v>
      </c>
      <c r="D843" s="35" t="s">
        <v>143</v>
      </c>
      <c r="E843" s="35" t="s">
        <v>486</v>
      </c>
      <c r="F843" s="23">
        <v>7</v>
      </c>
      <c r="G843" s="35" t="s">
        <v>95</v>
      </c>
      <c r="H843" s="23">
        <v>3</v>
      </c>
      <c r="I843" s="36">
        <f>I837*3</f>
        <v>21.6</v>
      </c>
      <c r="J843" s="36" t="s">
        <v>77</v>
      </c>
      <c r="K843" s="123">
        <v>45839</v>
      </c>
      <c r="L843" s="36">
        <f>L837*3</f>
        <v>20.399999999999999</v>
      </c>
      <c r="M843" s="36" t="s">
        <v>77</v>
      </c>
      <c r="N843" s="130">
        <v>45108</v>
      </c>
      <c r="O843" s="130" t="s">
        <v>238</v>
      </c>
      <c r="P843" s="35" t="s">
        <v>79</v>
      </c>
      <c r="Q843" s="35" t="s">
        <v>79</v>
      </c>
      <c r="R843" s="112" t="s">
        <v>645</v>
      </c>
    </row>
    <row r="844" spans="2:18" ht="30" x14ac:dyDescent="0.25">
      <c r="B844"/>
      <c r="C844" s="51" t="s">
        <v>137</v>
      </c>
      <c r="D844" s="35" t="s">
        <v>143</v>
      </c>
      <c r="E844" s="35" t="s">
        <v>486</v>
      </c>
      <c r="F844" s="23">
        <v>8</v>
      </c>
      <c r="G844" s="35" t="s">
        <v>96</v>
      </c>
      <c r="H844" s="23">
        <v>4</v>
      </c>
      <c r="I844" s="36">
        <f>I837*4</f>
        <v>28.8</v>
      </c>
      <c r="J844" s="36" t="s">
        <v>77</v>
      </c>
      <c r="K844" s="123">
        <v>45839</v>
      </c>
      <c r="L844" s="36">
        <f>L837*4</f>
        <v>27.2</v>
      </c>
      <c r="M844" s="36" t="s">
        <v>77</v>
      </c>
      <c r="N844" s="130">
        <v>45108</v>
      </c>
      <c r="O844" s="130" t="s">
        <v>238</v>
      </c>
      <c r="P844" s="35" t="s">
        <v>79</v>
      </c>
      <c r="Q844" s="35" t="s">
        <v>79</v>
      </c>
      <c r="R844" s="112" t="s">
        <v>645</v>
      </c>
    </row>
    <row r="845" spans="2:18" ht="30" x14ac:dyDescent="0.25">
      <c r="B845"/>
      <c r="C845" s="51" t="s">
        <v>137</v>
      </c>
      <c r="D845" s="35" t="s">
        <v>143</v>
      </c>
      <c r="E845" s="35" t="s">
        <v>486</v>
      </c>
      <c r="F845" s="23">
        <v>9</v>
      </c>
      <c r="G845" s="35" t="s">
        <v>98</v>
      </c>
      <c r="H845" s="23">
        <v>2</v>
      </c>
      <c r="I845" s="36">
        <v>3.4</v>
      </c>
      <c r="J845" s="36" t="s">
        <v>77</v>
      </c>
      <c r="K845" s="123">
        <v>45839</v>
      </c>
      <c r="L845" s="36" t="s">
        <v>138</v>
      </c>
      <c r="M845" s="36" t="s">
        <v>77</v>
      </c>
      <c r="N845" s="130">
        <v>45108</v>
      </c>
      <c r="O845" s="130" t="s">
        <v>238</v>
      </c>
      <c r="P845" s="35" t="s">
        <v>79</v>
      </c>
      <c r="Q845" s="35" t="s">
        <v>79</v>
      </c>
      <c r="R845" s="112" t="s">
        <v>645</v>
      </c>
    </row>
    <row r="846" spans="2:18" ht="30" x14ac:dyDescent="0.25">
      <c r="B846"/>
      <c r="C846" s="51" t="s">
        <v>137</v>
      </c>
      <c r="D846" s="35" t="s">
        <v>143</v>
      </c>
      <c r="E846" s="35" t="s">
        <v>488</v>
      </c>
      <c r="F846" s="23">
        <v>1</v>
      </c>
      <c r="G846" s="35" t="s">
        <v>76</v>
      </c>
      <c r="H846" s="23">
        <v>2</v>
      </c>
      <c r="I846" s="36">
        <v>7</v>
      </c>
      <c r="J846" s="36" t="s">
        <v>77</v>
      </c>
      <c r="K846" s="123">
        <v>45839</v>
      </c>
      <c r="L846" s="36">
        <v>6.7</v>
      </c>
      <c r="M846" s="36" t="s">
        <v>77</v>
      </c>
      <c r="N846" s="130">
        <v>45108</v>
      </c>
      <c r="O846" s="130" t="s">
        <v>238</v>
      </c>
      <c r="P846" s="35" t="s">
        <v>79</v>
      </c>
      <c r="Q846" s="35" t="s">
        <v>79</v>
      </c>
      <c r="R846" s="112" t="s">
        <v>645</v>
      </c>
    </row>
    <row r="847" spans="2:18" ht="30" x14ac:dyDescent="0.25">
      <c r="B847"/>
      <c r="C847" s="51" t="s">
        <v>137</v>
      </c>
      <c r="D847" s="35" t="s">
        <v>143</v>
      </c>
      <c r="E847" s="35" t="s">
        <v>488</v>
      </c>
      <c r="F847" s="23">
        <v>2</v>
      </c>
      <c r="G847" s="35" t="s">
        <v>82</v>
      </c>
      <c r="H847" s="23">
        <v>2</v>
      </c>
      <c r="I847" s="36">
        <f>I846*2</f>
        <v>14</v>
      </c>
      <c r="J847" s="36" t="s">
        <v>77</v>
      </c>
      <c r="K847" s="123">
        <v>45839</v>
      </c>
      <c r="L847" s="36">
        <f>L846*2</f>
        <v>13.4</v>
      </c>
      <c r="M847" s="36" t="s">
        <v>77</v>
      </c>
      <c r="N847" s="130">
        <v>45108</v>
      </c>
      <c r="O847" s="130" t="s">
        <v>238</v>
      </c>
      <c r="P847" s="35" t="s">
        <v>79</v>
      </c>
      <c r="Q847" s="35" t="s">
        <v>79</v>
      </c>
      <c r="R847" s="112" t="s">
        <v>645</v>
      </c>
    </row>
    <row r="848" spans="2:18" ht="30" x14ac:dyDescent="0.25">
      <c r="B848"/>
      <c r="C848" s="51" t="s">
        <v>137</v>
      </c>
      <c r="D848" s="35" t="s">
        <v>143</v>
      </c>
      <c r="E848" s="35" t="s">
        <v>488</v>
      </c>
      <c r="F848" s="23">
        <v>3</v>
      </c>
      <c r="G848" s="35" t="s">
        <v>97</v>
      </c>
      <c r="H848" s="23">
        <v>3</v>
      </c>
      <c r="I848" s="36">
        <f>I846*3</f>
        <v>21</v>
      </c>
      <c r="J848" s="36" t="s">
        <v>77</v>
      </c>
      <c r="K848" s="123">
        <v>45839</v>
      </c>
      <c r="L848" s="36">
        <f>L846*3</f>
        <v>20.100000000000001</v>
      </c>
      <c r="M848" s="36" t="s">
        <v>77</v>
      </c>
      <c r="N848" s="130">
        <v>45108</v>
      </c>
      <c r="O848" s="130" t="s">
        <v>238</v>
      </c>
      <c r="P848" s="35" t="s">
        <v>79</v>
      </c>
      <c r="Q848" s="35" t="s">
        <v>79</v>
      </c>
      <c r="R848" s="112" t="s">
        <v>645</v>
      </c>
    </row>
    <row r="849" spans="2:18" ht="30" x14ac:dyDescent="0.25">
      <c r="B849"/>
      <c r="C849" s="51" t="s">
        <v>137</v>
      </c>
      <c r="D849" s="35" t="s">
        <v>143</v>
      </c>
      <c r="E849" s="35" t="s">
        <v>488</v>
      </c>
      <c r="F849" s="23">
        <v>4</v>
      </c>
      <c r="G849" s="35" t="s">
        <v>97</v>
      </c>
      <c r="H849" s="23">
        <v>4</v>
      </c>
      <c r="I849" s="36">
        <f>I846*4</f>
        <v>28</v>
      </c>
      <c r="J849" s="36" t="s">
        <v>77</v>
      </c>
      <c r="K849" s="123">
        <v>45839</v>
      </c>
      <c r="L849" s="36">
        <f>L846*4</f>
        <v>26.8</v>
      </c>
      <c r="M849" s="36" t="s">
        <v>77</v>
      </c>
      <c r="N849" s="130">
        <v>45108</v>
      </c>
      <c r="O849" s="130" t="s">
        <v>238</v>
      </c>
      <c r="P849" s="35" t="s">
        <v>79</v>
      </c>
      <c r="Q849" s="35" t="s">
        <v>79</v>
      </c>
      <c r="R849" s="112" t="s">
        <v>645</v>
      </c>
    </row>
    <row r="850" spans="2:18" ht="30" x14ac:dyDescent="0.25">
      <c r="B850"/>
      <c r="C850" s="51" t="s">
        <v>137</v>
      </c>
      <c r="D850" s="35" t="s">
        <v>143</v>
      </c>
      <c r="E850" s="35" t="s">
        <v>488</v>
      </c>
      <c r="F850" s="23">
        <v>5</v>
      </c>
      <c r="G850" s="35" t="s">
        <v>97</v>
      </c>
      <c r="H850" s="23">
        <v>5</v>
      </c>
      <c r="I850" s="36">
        <f>I846*5</f>
        <v>35</v>
      </c>
      <c r="J850" s="36" t="s">
        <v>77</v>
      </c>
      <c r="K850" s="123">
        <v>45839</v>
      </c>
      <c r="L850" s="36">
        <f>L846*5</f>
        <v>33.5</v>
      </c>
      <c r="M850" s="36" t="s">
        <v>77</v>
      </c>
      <c r="N850" s="130">
        <v>45108</v>
      </c>
      <c r="O850" s="130" t="s">
        <v>238</v>
      </c>
      <c r="P850" s="35" t="s">
        <v>79</v>
      </c>
      <c r="Q850" s="35" t="s">
        <v>79</v>
      </c>
      <c r="R850" s="112" t="s">
        <v>645</v>
      </c>
    </row>
    <row r="851" spans="2:18" ht="30" x14ac:dyDescent="0.25">
      <c r="B851"/>
      <c r="C851" s="51" t="s">
        <v>137</v>
      </c>
      <c r="D851" s="35" t="s">
        <v>143</v>
      </c>
      <c r="E851" s="35" t="s">
        <v>488</v>
      </c>
      <c r="F851" s="23">
        <v>6</v>
      </c>
      <c r="G851" s="35" t="s">
        <v>97</v>
      </c>
      <c r="H851" s="23">
        <v>6</v>
      </c>
      <c r="I851" s="36">
        <f>I846*6</f>
        <v>42</v>
      </c>
      <c r="J851" s="36" t="s">
        <v>77</v>
      </c>
      <c r="K851" s="123">
        <v>45839</v>
      </c>
      <c r="L851" s="36">
        <f>L846*6</f>
        <v>40.200000000000003</v>
      </c>
      <c r="M851" s="36" t="s">
        <v>77</v>
      </c>
      <c r="N851" s="130">
        <v>45108</v>
      </c>
      <c r="O851" s="130" t="s">
        <v>238</v>
      </c>
      <c r="P851" s="35" t="s">
        <v>79</v>
      </c>
      <c r="Q851" s="35" t="s">
        <v>79</v>
      </c>
      <c r="R851" s="112" t="s">
        <v>645</v>
      </c>
    </row>
    <row r="852" spans="2:18" ht="30" x14ac:dyDescent="0.25">
      <c r="B852"/>
      <c r="C852" s="51" t="s">
        <v>137</v>
      </c>
      <c r="D852" s="35" t="s">
        <v>143</v>
      </c>
      <c r="E852" s="35" t="s">
        <v>488</v>
      </c>
      <c r="F852" s="23">
        <v>7</v>
      </c>
      <c r="G852" s="35" t="s">
        <v>95</v>
      </c>
      <c r="H852" s="23">
        <v>3</v>
      </c>
      <c r="I852" s="36">
        <f>I846*3</f>
        <v>21</v>
      </c>
      <c r="J852" s="36" t="s">
        <v>77</v>
      </c>
      <c r="K852" s="123">
        <v>45839</v>
      </c>
      <c r="L852" s="36">
        <f>L846*3</f>
        <v>20.100000000000001</v>
      </c>
      <c r="M852" s="36" t="s">
        <v>77</v>
      </c>
      <c r="N852" s="130">
        <v>45108</v>
      </c>
      <c r="O852" s="130" t="s">
        <v>238</v>
      </c>
      <c r="P852" s="35" t="s">
        <v>79</v>
      </c>
      <c r="Q852" s="35" t="s">
        <v>79</v>
      </c>
      <c r="R852" s="112" t="s">
        <v>645</v>
      </c>
    </row>
    <row r="853" spans="2:18" ht="30" x14ac:dyDescent="0.25">
      <c r="B853"/>
      <c r="C853" s="51" t="s">
        <v>137</v>
      </c>
      <c r="D853" s="35" t="s">
        <v>143</v>
      </c>
      <c r="E853" s="35" t="s">
        <v>488</v>
      </c>
      <c r="F853" s="23">
        <v>8</v>
      </c>
      <c r="G853" s="35" t="s">
        <v>96</v>
      </c>
      <c r="H853" s="23">
        <v>4</v>
      </c>
      <c r="I853" s="36">
        <f>I846*4</f>
        <v>28</v>
      </c>
      <c r="J853" s="36" t="s">
        <v>77</v>
      </c>
      <c r="K853" s="123">
        <v>45839</v>
      </c>
      <c r="L853" s="36">
        <f>L846*4</f>
        <v>26.8</v>
      </c>
      <c r="M853" s="36" t="s">
        <v>77</v>
      </c>
      <c r="N853" s="130">
        <v>45108</v>
      </c>
      <c r="O853" s="130" t="s">
        <v>238</v>
      </c>
      <c r="P853" s="35" t="s">
        <v>79</v>
      </c>
      <c r="Q853" s="35" t="s">
        <v>79</v>
      </c>
      <c r="R853" s="112" t="s">
        <v>645</v>
      </c>
    </row>
    <row r="854" spans="2:18" ht="30" x14ac:dyDescent="0.25">
      <c r="B854"/>
      <c r="C854" s="51" t="s">
        <v>137</v>
      </c>
      <c r="D854" s="35" t="s">
        <v>143</v>
      </c>
      <c r="E854" s="35" t="s">
        <v>488</v>
      </c>
      <c r="F854" s="23">
        <v>9</v>
      </c>
      <c r="G854" s="35" t="s">
        <v>98</v>
      </c>
      <c r="H854" s="23">
        <v>2</v>
      </c>
      <c r="I854" s="36">
        <f>I846/2</f>
        <v>3.5</v>
      </c>
      <c r="J854" s="36" t="s">
        <v>77</v>
      </c>
      <c r="K854" s="123">
        <v>45839</v>
      </c>
      <c r="L854" s="36" t="s">
        <v>139</v>
      </c>
      <c r="M854" s="36" t="s">
        <v>77</v>
      </c>
      <c r="N854" s="130">
        <v>45108</v>
      </c>
      <c r="O854" s="130" t="s">
        <v>238</v>
      </c>
      <c r="P854" s="35" t="s">
        <v>79</v>
      </c>
      <c r="Q854" s="35" t="s">
        <v>79</v>
      </c>
      <c r="R854" s="112" t="s">
        <v>645</v>
      </c>
    </row>
    <row r="855" spans="2:18" ht="30" x14ac:dyDescent="0.25">
      <c r="B855"/>
      <c r="C855" s="51" t="s">
        <v>137</v>
      </c>
      <c r="D855" s="35" t="s">
        <v>142</v>
      </c>
      <c r="E855" s="35" t="s">
        <v>489</v>
      </c>
      <c r="F855" s="23">
        <v>1</v>
      </c>
      <c r="G855" s="35" t="s">
        <v>76</v>
      </c>
      <c r="H855" s="23">
        <v>2</v>
      </c>
      <c r="I855" s="36">
        <v>5.2</v>
      </c>
      <c r="J855" s="36" t="s">
        <v>77</v>
      </c>
      <c r="K855" s="123">
        <v>45839</v>
      </c>
      <c r="L855" s="36">
        <v>4.9000000000000004</v>
      </c>
      <c r="M855" s="36" t="s">
        <v>77</v>
      </c>
      <c r="N855" s="130">
        <v>45108</v>
      </c>
      <c r="O855" s="130" t="s">
        <v>238</v>
      </c>
      <c r="P855" s="35" t="s">
        <v>79</v>
      </c>
      <c r="Q855" s="35" t="s">
        <v>79</v>
      </c>
      <c r="R855" s="112" t="s">
        <v>645</v>
      </c>
    </row>
    <row r="856" spans="2:18" ht="30" x14ac:dyDescent="0.25">
      <c r="B856"/>
      <c r="C856" s="51" t="s">
        <v>137</v>
      </c>
      <c r="D856" s="35" t="s">
        <v>142</v>
      </c>
      <c r="E856" s="35" t="s">
        <v>489</v>
      </c>
      <c r="F856" s="23">
        <v>2</v>
      </c>
      <c r="G856" s="35" t="s">
        <v>82</v>
      </c>
      <c r="H856" s="23">
        <v>2</v>
      </c>
      <c r="I856" s="36">
        <f>I855*2</f>
        <v>10.4</v>
      </c>
      <c r="J856" s="36" t="s">
        <v>77</v>
      </c>
      <c r="K856" s="123">
        <v>45839</v>
      </c>
      <c r="L856" s="36">
        <f>L855*2</f>
        <v>9.8000000000000007</v>
      </c>
      <c r="M856" s="36" t="s">
        <v>77</v>
      </c>
      <c r="N856" s="130">
        <v>45108</v>
      </c>
      <c r="O856" s="130" t="s">
        <v>238</v>
      </c>
      <c r="P856" s="35" t="s">
        <v>79</v>
      </c>
      <c r="Q856" s="35" t="s">
        <v>79</v>
      </c>
      <c r="R856" s="112" t="s">
        <v>645</v>
      </c>
    </row>
    <row r="857" spans="2:18" ht="30" x14ac:dyDescent="0.25">
      <c r="B857"/>
      <c r="C857" s="51" t="s">
        <v>137</v>
      </c>
      <c r="D857" s="35" t="s">
        <v>142</v>
      </c>
      <c r="E857" s="35" t="s">
        <v>489</v>
      </c>
      <c r="F857" s="23">
        <v>3</v>
      </c>
      <c r="G857" s="35" t="s">
        <v>97</v>
      </c>
      <c r="H857" s="23">
        <v>3</v>
      </c>
      <c r="I857" s="36">
        <f>I855*3</f>
        <v>15.600000000000001</v>
      </c>
      <c r="J857" s="36" t="s">
        <v>77</v>
      </c>
      <c r="K857" s="123">
        <v>45839</v>
      </c>
      <c r="L857" s="36">
        <f>L855*3</f>
        <v>14.700000000000001</v>
      </c>
      <c r="M857" s="36" t="s">
        <v>77</v>
      </c>
      <c r="N857" s="130">
        <v>45108</v>
      </c>
      <c r="O857" s="130" t="s">
        <v>238</v>
      </c>
      <c r="P857" s="35" t="s">
        <v>79</v>
      </c>
      <c r="Q857" s="35" t="s">
        <v>79</v>
      </c>
      <c r="R857" s="112" t="s">
        <v>645</v>
      </c>
    </row>
    <row r="858" spans="2:18" ht="30" x14ac:dyDescent="0.25">
      <c r="B858"/>
      <c r="C858" s="51" t="s">
        <v>137</v>
      </c>
      <c r="D858" s="35" t="s">
        <v>142</v>
      </c>
      <c r="E858" s="35" t="s">
        <v>489</v>
      </c>
      <c r="F858" s="23">
        <v>4</v>
      </c>
      <c r="G858" s="35" t="s">
        <v>97</v>
      </c>
      <c r="H858" s="23">
        <v>4</v>
      </c>
      <c r="I858" s="36">
        <f>I855*4</f>
        <v>20.8</v>
      </c>
      <c r="J858" s="36" t="s">
        <v>77</v>
      </c>
      <c r="K858" s="123">
        <v>45839</v>
      </c>
      <c r="L858" s="36">
        <f>L855*4</f>
        <v>19.600000000000001</v>
      </c>
      <c r="M858" s="36" t="s">
        <v>77</v>
      </c>
      <c r="N858" s="130">
        <v>45108</v>
      </c>
      <c r="O858" s="130" t="s">
        <v>238</v>
      </c>
      <c r="P858" s="35" t="s">
        <v>79</v>
      </c>
      <c r="Q858" s="35" t="s">
        <v>79</v>
      </c>
      <c r="R858" s="112" t="s">
        <v>645</v>
      </c>
    </row>
    <row r="859" spans="2:18" ht="30" x14ac:dyDescent="0.25">
      <c r="B859"/>
      <c r="C859" s="51" t="s">
        <v>137</v>
      </c>
      <c r="D859" s="35" t="s">
        <v>142</v>
      </c>
      <c r="E859" s="35" t="s">
        <v>489</v>
      </c>
      <c r="F859" s="23">
        <v>5</v>
      </c>
      <c r="G859" s="35" t="s">
        <v>97</v>
      </c>
      <c r="H859" s="23">
        <v>5</v>
      </c>
      <c r="I859" s="36">
        <f>I855*5</f>
        <v>26</v>
      </c>
      <c r="J859" s="36" t="s">
        <v>77</v>
      </c>
      <c r="K859" s="123">
        <v>45839</v>
      </c>
      <c r="L859" s="36">
        <f>L855*5</f>
        <v>24.5</v>
      </c>
      <c r="M859" s="36" t="s">
        <v>77</v>
      </c>
      <c r="N859" s="130">
        <v>45108</v>
      </c>
      <c r="O859" s="130" t="s">
        <v>238</v>
      </c>
      <c r="P859" s="35" t="s">
        <v>79</v>
      </c>
      <c r="Q859" s="35" t="s">
        <v>79</v>
      </c>
      <c r="R859" s="112" t="s">
        <v>645</v>
      </c>
    </row>
    <row r="860" spans="2:18" ht="30" x14ac:dyDescent="0.25">
      <c r="B860"/>
      <c r="C860" s="51" t="s">
        <v>137</v>
      </c>
      <c r="D860" s="35" t="s">
        <v>142</v>
      </c>
      <c r="E860" s="35" t="s">
        <v>489</v>
      </c>
      <c r="F860" s="23">
        <v>6</v>
      </c>
      <c r="G860" s="35" t="s">
        <v>97</v>
      </c>
      <c r="H860" s="23">
        <v>6</v>
      </c>
      <c r="I860" s="36">
        <f>I855*6</f>
        <v>31.200000000000003</v>
      </c>
      <c r="J860" s="36" t="s">
        <v>77</v>
      </c>
      <c r="K860" s="123">
        <v>45839</v>
      </c>
      <c r="L860" s="36">
        <f>L855*6</f>
        <v>29.400000000000002</v>
      </c>
      <c r="M860" s="36" t="s">
        <v>77</v>
      </c>
      <c r="N860" s="130">
        <v>45108</v>
      </c>
      <c r="O860" s="130" t="s">
        <v>238</v>
      </c>
      <c r="P860" s="35" t="s">
        <v>79</v>
      </c>
      <c r="Q860" s="35" t="s">
        <v>79</v>
      </c>
      <c r="R860" s="112" t="s">
        <v>645</v>
      </c>
    </row>
    <row r="861" spans="2:18" ht="30" x14ac:dyDescent="0.25">
      <c r="B861"/>
      <c r="C861" s="51" t="s">
        <v>137</v>
      </c>
      <c r="D861" s="35" t="s">
        <v>142</v>
      </c>
      <c r="E861" s="35" t="s">
        <v>489</v>
      </c>
      <c r="F861" s="23">
        <v>7</v>
      </c>
      <c r="G861" s="35" t="s">
        <v>95</v>
      </c>
      <c r="H861" s="23">
        <v>3</v>
      </c>
      <c r="I861" s="36">
        <f>I855*3</f>
        <v>15.600000000000001</v>
      </c>
      <c r="J861" s="36" t="s">
        <v>77</v>
      </c>
      <c r="K861" s="123">
        <v>45839</v>
      </c>
      <c r="L861" s="36">
        <f>L855*3</f>
        <v>14.700000000000001</v>
      </c>
      <c r="M861" s="36" t="s">
        <v>77</v>
      </c>
      <c r="N861" s="130">
        <v>45108</v>
      </c>
      <c r="O861" s="130" t="s">
        <v>238</v>
      </c>
      <c r="P861" s="35" t="s">
        <v>79</v>
      </c>
      <c r="Q861" s="35" t="s">
        <v>79</v>
      </c>
      <c r="R861" s="112" t="s">
        <v>645</v>
      </c>
    </row>
    <row r="862" spans="2:18" ht="30" x14ac:dyDescent="0.25">
      <c r="B862"/>
      <c r="C862" s="51" t="s">
        <v>137</v>
      </c>
      <c r="D862" s="35" t="s">
        <v>142</v>
      </c>
      <c r="E862" s="35" t="s">
        <v>489</v>
      </c>
      <c r="F862" s="23">
        <v>8</v>
      </c>
      <c r="G862" s="35" t="s">
        <v>96</v>
      </c>
      <c r="H862" s="23">
        <v>4</v>
      </c>
      <c r="I862" s="36">
        <f>I855*4</f>
        <v>20.8</v>
      </c>
      <c r="J862" s="36" t="s">
        <v>77</v>
      </c>
      <c r="K862" s="123">
        <v>45839</v>
      </c>
      <c r="L862" s="36">
        <f>L855*4</f>
        <v>19.600000000000001</v>
      </c>
      <c r="M862" s="36" t="s">
        <v>77</v>
      </c>
      <c r="N862" s="130">
        <v>45108</v>
      </c>
      <c r="O862" s="130" t="s">
        <v>238</v>
      </c>
      <c r="P862" s="35" t="s">
        <v>79</v>
      </c>
      <c r="Q862" s="35" t="s">
        <v>79</v>
      </c>
      <c r="R862" s="112" t="s">
        <v>645</v>
      </c>
    </row>
    <row r="863" spans="2:18" ht="30" x14ac:dyDescent="0.25">
      <c r="B863"/>
      <c r="C863" s="51" t="s">
        <v>137</v>
      </c>
      <c r="D863" s="35" t="s">
        <v>142</v>
      </c>
      <c r="E863" s="35" t="s">
        <v>489</v>
      </c>
      <c r="F863" s="23">
        <v>9</v>
      </c>
      <c r="G863" s="35" t="s">
        <v>98</v>
      </c>
      <c r="H863" s="23">
        <v>2</v>
      </c>
      <c r="I863" s="36">
        <f>I855/2</f>
        <v>2.6</v>
      </c>
      <c r="J863" s="36" t="s">
        <v>77</v>
      </c>
      <c r="K863" s="123">
        <v>45839</v>
      </c>
      <c r="L863" s="36">
        <v>2.1</v>
      </c>
      <c r="M863" s="36" t="s">
        <v>77</v>
      </c>
      <c r="N863" s="130">
        <v>45108</v>
      </c>
      <c r="O863" s="130" t="s">
        <v>238</v>
      </c>
      <c r="P863" s="35" t="s">
        <v>79</v>
      </c>
      <c r="Q863" s="35" t="s">
        <v>79</v>
      </c>
      <c r="R863" s="112" t="s">
        <v>645</v>
      </c>
    </row>
    <row r="864" spans="2:18" ht="30" x14ac:dyDescent="0.25">
      <c r="B864"/>
      <c r="C864" s="51" t="s">
        <v>140</v>
      </c>
      <c r="D864" s="35" t="s">
        <v>141</v>
      </c>
      <c r="E864" s="35" t="s">
        <v>490</v>
      </c>
      <c r="F864" s="23">
        <v>1</v>
      </c>
      <c r="G864" s="35" t="s">
        <v>76</v>
      </c>
      <c r="H864" s="23">
        <v>2</v>
      </c>
      <c r="I864" s="36">
        <v>9.6999999999999993</v>
      </c>
      <c r="J864" s="36" t="s">
        <v>77</v>
      </c>
      <c r="K864" s="123">
        <v>45839</v>
      </c>
      <c r="L864" s="36">
        <v>9.1999999999999993</v>
      </c>
      <c r="M864" s="36" t="s">
        <v>77</v>
      </c>
      <c r="N864" s="130">
        <v>45108</v>
      </c>
      <c r="O864" s="130" t="s">
        <v>238</v>
      </c>
      <c r="P864" s="35" t="s">
        <v>79</v>
      </c>
      <c r="Q864" s="35" t="s">
        <v>79</v>
      </c>
      <c r="R864" s="112" t="s">
        <v>646</v>
      </c>
    </row>
    <row r="865" spans="2:18" ht="30" x14ac:dyDescent="0.25">
      <c r="B865"/>
      <c r="C865" s="51" t="s">
        <v>140</v>
      </c>
      <c r="D865" s="35" t="s">
        <v>141</v>
      </c>
      <c r="E865" s="35" t="s">
        <v>490</v>
      </c>
      <c r="F865" s="23">
        <v>2</v>
      </c>
      <c r="G865" s="35" t="s">
        <v>82</v>
      </c>
      <c r="H865" s="23">
        <v>2</v>
      </c>
      <c r="I865" s="36">
        <f>I864*2</f>
        <v>19.399999999999999</v>
      </c>
      <c r="J865" s="36" t="s">
        <v>77</v>
      </c>
      <c r="K865" s="123">
        <v>45839</v>
      </c>
      <c r="L865" s="36">
        <f>L864*2</f>
        <v>18.399999999999999</v>
      </c>
      <c r="M865" s="36" t="s">
        <v>77</v>
      </c>
      <c r="N865" s="130">
        <v>45108</v>
      </c>
      <c r="O865" s="130" t="s">
        <v>238</v>
      </c>
      <c r="P865" s="35" t="s">
        <v>79</v>
      </c>
      <c r="Q865" s="35" t="s">
        <v>79</v>
      </c>
      <c r="R865" s="112" t="s">
        <v>647</v>
      </c>
    </row>
    <row r="866" spans="2:18" ht="30" x14ac:dyDescent="0.25">
      <c r="B866"/>
      <c r="C866" s="51" t="s">
        <v>140</v>
      </c>
      <c r="D866" s="35" t="s">
        <v>141</v>
      </c>
      <c r="E866" s="35" t="s">
        <v>490</v>
      </c>
      <c r="F866" s="23">
        <v>3</v>
      </c>
      <c r="G866" s="35" t="s">
        <v>97</v>
      </c>
      <c r="H866" s="23">
        <v>3</v>
      </c>
      <c r="I866" s="36">
        <f>I864*3</f>
        <v>29.099999999999998</v>
      </c>
      <c r="J866" s="36" t="s">
        <v>77</v>
      </c>
      <c r="K866" s="123">
        <v>45839</v>
      </c>
      <c r="L866" s="36">
        <f>L864*3</f>
        <v>27.599999999999998</v>
      </c>
      <c r="M866" s="36" t="s">
        <v>77</v>
      </c>
      <c r="N866" s="130">
        <v>45108</v>
      </c>
      <c r="O866" s="130" t="s">
        <v>238</v>
      </c>
      <c r="P866" s="35" t="s">
        <v>79</v>
      </c>
      <c r="Q866" s="35" t="s">
        <v>79</v>
      </c>
      <c r="R866" s="112" t="s">
        <v>648</v>
      </c>
    </row>
    <row r="867" spans="2:18" ht="30" x14ac:dyDescent="0.25">
      <c r="B867"/>
      <c r="C867" s="51" t="s">
        <v>140</v>
      </c>
      <c r="D867" s="35" t="s">
        <v>141</v>
      </c>
      <c r="E867" s="35" t="s">
        <v>490</v>
      </c>
      <c r="F867" s="23">
        <v>4</v>
      </c>
      <c r="G867" s="35" t="s">
        <v>97</v>
      </c>
      <c r="H867" s="23">
        <v>4</v>
      </c>
      <c r="I867" s="36">
        <f>I864*4</f>
        <v>38.799999999999997</v>
      </c>
      <c r="J867" s="36" t="s">
        <v>77</v>
      </c>
      <c r="K867" s="123">
        <v>45839</v>
      </c>
      <c r="L867" s="36">
        <f>L864*4</f>
        <v>36.799999999999997</v>
      </c>
      <c r="M867" s="36" t="s">
        <v>77</v>
      </c>
      <c r="N867" s="130">
        <v>45108</v>
      </c>
      <c r="O867" s="130" t="s">
        <v>238</v>
      </c>
      <c r="P867" s="35" t="s">
        <v>79</v>
      </c>
      <c r="Q867" s="35" t="s">
        <v>79</v>
      </c>
      <c r="R867" s="112" t="s">
        <v>649</v>
      </c>
    </row>
    <row r="868" spans="2:18" ht="30" x14ac:dyDescent="0.25">
      <c r="B868"/>
      <c r="C868" s="51" t="s">
        <v>140</v>
      </c>
      <c r="D868" s="35" t="s">
        <v>141</v>
      </c>
      <c r="E868" s="35" t="s">
        <v>490</v>
      </c>
      <c r="F868" s="23">
        <v>5</v>
      </c>
      <c r="G868" s="35" t="s">
        <v>97</v>
      </c>
      <c r="H868" s="23">
        <v>5</v>
      </c>
      <c r="I868" s="36">
        <f>I864*5</f>
        <v>48.5</v>
      </c>
      <c r="J868" s="36" t="s">
        <v>77</v>
      </c>
      <c r="K868" s="123">
        <v>45839</v>
      </c>
      <c r="L868" s="36">
        <f>L864*5</f>
        <v>46</v>
      </c>
      <c r="M868" s="36" t="s">
        <v>77</v>
      </c>
      <c r="N868" s="130">
        <v>45108</v>
      </c>
      <c r="O868" s="130" t="s">
        <v>238</v>
      </c>
      <c r="P868" s="35" t="s">
        <v>79</v>
      </c>
      <c r="Q868" s="35" t="s">
        <v>79</v>
      </c>
      <c r="R868" s="112" t="s">
        <v>650</v>
      </c>
    </row>
    <row r="869" spans="2:18" ht="30" x14ac:dyDescent="0.25">
      <c r="B869"/>
      <c r="C869" s="51" t="s">
        <v>140</v>
      </c>
      <c r="D869" s="35" t="s">
        <v>141</v>
      </c>
      <c r="E869" s="35" t="s">
        <v>490</v>
      </c>
      <c r="F869" s="23">
        <v>6</v>
      </c>
      <c r="G869" s="35" t="s">
        <v>97</v>
      </c>
      <c r="H869" s="23">
        <v>6</v>
      </c>
      <c r="I869" s="36">
        <f>I864*6</f>
        <v>58.199999999999996</v>
      </c>
      <c r="J869" s="36" t="s">
        <v>77</v>
      </c>
      <c r="K869" s="123">
        <v>45839</v>
      </c>
      <c r="L869" s="36">
        <f>L864*6</f>
        <v>55.199999999999996</v>
      </c>
      <c r="M869" s="36" t="s">
        <v>77</v>
      </c>
      <c r="N869" s="130">
        <v>45108</v>
      </c>
      <c r="O869" s="130" t="s">
        <v>238</v>
      </c>
      <c r="P869" s="35" t="s">
        <v>79</v>
      </c>
      <c r="Q869" s="35" t="s">
        <v>79</v>
      </c>
      <c r="R869" s="112" t="s">
        <v>651</v>
      </c>
    </row>
    <row r="870" spans="2:18" ht="30" x14ac:dyDescent="0.25">
      <c r="B870"/>
      <c r="C870" s="51" t="s">
        <v>140</v>
      </c>
      <c r="D870" s="35" t="s">
        <v>141</v>
      </c>
      <c r="E870" s="35" t="s">
        <v>490</v>
      </c>
      <c r="F870" s="23">
        <v>7</v>
      </c>
      <c r="G870" s="35" t="s">
        <v>95</v>
      </c>
      <c r="H870" s="23">
        <v>3</v>
      </c>
      <c r="I870" s="36">
        <f>I864*3</f>
        <v>29.099999999999998</v>
      </c>
      <c r="J870" s="36" t="s">
        <v>77</v>
      </c>
      <c r="K870" s="123">
        <v>45839</v>
      </c>
      <c r="L870" s="36">
        <f>L864*3</f>
        <v>27.599999999999998</v>
      </c>
      <c r="M870" s="36" t="s">
        <v>77</v>
      </c>
      <c r="N870" s="130">
        <v>45108</v>
      </c>
      <c r="O870" s="130" t="s">
        <v>238</v>
      </c>
      <c r="P870" s="35" t="s">
        <v>79</v>
      </c>
      <c r="Q870" s="35" t="s">
        <v>79</v>
      </c>
      <c r="R870" s="112" t="s">
        <v>652</v>
      </c>
    </row>
    <row r="871" spans="2:18" ht="30" x14ac:dyDescent="0.25">
      <c r="B871"/>
      <c r="C871" s="51" t="s">
        <v>140</v>
      </c>
      <c r="D871" s="35" t="s">
        <v>141</v>
      </c>
      <c r="E871" s="35" t="s">
        <v>490</v>
      </c>
      <c r="F871" s="23">
        <v>8</v>
      </c>
      <c r="G871" s="35" t="s">
        <v>96</v>
      </c>
      <c r="H871" s="23">
        <v>4</v>
      </c>
      <c r="I871" s="36">
        <f>I864*4</f>
        <v>38.799999999999997</v>
      </c>
      <c r="J871" s="36" t="s">
        <v>77</v>
      </c>
      <c r="K871" s="123">
        <v>45839</v>
      </c>
      <c r="L871" s="36">
        <f>L864*4</f>
        <v>36.799999999999997</v>
      </c>
      <c r="M871" s="36" t="s">
        <v>77</v>
      </c>
      <c r="N871" s="130">
        <v>45108</v>
      </c>
      <c r="O871" s="130" t="s">
        <v>238</v>
      </c>
      <c r="P871" s="35" t="s">
        <v>79</v>
      </c>
      <c r="Q871" s="35" t="s">
        <v>79</v>
      </c>
      <c r="R871" s="112" t="s">
        <v>653</v>
      </c>
    </row>
    <row r="872" spans="2:18" ht="30" x14ac:dyDescent="0.25">
      <c r="B872"/>
      <c r="C872" s="51" t="s">
        <v>140</v>
      </c>
      <c r="D872" s="35" t="s">
        <v>141</v>
      </c>
      <c r="E872" s="35" t="s">
        <v>490</v>
      </c>
      <c r="F872" s="23">
        <v>9</v>
      </c>
      <c r="G872" s="35" t="s">
        <v>98</v>
      </c>
      <c r="H872" s="23">
        <v>2</v>
      </c>
      <c r="I872" s="36">
        <f>I864/2</f>
        <v>4.8499999999999996</v>
      </c>
      <c r="J872" s="36" t="s">
        <v>77</v>
      </c>
      <c r="K872" s="123">
        <v>45839</v>
      </c>
      <c r="L872" s="36">
        <v>4.25</v>
      </c>
      <c r="M872" s="36" t="s">
        <v>77</v>
      </c>
      <c r="N872" s="130">
        <v>45108</v>
      </c>
      <c r="O872" s="130" t="s">
        <v>238</v>
      </c>
      <c r="P872" s="35" t="s">
        <v>79</v>
      </c>
      <c r="Q872" s="35" t="s">
        <v>79</v>
      </c>
      <c r="R872" s="112" t="s">
        <v>654</v>
      </c>
    </row>
    <row r="873" spans="2:18" ht="30" x14ac:dyDescent="0.25">
      <c r="B873"/>
      <c r="C873" s="51" t="s">
        <v>140</v>
      </c>
      <c r="D873" s="35" t="s">
        <v>141</v>
      </c>
      <c r="E873" s="35" t="s">
        <v>491</v>
      </c>
      <c r="F873" s="35">
        <v>1</v>
      </c>
      <c r="G873" s="35" t="s">
        <v>76</v>
      </c>
      <c r="H873" s="23">
        <v>2</v>
      </c>
      <c r="I873" s="36">
        <v>11</v>
      </c>
      <c r="J873" s="36" t="s">
        <v>77</v>
      </c>
      <c r="K873" s="123">
        <v>45839</v>
      </c>
      <c r="L873" s="36">
        <v>10.4</v>
      </c>
      <c r="M873" s="36" t="s">
        <v>77</v>
      </c>
      <c r="N873" s="130">
        <v>45108</v>
      </c>
      <c r="O873" s="130" t="s">
        <v>238</v>
      </c>
      <c r="P873" s="35" t="s">
        <v>79</v>
      </c>
      <c r="Q873" s="35" t="s">
        <v>79</v>
      </c>
      <c r="R873" s="112" t="s">
        <v>655</v>
      </c>
    </row>
    <row r="874" spans="2:18" ht="30" x14ac:dyDescent="0.25">
      <c r="B874"/>
      <c r="C874" s="51" t="s">
        <v>140</v>
      </c>
      <c r="D874" s="35" t="s">
        <v>141</v>
      </c>
      <c r="E874" s="35" t="s">
        <v>491</v>
      </c>
      <c r="F874" s="35">
        <v>2</v>
      </c>
      <c r="G874" s="35" t="s">
        <v>82</v>
      </c>
      <c r="H874" s="23">
        <v>2</v>
      </c>
      <c r="I874" s="36">
        <f>I873*2</f>
        <v>22</v>
      </c>
      <c r="J874" s="36" t="s">
        <v>77</v>
      </c>
      <c r="K874" s="123">
        <v>45839</v>
      </c>
      <c r="L874" s="36">
        <f>L873*2</f>
        <v>20.8</v>
      </c>
      <c r="M874" s="36" t="s">
        <v>77</v>
      </c>
      <c r="N874" s="130">
        <v>45108</v>
      </c>
      <c r="O874" s="130" t="s">
        <v>238</v>
      </c>
      <c r="P874" s="35" t="s">
        <v>79</v>
      </c>
      <c r="Q874" s="35" t="s">
        <v>79</v>
      </c>
      <c r="R874" s="112" t="s">
        <v>656</v>
      </c>
    </row>
    <row r="875" spans="2:18" ht="30" x14ac:dyDescent="0.25">
      <c r="B875"/>
      <c r="C875" s="51" t="s">
        <v>140</v>
      </c>
      <c r="D875" s="35" t="s">
        <v>141</v>
      </c>
      <c r="E875" s="35" t="s">
        <v>491</v>
      </c>
      <c r="F875" s="35">
        <v>3</v>
      </c>
      <c r="G875" s="35" t="s">
        <v>97</v>
      </c>
      <c r="H875" s="23">
        <v>3</v>
      </c>
      <c r="I875" s="36">
        <f>I873*3</f>
        <v>33</v>
      </c>
      <c r="J875" s="36" t="s">
        <v>77</v>
      </c>
      <c r="K875" s="123">
        <v>45839</v>
      </c>
      <c r="L875" s="36">
        <f>L873*3</f>
        <v>31.200000000000003</v>
      </c>
      <c r="M875" s="36" t="s">
        <v>77</v>
      </c>
      <c r="N875" s="130">
        <v>45108</v>
      </c>
      <c r="O875" s="130" t="s">
        <v>238</v>
      </c>
      <c r="P875" s="35" t="s">
        <v>79</v>
      </c>
      <c r="Q875" s="35" t="s">
        <v>79</v>
      </c>
      <c r="R875" s="112" t="s">
        <v>657</v>
      </c>
    </row>
    <row r="876" spans="2:18" ht="30" x14ac:dyDescent="0.25">
      <c r="B876"/>
      <c r="C876" s="51" t="s">
        <v>140</v>
      </c>
      <c r="D876" s="35" t="s">
        <v>141</v>
      </c>
      <c r="E876" s="35" t="s">
        <v>491</v>
      </c>
      <c r="F876" s="35">
        <v>4</v>
      </c>
      <c r="G876" s="35" t="s">
        <v>97</v>
      </c>
      <c r="H876" s="23">
        <v>4</v>
      </c>
      <c r="I876" s="36">
        <f>I873*4</f>
        <v>44</v>
      </c>
      <c r="J876" s="36" t="s">
        <v>77</v>
      </c>
      <c r="K876" s="123">
        <v>45839</v>
      </c>
      <c r="L876" s="36">
        <f>L873*4</f>
        <v>41.6</v>
      </c>
      <c r="M876" s="36" t="s">
        <v>77</v>
      </c>
      <c r="N876" s="130">
        <v>45108</v>
      </c>
      <c r="O876" s="130" t="s">
        <v>238</v>
      </c>
      <c r="P876" s="35" t="s">
        <v>79</v>
      </c>
      <c r="Q876" s="35" t="s">
        <v>79</v>
      </c>
      <c r="R876" s="112" t="s">
        <v>658</v>
      </c>
    </row>
    <row r="877" spans="2:18" ht="30" x14ac:dyDescent="0.25">
      <c r="B877"/>
      <c r="C877" s="51" t="s">
        <v>140</v>
      </c>
      <c r="D877" s="35" t="s">
        <v>141</v>
      </c>
      <c r="E877" s="35" t="s">
        <v>491</v>
      </c>
      <c r="F877" s="35">
        <v>5</v>
      </c>
      <c r="G877" s="35" t="s">
        <v>97</v>
      </c>
      <c r="H877" s="23">
        <v>5</v>
      </c>
      <c r="I877" s="36">
        <f>I873*5</f>
        <v>55</v>
      </c>
      <c r="J877" s="36" t="s">
        <v>77</v>
      </c>
      <c r="K877" s="123">
        <v>45839</v>
      </c>
      <c r="L877" s="36">
        <f>L873*5</f>
        <v>52</v>
      </c>
      <c r="M877" s="36" t="s">
        <v>77</v>
      </c>
      <c r="N877" s="130">
        <v>45108</v>
      </c>
      <c r="O877" s="130" t="s">
        <v>238</v>
      </c>
      <c r="P877" s="35" t="s">
        <v>79</v>
      </c>
      <c r="Q877" s="35" t="s">
        <v>79</v>
      </c>
      <c r="R877" s="112" t="s">
        <v>659</v>
      </c>
    </row>
    <row r="878" spans="2:18" ht="30" x14ac:dyDescent="0.25">
      <c r="B878"/>
      <c r="C878" s="51" t="s">
        <v>140</v>
      </c>
      <c r="D878" s="35" t="s">
        <v>141</v>
      </c>
      <c r="E878" s="35" t="s">
        <v>491</v>
      </c>
      <c r="F878" s="35">
        <v>6</v>
      </c>
      <c r="G878" s="35" t="s">
        <v>97</v>
      </c>
      <c r="H878" s="23">
        <v>6</v>
      </c>
      <c r="I878" s="36">
        <f>I873*6</f>
        <v>66</v>
      </c>
      <c r="J878" s="36" t="s">
        <v>77</v>
      </c>
      <c r="K878" s="123">
        <v>45839</v>
      </c>
      <c r="L878" s="36">
        <f>L873*6</f>
        <v>62.400000000000006</v>
      </c>
      <c r="M878" s="36" t="s">
        <v>77</v>
      </c>
      <c r="N878" s="130">
        <v>45108</v>
      </c>
      <c r="O878" s="130" t="s">
        <v>238</v>
      </c>
      <c r="P878" s="35" t="s">
        <v>79</v>
      </c>
      <c r="Q878" s="35" t="s">
        <v>79</v>
      </c>
      <c r="R878" s="112" t="s">
        <v>660</v>
      </c>
    </row>
    <row r="879" spans="2:18" ht="30" x14ac:dyDescent="0.25">
      <c r="B879"/>
      <c r="C879" s="51" t="s">
        <v>140</v>
      </c>
      <c r="D879" s="35" t="s">
        <v>141</v>
      </c>
      <c r="E879" s="35" t="s">
        <v>491</v>
      </c>
      <c r="F879" s="35">
        <v>7</v>
      </c>
      <c r="G879" s="35" t="s">
        <v>95</v>
      </c>
      <c r="H879" s="23">
        <v>3</v>
      </c>
      <c r="I879" s="36">
        <f>I873*3</f>
        <v>33</v>
      </c>
      <c r="J879" s="36" t="s">
        <v>77</v>
      </c>
      <c r="K879" s="123">
        <v>45839</v>
      </c>
      <c r="L879" s="36">
        <f>L873*3</f>
        <v>31.200000000000003</v>
      </c>
      <c r="M879" s="36" t="s">
        <v>77</v>
      </c>
      <c r="N879" s="130">
        <v>45108</v>
      </c>
      <c r="O879" s="130" t="s">
        <v>238</v>
      </c>
      <c r="P879" s="35" t="s">
        <v>79</v>
      </c>
      <c r="Q879" s="35" t="s">
        <v>79</v>
      </c>
      <c r="R879" s="112" t="s">
        <v>661</v>
      </c>
    </row>
    <row r="880" spans="2:18" ht="30" x14ac:dyDescent="0.25">
      <c r="B880"/>
      <c r="C880" s="51" t="s">
        <v>140</v>
      </c>
      <c r="D880" s="35" t="s">
        <v>141</v>
      </c>
      <c r="E880" s="35" t="s">
        <v>491</v>
      </c>
      <c r="F880" s="35">
        <v>8</v>
      </c>
      <c r="G880" s="35" t="s">
        <v>96</v>
      </c>
      <c r="H880" s="23">
        <v>4</v>
      </c>
      <c r="I880" s="36">
        <f>I873*4</f>
        <v>44</v>
      </c>
      <c r="J880" s="36" t="s">
        <v>77</v>
      </c>
      <c r="K880" s="123">
        <v>45839</v>
      </c>
      <c r="L880" s="36">
        <f>L873*4</f>
        <v>41.6</v>
      </c>
      <c r="M880" s="36" t="s">
        <v>77</v>
      </c>
      <c r="N880" s="130">
        <v>45108</v>
      </c>
      <c r="O880" s="130" t="s">
        <v>238</v>
      </c>
      <c r="P880" s="35" t="s">
        <v>79</v>
      </c>
      <c r="Q880" s="35" t="s">
        <v>79</v>
      </c>
      <c r="R880" s="112" t="s">
        <v>662</v>
      </c>
    </row>
    <row r="881" spans="2:18" ht="30" x14ac:dyDescent="0.25">
      <c r="B881"/>
      <c r="C881" s="51" t="s">
        <v>140</v>
      </c>
      <c r="D881" s="35" t="s">
        <v>141</v>
      </c>
      <c r="E881" s="35" t="s">
        <v>491</v>
      </c>
      <c r="F881" s="35">
        <v>9</v>
      </c>
      <c r="G881" s="35" t="s">
        <v>98</v>
      </c>
      <c r="H881" s="23">
        <v>2</v>
      </c>
      <c r="I881" s="36">
        <f>I873/2</f>
        <v>5.5</v>
      </c>
      <c r="J881" s="36" t="s">
        <v>77</v>
      </c>
      <c r="K881" s="123">
        <v>45839</v>
      </c>
      <c r="L881" s="36">
        <v>4.8499999999999996</v>
      </c>
      <c r="M881" s="36" t="s">
        <v>77</v>
      </c>
      <c r="N881" s="130">
        <v>45108</v>
      </c>
      <c r="O881" s="130" t="s">
        <v>238</v>
      </c>
      <c r="P881" s="35" t="s">
        <v>79</v>
      </c>
      <c r="Q881" s="35" t="s">
        <v>79</v>
      </c>
      <c r="R881" s="112" t="s">
        <v>663</v>
      </c>
    </row>
    <row r="882" spans="2:18" ht="30" x14ac:dyDescent="0.25">
      <c r="B882"/>
      <c r="C882" s="51" t="s">
        <v>140</v>
      </c>
      <c r="D882" s="35" t="s">
        <v>141</v>
      </c>
      <c r="E882" s="35" t="s">
        <v>492</v>
      </c>
      <c r="F882" s="35">
        <v>1</v>
      </c>
      <c r="G882" s="35" t="s">
        <v>76</v>
      </c>
      <c r="H882" s="23">
        <v>2</v>
      </c>
      <c r="I882" s="36">
        <v>7.7</v>
      </c>
      <c r="J882" s="36" t="s">
        <v>77</v>
      </c>
      <c r="K882" s="123">
        <v>45839</v>
      </c>
      <c r="L882" s="36">
        <v>7.3</v>
      </c>
      <c r="M882" s="36" t="s">
        <v>77</v>
      </c>
      <c r="N882" s="130">
        <v>45108</v>
      </c>
      <c r="O882" s="130" t="s">
        <v>238</v>
      </c>
      <c r="P882" s="35" t="s">
        <v>79</v>
      </c>
      <c r="Q882" s="35" t="s">
        <v>79</v>
      </c>
      <c r="R882" s="112" t="s">
        <v>664</v>
      </c>
    </row>
    <row r="883" spans="2:18" ht="30" x14ac:dyDescent="0.25">
      <c r="B883"/>
      <c r="C883" s="51" t="s">
        <v>140</v>
      </c>
      <c r="D883" s="35" t="s">
        <v>141</v>
      </c>
      <c r="E883" s="35" t="s">
        <v>492</v>
      </c>
      <c r="F883" s="35">
        <v>2</v>
      </c>
      <c r="G883" s="35" t="s">
        <v>82</v>
      </c>
      <c r="H883" s="23">
        <v>2</v>
      </c>
      <c r="I883" s="36">
        <f>I882*2</f>
        <v>15.4</v>
      </c>
      <c r="J883" s="36" t="s">
        <v>77</v>
      </c>
      <c r="K883" s="123">
        <v>45839</v>
      </c>
      <c r="L883" s="36">
        <f>L882*2</f>
        <v>14.6</v>
      </c>
      <c r="M883" s="36" t="s">
        <v>77</v>
      </c>
      <c r="N883" s="130">
        <v>45108</v>
      </c>
      <c r="O883" s="130" t="s">
        <v>238</v>
      </c>
      <c r="P883" s="35" t="s">
        <v>79</v>
      </c>
      <c r="Q883" s="35" t="s">
        <v>79</v>
      </c>
      <c r="R883" s="112" t="s">
        <v>665</v>
      </c>
    </row>
    <row r="884" spans="2:18" ht="30" x14ac:dyDescent="0.25">
      <c r="B884"/>
      <c r="C884" s="51" t="s">
        <v>140</v>
      </c>
      <c r="D884" s="35" t="s">
        <v>141</v>
      </c>
      <c r="E884" s="35" t="s">
        <v>492</v>
      </c>
      <c r="F884" s="35">
        <v>3</v>
      </c>
      <c r="G884" s="35" t="s">
        <v>97</v>
      </c>
      <c r="H884" s="23">
        <v>3</v>
      </c>
      <c r="I884" s="36">
        <f>I882*3</f>
        <v>23.1</v>
      </c>
      <c r="J884" s="36" t="s">
        <v>77</v>
      </c>
      <c r="K884" s="123">
        <v>45839</v>
      </c>
      <c r="L884" s="36">
        <f>L882*3</f>
        <v>21.9</v>
      </c>
      <c r="M884" s="36" t="s">
        <v>77</v>
      </c>
      <c r="N884" s="130">
        <v>45108</v>
      </c>
      <c r="O884" s="130" t="s">
        <v>238</v>
      </c>
      <c r="P884" s="35" t="s">
        <v>79</v>
      </c>
      <c r="Q884" s="35" t="s">
        <v>79</v>
      </c>
      <c r="R884" s="112" t="s">
        <v>666</v>
      </c>
    </row>
    <row r="885" spans="2:18" ht="30" x14ac:dyDescent="0.25">
      <c r="B885"/>
      <c r="C885" s="51" t="s">
        <v>140</v>
      </c>
      <c r="D885" s="35" t="s">
        <v>141</v>
      </c>
      <c r="E885" s="35" t="s">
        <v>492</v>
      </c>
      <c r="F885" s="35">
        <v>4</v>
      </c>
      <c r="G885" s="35" t="s">
        <v>97</v>
      </c>
      <c r="H885" s="23">
        <v>4</v>
      </c>
      <c r="I885" s="36">
        <f>I882*4</f>
        <v>30.8</v>
      </c>
      <c r="J885" s="36" t="s">
        <v>77</v>
      </c>
      <c r="K885" s="123">
        <v>45839</v>
      </c>
      <c r="L885" s="36">
        <f>L882*4</f>
        <v>29.2</v>
      </c>
      <c r="M885" s="36" t="s">
        <v>77</v>
      </c>
      <c r="N885" s="130">
        <v>45108</v>
      </c>
      <c r="O885" s="130" t="s">
        <v>238</v>
      </c>
      <c r="P885" s="35" t="s">
        <v>79</v>
      </c>
      <c r="Q885" s="35" t="s">
        <v>79</v>
      </c>
      <c r="R885" s="112" t="s">
        <v>667</v>
      </c>
    </row>
    <row r="886" spans="2:18" ht="30" x14ac:dyDescent="0.25">
      <c r="B886"/>
      <c r="C886" s="51" t="s">
        <v>140</v>
      </c>
      <c r="D886" s="35" t="s">
        <v>141</v>
      </c>
      <c r="E886" s="35" t="s">
        <v>492</v>
      </c>
      <c r="F886" s="35">
        <v>5</v>
      </c>
      <c r="G886" s="35" t="s">
        <v>97</v>
      </c>
      <c r="H886" s="23">
        <v>5</v>
      </c>
      <c r="I886" s="36">
        <f>I882*5</f>
        <v>38.5</v>
      </c>
      <c r="J886" s="36" t="s">
        <v>77</v>
      </c>
      <c r="K886" s="123">
        <v>45839</v>
      </c>
      <c r="L886" s="36">
        <f>L882*5</f>
        <v>36.5</v>
      </c>
      <c r="M886" s="36" t="s">
        <v>77</v>
      </c>
      <c r="N886" s="130">
        <v>45108</v>
      </c>
      <c r="O886" s="130" t="s">
        <v>238</v>
      </c>
      <c r="P886" s="35" t="s">
        <v>79</v>
      </c>
      <c r="Q886" s="35" t="s">
        <v>79</v>
      </c>
      <c r="R886" s="112" t="s">
        <v>668</v>
      </c>
    </row>
    <row r="887" spans="2:18" ht="30" x14ac:dyDescent="0.25">
      <c r="B887"/>
      <c r="C887" s="51" t="s">
        <v>140</v>
      </c>
      <c r="D887" s="35" t="s">
        <v>141</v>
      </c>
      <c r="E887" s="35" t="s">
        <v>492</v>
      </c>
      <c r="F887" s="35">
        <v>6</v>
      </c>
      <c r="G887" s="35" t="s">
        <v>97</v>
      </c>
      <c r="H887" s="23">
        <v>6</v>
      </c>
      <c r="I887" s="36">
        <f>I882*6</f>
        <v>46.2</v>
      </c>
      <c r="J887" s="36" t="s">
        <v>77</v>
      </c>
      <c r="K887" s="123">
        <v>45839</v>
      </c>
      <c r="L887" s="36">
        <f>L882*6</f>
        <v>43.8</v>
      </c>
      <c r="M887" s="36" t="s">
        <v>77</v>
      </c>
      <c r="N887" s="130">
        <v>45108</v>
      </c>
      <c r="O887" s="130" t="s">
        <v>238</v>
      </c>
      <c r="P887" s="35" t="s">
        <v>79</v>
      </c>
      <c r="Q887" s="35" t="s">
        <v>79</v>
      </c>
      <c r="R887" s="112" t="s">
        <v>669</v>
      </c>
    </row>
    <row r="888" spans="2:18" ht="30" x14ac:dyDescent="0.25">
      <c r="B888"/>
      <c r="C888" s="51" t="s">
        <v>140</v>
      </c>
      <c r="D888" s="35" t="s">
        <v>141</v>
      </c>
      <c r="E888" s="35" t="s">
        <v>492</v>
      </c>
      <c r="F888" s="35">
        <v>7</v>
      </c>
      <c r="G888" s="35" t="s">
        <v>95</v>
      </c>
      <c r="H888" s="23">
        <v>3</v>
      </c>
      <c r="I888" s="36">
        <f>I882*3</f>
        <v>23.1</v>
      </c>
      <c r="J888" s="36" t="s">
        <v>77</v>
      </c>
      <c r="K888" s="123">
        <v>45839</v>
      </c>
      <c r="L888" s="36">
        <f>L882*3</f>
        <v>21.9</v>
      </c>
      <c r="M888" s="36" t="s">
        <v>77</v>
      </c>
      <c r="N888" s="130">
        <v>45108</v>
      </c>
      <c r="O888" s="130" t="s">
        <v>238</v>
      </c>
      <c r="P888" s="35" t="s">
        <v>79</v>
      </c>
      <c r="Q888" s="35" t="s">
        <v>79</v>
      </c>
      <c r="R888" s="112" t="s">
        <v>670</v>
      </c>
    </row>
    <row r="889" spans="2:18" ht="30" x14ac:dyDescent="0.25">
      <c r="B889"/>
      <c r="C889" s="51" t="s">
        <v>140</v>
      </c>
      <c r="D889" s="35" t="s">
        <v>141</v>
      </c>
      <c r="E889" s="35" t="s">
        <v>492</v>
      </c>
      <c r="F889" s="35">
        <v>8</v>
      </c>
      <c r="G889" s="35" t="s">
        <v>96</v>
      </c>
      <c r="H889" s="23">
        <v>4</v>
      </c>
      <c r="I889" s="36">
        <f>I882*4</f>
        <v>30.8</v>
      </c>
      <c r="J889" s="36" t="s">
        <v>77</v>
      </c>
      <c r="K889" s="123">
        <v>45839</v>
      </c>
      <c r="L889" s="36">
        <f>L882*4</f>
        <v>29.2</v>
      </c>
      <c r="M889" s="36" t="s">
        <v>77</v>
      </c>
      <c r="N889" s="130">
        <v>45108</v>
      </c>
      <c r="O889" s="130" t="s">
        <v>238</v>
      </c>
      <c r="P889" s="35" t="s">
        <v>79</v>
      </c>
      <c r="Q889" s="35" t="s">
        <v>79</v>
      </c>
      <c r="R889" s="112" t="s">
        <v>671</v>
      </c>
    </row>
    <row r="890" spans="2:18" ht="30" x14ac:dyDescent="0.25">
      <c r="B890"/>
      <c r="C890" s="51" t="s">
        <v>140</v>
      </c>
      <c r="D890" s="35" t="s">
        <v>141</v>
      </c>
      <c r="E890" s="35" t="s">
        <v>492</v>
      </c>
      <c r="F890" s="35">
        <v>9</v>
      </c>
      <c r="G890" s="35" t="s">
        <v>98</v>
      </c>
      <c r="H890" s="23">
        <v>2</v>
      </c>
      <c r="I890" s="36">
        <f>I882/2</f>
        <v>3.85</v>
      </c>
      <c r="J890" s="36" t="s">
        <v>77</v>
      </c>
      <c r="K890" s="123">
        <v>45839</v>
      </c>
      <c r="L890" s="36">
        <v>3.4</v>
      </c>
      <c r="M890" s="36" t="s">
        <v>77</v>
      </c>
      <c r="N890" s="130">
        <v>45108</v>
      </c>
      <c r="O890" s="130" t="s">
        <v>238</v>
      </c>
      <c r="P890" s="35" t="s">
        <v>79</v>
      </c>
      <c r="Q890" s="35" t="s">
        <v>79</v>
      </c>
      <c r="R890" s="112" t="s">
        <v>672</v>
      </c>
    </row>
    <row r="891" spans="2:18" ht="30" x14ac:dyDescent="0.25">
      <c r="B891"/>
      <c r="C891" s="51" t="s">
        <v>140</v>
      </c>
      <c r="D891" s="35" t="s">
        <v>141</v>
      </c>
      <c r="E891" s="35" t="s">
        <v>493</v>
      </c>
      <c r="F891" s="35">
        <v>1</v>
      </c>
      <c r="G891" s="35" t="s">
        <v>76</v>
      </c>
      <c r="H891" s="23">
        <v>2</v>
      </c>
      <c r="I891" s="36">
        <v>8.6</v>
      </c>
      <c r="J891" s="36" t="s">
        <v>77</v>
      </c>
      <c r="K891" s="123">
        <v>45839</v>
      </c>
      <c r="L891" s="36">
        <v>8.1999999999999993</v>
      </c>
      <c r="M891" s="36" t="s">
        <v>77</v>
      </c>
      <c r="N891" s="130">
        <v>45108</v>
      </c>
      <c r="O891" s="130" t="s">
        <v>238</v>
      </c>
      <c r="P891" s="35" t="s">
        <v>79</v>
      </c>
      <c r="Q891" s="35" t="s">
        <v>79</v>
      </c>
      <c r="R891" s="112" t="s">
        <v>673</v>
      </c>
    </row>
    <row r="892" spans="2:18" ht="30" x14ac:dyDescent="0.25">
      <c r="B892"/>
      <c r="C892" s="51" t="s">
        <v>140</v>
      </c>
      <c r="D892" s="35" t="s">
        <v>141</v>
      </c>
      <c r="E892" s="35" t="s">
        <v>493</v>
      </c>
      <c r="F892" s="35">
        <v>2</v>
      </c>
      <c r="G892" s="35" t="s">
        <v>82</v>
      </c>
      <c r="H892" s="23">
        <v>2</v>
      </c>
      <c r="I892" s="36">
        <f>I891*2</f>
        <v>17.2</v>
      </c>
      <c r="J892" s="36" t="s">
        <v>77</v>
      </c>
      <c r="K892" s="123">
        <v>45839</v>
      </c>
      <c r="L892" s="36">
        <f>L891*2</f>
        <v>16.399999999999999</v>
      </c>
      <c r="M892" s="36" t="s">
        <v>77</v>
      </c>
      <c r="N892" s="130">
        <v>45108</v>
      </c>
      <c r="O892" s="130" t="s">
        <v>238</v>
      </c>
      <c r="P892" s="35" t="s">
        <v>79</v>
      </c>
      <c r="Q892" s="35" t="s">
        <v>79</v>
      </c>
      <c r="R892" s="112" t="s">
        <v>674</v>
      </c>
    </row>
    <row r="893" spans="2:18" ht="30" x14ac:dyDescent="0.25">
      <c r="B893"/>
      <c r="C893" s="51" t="s">
        <v>140</v>
      </c>
      <c r="D893" s="35" t="s">
        <v>141</v>
      </c>
      <c r="E893" s="35" t="s">
        <v>493</v>
      </c>
      <c r="F893" s="35">
        <v>3</v>
      </c>
      <c r="G893" s="35" t="s">
        <v>97</v>
      </c>
      <c r="H893" s="23">
        <v>3</v>
      </c>
      <c r="I893" s="36">
        <f>I891*3</f>
        <v>25.799999999999997</v>
      </c>
      <c r="J893" s="36" t="s">
        <v>77</v>
      </c>
      <c r="K893" s="123">
        <v>45839</v>
      </c>
      <c r="L893" s="36">
        <f>L891*3</f>
        <v>24.599999999999998</v>
      </c>
      <c r="M893" s="36" t="s">
        <v>77</v>
      </c>
      <c r="N893" s="130">
        <v>45108</v>
      </c>
      <c r="O893" s="130" t="s">
        <v>238</v>
      </c>
      <c r="P893" s="35" t="s">
        <v>79</v>
      </c>
      <c r="Q893" s="35" t="s">
        <v>79</v>
      </c>
      <c r="R893" s="112" t="s">
        <v>675</v>
      </c>
    </row>
    <row r="894" spans="2:18" ht="30" x14ac:dyDescent="0.25">
      <c r="B894"/>
      <c r="C894" s="51" t="s">
        <v>140</v>
      </c>
      <c r="D894" s="35" t="s">
        <v>141</v>
      </c>
      <c r="E894" s="35" t="s">
        <v>493</v>
      </c>
      <c r="F894" s="35">
        <v>4</v>
      </c>
      <c r="G894" s="35" t="s">
        <v>97</v>
      </c>
      <c r="H894" s="23">
        <v>4</v>
      </c>
      <c r="I894" s="36">
        <f>I891*4</f>
        <v>34.4</v>
      </c>
      <c r="J894" s="36" t="s">
        <v>77</v>
      </c>
      <c r="K894" s="123">
        <v>45839</v>
      </c>
      <c r="L894" s="36">
        <f>L891*4</f>
        <v>32.799999999999997</v>
      </c>
      <c r="M894" s="36" t="s">
        <v>77</v>
      </c>
      <c r="N894" s="130">
        <v>45108</v>
      </c>
      <c r="O894" s="130" t="s">
        <v>238</v>
      </c>
      <c r="P894" s="35" t="s">
        <v>79</v>
      </c>
      <c r="Q894" s="35" t="s">
        <v>79</v>
      </c>
      <c r="R894" s="112" t="s">
        <v>676</v>
      </c>
    </row>
    <row r="895" spans="2:18" ht="30" x14ac:dyDescent="0.25">
      <c r="B895"/>
      <c r="C895" s="51" t="s">
        <v>140</v>
      </c>
      <c r="D895" s="35" t="s">
        <v>141</v>
      </c>
      <c r="E895" s="35" t="s">
        <v>493</v>
      </c>
      <c r="F895" s="35">
        <v>5</v>
      </c>
      <c r="G895" s="35" t="s">
        <v>97</v>
      </c>
      <c r="H895" s="23">
        <v>5</v>
      </c>
      <c r="I895" s="36">
        <f>I891*5</f>
        <v>43</v>
      </c>
      <c r="J895" s="36" t="s">
        <v>77</v>
      </c>
      <c r="K895" s="123">
        <v>45839</v>
      </c>
      <c r="L895" s="36">
        <f>L891*5</f>
        <v>41</v>
      </c>
      <c r="M895" s="36" t="s">
        <v>77</v>
      </c>
      <c r="N895" s="130">
        <v>45108</v>
      </c>
      <c r="O895" s="130" t="s">
        <v>238</v>
      </c>
      <c r="P895" s="35" t="s">
        <v>79</v>
      </c>
      <c r="Q895" s="35" t="s">
        <v>79</v>
      </c>
      <c r="R895" s="112" t="s">
        <v>677</v>
      </c>
    </row>
    <row r="896" spans="2:18" ht="30" x14ac:dyDescent="0.25">
      <c r="B896"/>
      <c r="C896" s="51" t="s">
        <v>140</v>
      </c>
      <c r="D896" s="35" t="s">
        <v>141</v>
      </c>
      <c r="E896" s="35" t="s">
        <v>493</v>
      </c>
      <c r="F896" s="35">
        <v>6</v>
      </c>
      <c r="G896" s="35" t="s">
        <v>97</v>
      </c>
      <c r="H896" s="23">
        <v>6</v>
      </c>
      <c r="I896" s="36">
        <f>I891*6</f>
        <v>51.599999999999994</v>
      </c>
      <c r="J896" s="36" t="s">
        <v>77</v>
      </c>
      <c r="K896" s="123">
        <v>45839</v>
      </c>
      <c r="L896" s="36">
        <f>L891*6</f>
        <v>49.199999999999996</v>
      </c>
      <c r="M896" s="36" t="s">
        <v>77</v>
      </c>
      <c r="N896" s="130">
        <v>45108</v>
      </c>
      <c r="O896" s="130" t="s">
        <v>238</v>
      </c>
      <c r="P896" s="35" t="s">
        <v>79</v>
      </c>
      <c r="Q896" s="35" t="s">
        <v>79</v>
      </c>
      <c r="R896" s="112" t="s">
        <v>678</v>
      </c>
    </row>
    <row r="897" spans="2:18" ht="30" x14ac:dyDescent="0.25">
      <c r="B897"/>
      <c r="C897" s="51" t="s">
        <v>140</v>
      </c>
      <c r="D897" s="35" t="s">
        <v>141</v>
      </c>
      <c r="E897" s="35" t="s">
        <v>493</v>
      </c>
      <c r="F897" s="35">
        <v>7</v>
      </c>
      <c r="G897" s="35" t="s">
        <v>95</v>
      </c>
      <c r="H897" s="23">
        <v>3</v>
      </c>
      <c r="I897" s="36">
        <f>I891*3</f>
        <v>25.799999999999997</v>
      </c>
      <c r="J897" s="36" t="s">
        <v>77</v>
      </c>
      <c r="K897" s="123">
        <v>45839</v>
      </c>
      <c r="L897" s="36">
        <f>L891*3</f>
        <v>24.599999999999998</v>
      </c>
      <c r="M897" s="36" t="s">
        <v>77</v>
      </c>
      <c r="N897" s="130">
        <v>45108</v>
      </c>
      <c r="O897" s="130" t="s">
        <v>238</v>
      </c>
      <c r="P897" s="35" t="s">
        <v>79</v>
      </c>
      <c r="Q897" s="35" t="s">
        <v>79</v>
      </c>
      <c r="R897" s="112" t="s">
        <v>679</v>
      </c>
    </row>
    <row r="898" spans="2:18" ht="30" x14ac:dyDescent="0.25">
      <c r="B898"/>
      <c r="C898" s="51" t="s">
        <v>140</v>
      </c>
      <c r="D898" s="35" t="s">
        <v>141</v>
      </c>
      <c r="E898" s="35" t="s">
        <v>493</v>
      </c>
      <c r="F898" s="35">
        <v>8</v>
      </c>
      <c r="G898" s="35" t="s">
        <v>96</v>
      </c>
      <c r="H898" s="23">
        <v>4</v>
      </c>
      <c r="I898" s="36">
        <f>I891*4</f>
        <v>34.4</v>
      </c>
      <c r="J898" s="36" t="s">
        <v>77</v>
      </c>
      <c r="K898" s="123">
        <v>45839</v>
      </c>
      <c r="L898" s="36">
        <f>L891*4</f>
        <v>32.799999999999997</v>
      </c>
      <c r="M898" s="36" t="s">
        <v>77</v>
      </c>
      <c r="N898" s="130">
        <v>45108</v>
      </c>
      <c r="O898" s="130" t="s">
        <v>238</v>
      </c>
      <c r="P898" s="35" t="s">
        <v>79</v>
      </c>
      <c r="Q898" s="35" t="s">
        <v>79</v>
      </c>
      <c r="R898" s="112" t="s">
        <v>680</v>
      </c>
    </row>
    <row r="899" spans="2:18" ht="30" x14ac:dyDescent="0.25">
      <c r="B899"/>
      <c r="C899" s="51" t="s">
        <v>140</v>
      </c>
      <c r="D899" s="35" t="s">
        <v>141</v>
      </c>
      <c r="E899" s="35" t="s">
        <v>493</v>
      </c>
      <c r="F899" s="35">
        <v>9</v>
      </c>
      <c r="G899" s="35" t="s">
        <v>98</v>
      </c>
      <c r="H899" s="23">
        <v>2</v>
      </c>
      <c r="I899" s="36">
        <f>I891/2</f>
        <v>4.3</v>
      </c>
      <c r="J899" s="36" t="s">
        <v>77</v>
      </c>
      <c r="K899" s="123">
        <v>45839</v>
      </c>
      <c r="L899" s="36">
        <v>3.8</v>
      </c>
      <c r="M899" s="36" t="s">
        <v>77</v>
      </c>
      <c r="N899" s="130">
        <v>45108</v>
      </c>
      <c r="O899" s="130" t="s">
        <v>238</v>
      </c>
      <c r="P899" s="35" t="s">
        <v>79</v>
      </c>
      <c r="Q899" s="35" t="s">
        <v>79</v>
      </c>
      <c r="R899" s="112" t="s">
        <v>681</v>
      </c>
    </row>
    <row r="900" spans="2:18" ht="30" x14ac:dyDescent="0.25">
      <c r="B900"/>
      <c r="C900" s="51" t="s">
        <v>140</v>
      </c>
      <c r="D900" s="35" t="s">
        <v>141</v>
      </c>
      <c r="E900" s="35" t="s">
        <v>494</v>
      </c>
      <c r="F900" s="35">
        <v>1</v>
      </c>
      <c r="G900" s="35" t="s">
        <v>76</v>
      </c>
      <c r="H900" s="23">
        <v>2</v>
      </c>
      <c r="I900" s="36">
        <v>8.4</v>
      </c>
      <c r="J900" s="36" t="s">
        <v>77</v>
      </c>
      <c r="K900" s="123">
        <v>45839</v>
      </c>
      <c r="L900" s="36">
        <v>7.9</v>
      </c>
      <c r="M900" s="36" t="s">
        <v>77</v>
      </c>
      <c r="N900" s="130">
        <v>45108</v>
      </c>
      <c r="O900" s="130" t="s">
        <v>238</v>
      </c>
      <c r="P900" s="35" t="s">
        <v>79</v>
      </c>
      <c r="Q900" s="35" t="s">
        <v>79</v>
      </c>
      <c r="R900" s="112" t="s">
        <v>682</v>
      </c>
    </row>
    <row r="901" spans="2:18" ht="30" x14ac:dyDescent="0.25">
      <c r="B901"/>
      <c r="C901" s="51" t="s">
        <v>140</v>
      </c>
      <c r="D901" s="35" t="s">
        <v>141</v>
      </c>
      <c r="E901" s="35" t="s">
        <v>494</v>
      </c>
      <c r="F901" s="35">
        <v>2</v>
      </c>
      <c r="G901" s="35" t="s">
        <v>82</v>
      </c>
      <c r="H901" s="23">
        <v>2</v>
      </c>
      <c r="I901" s="36">
        <f>I900*2</f>
        <v>16.8</v>
      </c>
      <c r="J901" s="36" t="s">
        <v>77</v>
      </c>
      <c r="K901" s="123">
        <v>45839</v>
      </c>
      <c r="L901" s="36">
        <f>L900*2</f>
        <v>15.8</v>
      </c>
      <c r="M901" s="36" t="s">
        <v>77</v>
      </c>
      <c r="N901" s="130">
        <v>45108</v>
      </c>
      <c r="O901" s="130" t="s">
        <v>238</v>
      </c>
      <c r="P901" s="35" t="s">
        <v>79</v>
      </c>
      <c r="Q901" s="35" t="s">
        <v>79</v>
      </c>
      <c r="R901" s="112" t="s">
        <v>683</v>
      </c>
    </row>
    <row r="902" spans="2:18" ht="30" x14ac:dyDescent="0.25">
      <c r="B902"/>
      <c r="C902" s="51" t="s">
        <v>140</v>
      </c>
      <c r="D902" s="35" t="s">
        <v>141</v>
      </c>
      <c r="E902" s="35" t="s">
        <v>494</v>
      </c>
      <c r="F902" s="35">
        <v>3</v>
      </c>
      <c r="G902" s="35" t="s">
        <v>97</v>
      </c>
      <c r="H902" s="23">
        <v>3</v>
      </c>
      <c r="I902" s="36">
        <f>I900*3</f>
        <v>25.200000000000003</v>
      </c>
      <c r="J902" s="36" t="s">
        <v>77</v>
      </c>
      <c r="K902" s="123">
        <v>45839</v>
      </c>
      <c r="L902" s="36">
        <f>L900*3</f>
        <v>23.700000000000003</v>
      </c>
      <c r="M902" s="36" t="s">
        <v>77</v>
      </c>
      <c r="N902" s="130">
        <v>45108</v>
      </c>
      <c r="O902" s="130" t="s">
        <v>238</v>
      </c>
      <c r="P902" s="35" t="s">
        <v>79</v>
      </c>
      <c r="Q902" s="35" t="s">
        <v>79</v>
      </c>
      <c r="R902" s="112" t="s">
        <v>684</v>
      </c>
    </row>
    <row r="903" spans="2:18" ht="30" x14ac:dyDescent="0.25">
      <c r="B903"/>
      <c r="C903" s="51" t="s">
        <v>140</v>
      </c>
      <c r="D903" s="35" t="s">
        <v>141</v>
      </c>
      <c r="E903" s="35" t="s">
        <v>494</v>
      </c>
      <c r="F903" s="35">
        <v>4</v>
      </c>
      <c r="G903" s="35" t="s">
        <v>97</v>
      </c>
      <c r="H903" s="23">
        <v>4</v>
      </c>
      <c r="I903" s="36">
        <f>I900*4</f>
        <v>33.6</v>
      </c>
      <c r="J903" s="36" t="s">
        <v>77</v>
      </c>
      <c r="K903" s="123">
        <v>45839</v>
      </c>
      <c r="L903" s="36">
        <f>L900*4</f>
        <v>31.6</v>
      </c>
      <c r="M903" s="36" t="s">
        <v>77</v>
      </c>
      <c r="N903" s="130">
        <v>45108</v>
      </c>
      <c r="O903" s="130" t="s">
        <v>238</v>
      </c>
      <c r="P903" s="35" t="s">
        <v>79</v>
      </c>
      <c r="Q903" s="35" t="s">
        <v>79</v>
      </c>
      <c r="R903" s="112" t="s">
        <v>685</v>
      </c>
    </row>
    <row r="904" spans="2:18" ht="30" x14ac:dyDescent="0.25">
      <c r="B904"/>
      <c r="C904" s="51" t="s">
        <v>140</v>
      </c>
      <c r="D904" s="35" t="s">
        <v>141</v>
      </c>
      <c r="E904" s="35" t="s">
        <v>494</v>
      </c>
      <c r="F904" s="35">
        <v>5</v>
      </c>
      <c r="G904" s="35" t="s">
        <v>97</v>
      </c>
      <c r="H904" s="23">
        <v>5</v>
      </c>
      <c r="I904" s="36">
        <f>I900*5</f>
        <v>42</v>
      </c>
      <c r="J904" s="36" t="s">
        <v>77</v>
      </c>
      <c r="K904" s="123">
        <v>45839</v>
      </c>
      <c r="L904" s="36">
        <f>L900*5</f>
        <v>39.5</v>
      </c>
      <c r="M904" s="36" t="s">
        <v>77</v>
      </c>
      <c r="N904" s="130">
        <v>45108</v>
      </c>
      <c r="O904" s="130" t="s">
        <v>238</v>
      </c>
      <c r="P904" s="35" t="s">
        <v>79</v>
      </c>
      <c r="Q904" s="35" t="s">
        <v>79</v>
      </c>
      <c r="R904" s="112" t="s">
        <v>686</v>
      </c>
    </row>
    <row r="905" spans="2:18" ht="30" x14ac:dyDescent="0.25">
      <c r="B905"/>
      <c r="C905" s="51" t="s">
        <v>140</v>
      </c>
      <c r="D905" s="35" t="s">
        <v>141</v>
      </c>
      <c r="E905" s="35" t="s">
        <v>494</v>
      </c>
      <c r="F905" s="35">
        <v>6</v>
      </c>
      <c r="G905" s="35" t="s">
        <v>97</v>
      </c>
      <c r="H905" s="23">
        <v>6</v>
      </c>
      <c r="I905" s="36">
        <f>I900*6</f>
        <v>50.400000000000006</v>
      </c>
      <c r="J905" s="36" t="s">
        <v>77</v>
      </c>
      <c r="K905" s="123">
        <v>45839</v>
      </c>
      <c r="L905" s="36">
        <f>L900*6</f>
        <v>47.400000000000006</v>
      </c>
      <c r="M905" s="36" t="s">
        <v>77</v>
      </c>
      <c r="N905" s="130">
        <v>45108</v>
      </c>
      <c r="O905" s="130" t="s">
        <v>238</v>
      </c>
      <c r="P905" s="35" t="s">
        <v>79</v>
      </c>
      <c r="Q905" s="35" t="s">
        <v>79</v>
      </c>
      <c r="R905" s="112" t="s">
        <v>687</v>
      </c>
    </row>
    <row r="906" spans="2:18" ht="30" x14ac:dyDescent="0.25">
      <c r="B906"/>
      <c r="C906" s="51" t="s">
        <v>140</v>
      </c>
      <c r="D906" s="35" t="s">
        <v>141</v>
      </c>
      <c r="E906" s="35" t="s">
        <v>494</v>
      </c>
      <c r="F906" s="35">
        <v>7</v>
      </c>
      <c r="G906" s="35" t="s">
        <v>95</v>
      </c>
      <c r="H906" s="23">
        <v>3</v>
      </c>
      <c r="I906" s="36">
        <f>I900*3</f>
        <v>25.200000000000003</v>
      </c>
      <c r="J906" s="36" t="s">
        <v>77</v>
      </c>
      <c r="K906" s="123">
        <v>45839</v>
      </c>
      <c r="L906" s="36">
        <f>L900*3</f>
        <v>23.700000000000003</v>
      </c>
      <c r="M906" s="36" t="s">
        <v>77</v>
      </c>
      <c r="N906" s="130">
        <v>45108</v>
      </c>
      <c r="O906" s="130" t="s">
        <v>238</v>
      </c>
      <c r="P906" s="35" t="s">
        <v>79</v>
      </c>
      <c r="Q906" s="35" t="s">
        <v>79</v>
      </c>
      <c r="R906" s="112" t="s">
        <v>688</v>
      </c>
    </row>
    <row r="907" spans="2:18" ht="30" x14ac:dyDescent="0.25">
      <c r="B907"/>
      <c r="C907" s="51" t="s">
        <v>140</v>
      </c>
      <c r="D907" s="35" t="s">
        <v>141</v>
      </c>
      <c r="E907" s="35" t="s">
        <v>494</v>
      </c>
      <c r="F907" s="35">
        <v>8</v>
      </c>
      <c r="G907" s="35" t="s">
        <v>96</v>
      </c>
      <c r="H907" s="23">
        <v>4</v>
      </c>
      <c r="I907" s="36">
        <f>I900*4</f>
        <v>33.6</v>
      </c>
      <c r="J907" s="36" t="s">
        <v>77</v>
      </c>
      <c r="K907" s="123">
        <v>45839</v>
      </c>
      <c r="L907" s="36">
        <f>L900*4</f>
        <v>31.6</v>
      </c>
      <c r="M907" s="36" t="s">
        <v>77</v>
      </c>
      <c r="N907" s="130">
        <v>45108</v>
      </c>
      <c r="O907" s="130" t="s">
        <v>238</v>
      </c>
      <c r="P907" s="35" t="s">
        <v>79</v>
      </c>
      <c r="Q907" s="35" t="s">
        <v>79</v>
      </c>
      <c r="R907" s="112" t="s">
        <v>689</v>
      </c>
    </row>
    <row r="908" spans="2:18" ht="30" x14ac:dyDescent="0.25">
      <c r="B908"/>
      <c r="C908" s="51" t="s">
        <v>140</v>
      </c>
      <c r="D908" s="35" t="s">
        <v>141</v>
      </c>
      <c r="E908" s="35" t="s">
        <v>494</v>
      </c>
      <c r="F908" s="35">
        <v>9</v>
      </c>
      <c r="G908" s="35" t="s">
        <v>98</v>
      </c>
      <c r="H908" s="23">
        <v>2</v>
      </c>
      <c r="I908" s="36">
        <f>I900/2</f>
        <v>4.2</v>
      </c>
      <c r="J908" s="36" t="s">
        <v>77</v>
      </c>
      <c r="K908" s="123">
        <v>45839</v>
      </c>
      <c r="L908" s="36">
        <v>3.7</v>
      </c>
      <c r="M908" s="36" t="s">
        <v>77</v>
      </c>
      <c r="N908" s="130">
        <v>45108</v>
      </c>
      <c r="O908" s="130" t="s">
        <v>238</v>
      </c>
      <c r="P908" s="35" t="s">
        <v>79</v>
      </c>
      <c r="Q908" s="35" t="s">
        <v>79</v>
      </c>
      <c r="R908" s="112" t="s">
        <v>690</v>
      </c>
    </row>
    <row r="909" spans="2:18" ht="42.75" x14ac:dyDescent="0.25">
      <c r="B909"/>
      <c r="C909" s="51" t="s">
        <v>140</v>
      </c>
      <c r="D909" s="35" t="s">
        <v>144</v>
      </c>
      <c r="E909" s="35" t="s">
        <v>495</v>
      </c>
      <c r="F909" s="35">
        <v>1</v>
      </c>
      <c r="G909" s="35" t="s">
        <v>76</v>
      </c>
      <c r="H909" s="23">
        <v>2</v>
      </c>
      <c r="I909" s="36">
        <v>10.1</v>
      </c>
      <c r="J909" s="36" t="s">
        <v>77</v>
      </c>
      <c r="K909" s="123">
        <v>45839</v>
      </c>
      <c r="L909" s="36">
        <v>9.6</v>
      </c>
      <c r="M909" s="36" t="s">
        <v>77</v>
      </c>
      <c r="N909" s="130">
        <v>45108</v>
      </c>
      <c r="O909" s="130" t="s">
        <v>238</v>
      </c>
      <c r="P909" s="35" t="s">
        <v>79</v>
      </c>
      <c r="Q909" s="35" t="s">
        <v>79</v>
      </c>
      <c r="R909" s="112" t="s">
        <v>691</v>
      </c>
    </row>
    <row r="910" spans="2:18" ht="42.75" x14ac:dyDescent="0.25">
      <c r="B910"/>
      <c r="C910" s="51" t="s">
        <v>140</v>
      </c>
      <c r="D910" s="35" t="s">
        <v>144</v>
      </c>
      <c r="E910" s="35" t="s">
        <v>495</v>
      </c>
      <c r="F910" s="35">
        <v>2</v>
      </c>
      <c r="G910" s="35" t="s">
        <v>82</v>
      </c>
      <c r="H910" s="23">
        <v>2</v>
      </c>
      <c r="I910" s="36">
        <f>I909*2</f>
        <v>20.2</v>
      </c>
      <c r="J910" s="36" t="s">
        <v>77</v>
      </c>
      <c r="K910" s="123">
        <v>45839</v>
      </c>
      <c r="L910" s="36">
        <f>L909*2</f>
        <v>19.2</v>
      </c>
      <c r="M910" s="36" t="s">
        <v>77</v>
      </c>
      <c r="N910" s="130">
        <v>45108</v>
      </c>
      <c r="O910" s="130" t="s">
        <v>238</v>
      </c>
      <c r="P910" s="35" t="s">
        <v>79</v>
      </c>
      <c r="Q910" s="35" t="s">
        <v>79</v>
      </c>
      <c r="R910" s="112" t="s">
        <v>692</v>
      </c>
    </row>
    <row r="911" spans="2:18" ht="42.75" x14ac:dyDescent="0.25">
      <c r="B911"/>
      <c r="C911" s="51" t="s">
        <v>140</v>
      </c>
      <c r="D911" s="35" t="s">
        <v>144</v>
      </c>
      <c r="E911" s="35" t="s">
        <v>495</v>
      </c>
      <c r="F911" s="35">
        <v>3</v>
      </c>
      <c r="G911" s="35" t="s">
        <v>97</v>
      </c>
      <c r="H911" s="23">
        <v>3</v>
      </c>
      <c r="I911" s="36">
        <f>I909*3</f>
        <v>30.299999999999997</v>
      </c>
      <c r="J911" s="36" t="s">
        <v>77</v>
      </c>
      <c r="K911" s="123">
        <v>45839</v>
      </c>
      <c r="L911" s="36">
        <f>L909*3</f>
        <v>28.799999999999997</v>
      </c>
      <c r="M911" s="36" t="s">
        <v>77</v>
      </c>
      <c r="N911" s="130">
        <v>45108</v>
      </c>
      <c r="O911" s="130" t="s">
        <v>238</v>
      </c>
      <c r="P911" s="35" t="s">
        <v>79</v>
      </c>
      <c r="Q911" s="35" t="s">
        <v>79</v>
      </c>
      <c r="R911" s="112" t="s">
        <v>693</v>
      </c>
    </row>
    <row r="912" spans="2:18" ht="42.75" x14ac:dyDescent="0.25">
      <c r="B912"/>
      <c r="C912" s="51" t="s">
        <v>140</v>
      </c>
      <c r="D912" s="35" t="s">
        <v>144</v>
      </c>
      <c r="E912" s="35" t="s">
        <v>495</v>
      </c>
      <c r="F912" s="35">
        <v>4</v>
      </c>
      <c r="G912" s="35" t="s">
        <v>97</v>
      </c>
      <c r="H912" s="23">
        <v>4</v>
      </c>
      <c r="I912" s="36">
        <f>I909*4</f>
        <v>40.4</v>
      </c>
      <c r="J912" s="36" t="s">
        <v>77</v>
      </c>
      <c r="K912" s="123">
        <v>45839</v>
      </c>
      <c r="L912" s="36">
        <f>L909*4</f>
        <v>38.4</v>
      </c>
      <c r="M912" s="36" t="s">
        <v>77</v>
      </c>
      <c r="N912" s="130">
        <v>45108</v>
      </c>
      <c r="O912" s="130" t="s">
        <v>238</v>
      </c>
      <c r="P912" s="35" t="s">
        <v>79</v>
      </c>
      <c r="Q912" s="35" t="s">
        <v>79</v>
      </c>
      <c r="R912" s="112" t="s">
        <v>694</v>
      </c>
    </row>
    <row r="913" spans="2:18" ht="42.75" x14ac:dyDescent="0.25">
      <c r="B913"/>
      <c r="C913" s="51" t="s">
        <v>140</v>
      </c>
      <c r="D913" s="35" t="s">
        <v>144</v>
      </c>
      <c r="E913" s="35" t="s">
        <v>495</v>
      </c>
      <c r="F913" s="35">
        <v>5</v>
      </c>
      <c r="G913" s="35" t="s">
        <v>97</v>
      </c>
      <c r="H913" s="23">
        <v>5</v>
      </c>
      <c r="I913" s="36">
        <f>I909*5</f>
        <v>50.5</v>
      </c>
      <c r="J913" s="36" t="s">
        <v>77</v>
      </c>
      <c r="K913" s="123">
        <v>45839</v>
      </c>
      <c r="L913" s="36">
        <f>L909*5</f>
        <v>48</v>
      </c>
      <c r="M913" s="36" t="s">
        <v>77</v>
      </c>
      <c r="N913" s="130">
        <v>45108</v>
      </c>
      <c r="O913" s="130" t="s">
        <v>238</v>
      </c>
      <c r="P913" s="35" t="s">
        <v>79</v>
      </c>
      <c r="Q913" s="35" t="s">
        <v>79</v>
      </c>
      <c r="R913" s="112" t="s">
        <v>695</v>
      </c>
    </row>
    <row r="914" spans="2:18" ht="42.75" x14ac:dyDescent="0.25">
      <c r="B914"/>
      <c r="C914" s="51" t="s">
        <v>140</v>
      </c>
      <c r="D914" s="35" t="s">
        <v>144</v>
      </c>
      <c r="E914" s="35" t="s">
        <v>495</v>
      </c>
      <c r="F914" s="35">
        <v>6</v>
      </c>
      <c r="G914" s="35" t="s">
        <v>97</v>
      </c>
      <c r="H914" s="23">
        <v>6</v>
      </c>
      <c r="I914" s="36">
        <f>I909*6</f>
        <v>60.599999999999994</v>
      </c>
      <c r="J914" s="36" t="s">
        <v>77</v>
      </c>
      <c r="K914" s="123">
        <v>45839</v>
      </c>
      <c r="L914" s="36">
        <f>L909*6</f>
        <v>57.599999999999994</v>
      </c>
      <c r="M914" s="36" t="s">
        <v>77</v>
      </c>
      <c r="N914" s="130">
        <v>45108</v>
      </c>
      <c r="O914" s="130" t="s">
        <v>238</v>
      </c>
      <c r="P914" s="35" t="s">
        <v>79</v>
      </c>
      <c r="Q914" s="35" t="s">
        <v>79</v>
      </c>
      <c r="R914" s="112" t="s">
        <v>696</v>
      </c>
    </row>
    <row r="915" spans="2:18" ht="42.75" x14ac:dyDescent="0.25">
      <c r="B915"/>
      <c r="C915" s="51" t="s">
        <v>140</v>
      </c>
      <c r="D915" s="35" t="s">
        <v>144</v>
      </c>
      <c r="E915" s="35" t="s">
        <v>495</v>
      </c>
      <c r="F915" s="35">
        <v>7</v>
      </c>
      <c r="G915" s="35" t="s">
        <v>95</v>
      </c>
      <c r="H915" s="23">
        <v>3</v>
      </c>
      <c r="I915" s="36">
        <f>I909*3</f>
        <v>30.299999999999997</v>
      </c>
      <c r="J915" s="36" t="s">
        <v>77</v>
      </c>
      <c r="K915" s="123">
        <v>45839</v>
      </c>
      <c r="L915" s="36">
        <f>L909*3</f>
        <v>28.799999999999997</v>
      </c>
      <c r="M915" s="36" t="s">
        <v>77</v>
      </c>
      <c r="N915" s="130">
        <v>45108</v>
      </c>
      <c r="O915" s="130" t="s">
        <v>238</v>
      </c>
      <c r="P915" s="35" t="s">
        <v>79</v>
      </c>
      <c r="Q915" s="35" t="s">
        <v>79</v>
      </c>
      <c r="R915" s="112" t="s">
        <v>697</v>
      </c>
    </row>
    <row r="916" spans="2:18" ht="42.75" x14ac:dyDescent="0.25">
      <c r="B916"/>
      <c r="C916" s="51" t="s">
        <v>140</v>
      </c>
      <c r="D916" s="35" t="s">
        <v>144</v>
      </c>
      <c r="E916" s="35" t="s">
        <v>495</v>
      </c>
      <c r="F916" s="35">
        <v>8</v>
      </c>
      <c r="G916" s="35" t="s">
        <v>96</v>
      </c>
      <c r="H916" s="23">
        <v>4</v>
      </c>
      <c r="I916" s="36">
        <f>I909*4</f>
        <v>40.4</v>
      </c>
      <c r="J916" s="36" t="s">
        <v>77</v>
      </c>
      <c r="K916" s="123">
        <v>45839</v>
      </c>
      <c r="L916" s="36">
        <f>L909*4</f>
        <v>38.4</v>
      </c>
      <c r="M916" s="36" t="s">
        <v>77</v>
      </c>
      <c r="N916" s="130">
        <v>45108</v>
      </c>
      <c r="O916" s="130" t="s">
        <v>238</v>
      </c>
      <c r="P916" s="35" t="s">
        <v>79</v>
      </c>
      <c r="Q916" s="35" t="s">
        <v>79</v>
      </c>
      <c r="R916" s="112" t="s">
        <v>698</v>
      </c>
    </row>
    <row r="917" spans="2:18" ht="42.75" x14ac:dyDescent="0.25">
      <c r="B917"/>
      <c r="C917" s="51" t="s">
        <v>140</v>
      </c>
      <c r="D917" s="35" t="s">
        <v>144</v>
      </c>
      <c r="E917" s="35" t="s">
        <v>495</v>
      </c>
      <c r="F917" s="35">
        <v>9</v>
      </c>
      <c r="G917" s="35" t="s">
        <v>98</v>
      </c>
      <c r="H917" s="23">
        <v>2</v>
      </c>
      <c r="I917" s="36">
        <f>I909/2</f>
        <v>5.05</v>
      </c>
      <c r="J917" s="36" t="s">
        <v>77</v>
      </c>
      <c r="K917" s="123">
        <v>45839</v>
      </c>
      <c r="L917" s="36">
        <v>4.45</v>
      </c>
      <c r="M917" s="36" t="s">
        <v>77</v>
      </c>
      <c r="N917" s="130">
        <v>45108</v>
      </c>
      <c r="O917" s="130" t="s">
        <v>238</v>
      </c>
      <c r="P917" s="35" t="s">
        <v>79</v>
      </c>
      <c r="Q917" s="35" t="s">
        <v>79</v>
      </c>
      <c r="R917" s="112" t="s">
        <v>699</v>
      </c>
    </row>
    <row r="918" spans="2:18" ht="42.75" x14ac:dyDescent="0.25">
      <c r="B918"/>
      <c r="C918" s="51" t="s">
        <v>140</v>
      </c>
      <c r="D918" s="35" t="s">
        <v>144</v>
      </c>
      <c r="E918" s="35" t="s">
        <v>496</v>
      </c>
      <c r="F918" s="35">
        <v>1</v>
      </c>
      <c r="G918" s="35" t="s">
        <v>76</v>
      </c>
      <c r="H918" s="23">
        <v>2</v>
      </c>
      <c r="I918" s="36">
        <v>7.2</v>
      </c>
      <c r="J918" s="36" t="s">
        <v>77</v>
      </c>
      <c r="K918" s="123">
        <v>45839</v>
      </c>
      <c r="L918" s="36">
        <v>6.8</v>
      </c>
      <c r="M918" s="36" t="s">
        <v>77</v>
      </c>
      <c r="N918" s="130">
        <v>45108</v>
      </c>
      <c r="O918" s="130" t="s">
        <v>238</v>
      </c>
      <c r="P918" s="35" t="s">
        <v>79</v>
      </c>
      <c r="Q918" s="35" t="s">
        <v>79</v>
      </c>
      <c r="R918" s="112" t="s">
        <v>700</v>
      </c>
    </row>
    <row r="919" spans="2:18" ht="42.75" x14ac:dyDescent="0.25">
      <c r="B919"/>
      <c r="C919" s="51" t="s">
        <v>140</v>
      </c>
      <c r="D919" s="35" t="s">
        <v>144</v>
      </c>
      <c r="E919" s="35" t="s">
        <v>496</v>
      </c>
      <c r="F919" s="35">
        <v>2</v>
      </c>
      <c r="G919" s="35" t="s">
        <v>82</v>
      </c>
      <c r="H919" s="23">
        <v>2</v>
      </c>
      <c r="I919" s="36">
        <f>I918*2</f>
        <v>14.4</v>
      </c>
      <c r="J919" s="36" t="s">
        <v>77</v>
      </c>
      <c r="K919" s="123">
        <v>45839</v>
      </c>
      <c r="L919" s="36">
        <f>L918*2</f>
        <v>13.6</v>
      </c>
      <c r="M919" s="36" t="s">
        <v>77</v>
      </c>
      <c r="N919" s="130">
        <v>45108</v>
      </c>
      <c r="O919" s="130" t="s">
        <v>238</v>
      </c>
      <c r="P919" s="35" t="s">
        <v>79</v>
      </c>
      <c r="Q919" s="35" t="s">
        <v>79</v>
      </c>
      <c r="R919" s="112" t="s">
        <v>701</v>
      </c>
    </row>
    <row r="920" spans="2:18" ht="42.75" x14ac:dyDescent="0.25">
      <c r="B920"/>
      <c r="C920" s="51" t="s">
        <v>140</v>
      </c>
      <c r="D920" s="35" t="s">
        <v>144</v>
      </c>
      <c r="E920" s="35" t="s">
        <v>496</v>
      </c>
      <c r="F920" s="35">
        <v>3</v>
      </c>
      <c r="G920" s="35" t="s">
        <v>97</v>
      </c>
      <c r="H920" s="23">
        <v>3</v>
      </c>
      <c r="I920" s="36">
        <f>I918*3</f>
        <v>21.6</v>
      </c>
      <c r="J920" s="36" t="s">
        <v>77</v>
      </c>
      <c r="K920" s="123">
        <v>45839</v>
      </c>
      <c r="L920" s="36">
        <f>L918*3</f>
        <v>20.399999999999999</v>
      </c>
      <c r="M920" s="36" t="s">
        <v>77</v>
      </c>
      <c r="N920" s="130">
        <v>45108</v>
      </c>
      <c r="O920" s="130" t="s">
        <v>238</v>
      </c>
      <c r="P920" s="35" t="s">
        <v>79</v>
      </c>
      <c r="Q920" s="35" t="s">
        <v>79</v>
      </c>
      <c r="R920" s="112" t="s">
        <v>702</v>
      </c>
    </row>
    <row r="921" spans="2:18" ht="42.75" x14ac:dyDescent="0.25">
      <c r="B921"/>
      <c r="C921" s="51" t="s">
        <v>140</v>
      </c>
      <c r="D921" s="35" t="s">
        <v>144</v>
      </c>
      <c r="E921" s="35" t="s">
        <v>496</v>
      </c>
      <c r="F921" s="35">
        <v>4</v>
      </c>
      <c r="G921" s="35" t="s">
        <v>97</v>
      </c>
      <c r="H921" s="23">
        <v>4</v>
      </c>
      <c r="I921" s="36">
        <f>I918*4</f>
        <v>28.8</v>
      </c>
      <c r="J921" s="36" t="s">
        <v>77</v>
      </c>
      <c r="K921" s="123">
        <v>45839</v>
      </c>
      <c r="L921" s="36">
        <f>L918*4</f>
        <v>27.2</v>
      </c>
      <c r="M921" s="36" t="s">
        <v>77</v>
      </c>
      <c r="N921" s="130">
        <v>45108</v>
      </c>
      <c r="O921" s="130" t="s">
        <v>238</v>
      </c>
      <c r="P921" s="35" t="s">
        <v>79</v>
      </c>
      <c r="Q921" s="35" t="s">
        <v>79</v>
      </c>
      <c r="R921" s="112" t="s">
        <v>703</v>
      </c>
    </row>
    <row r="922" spans="2:18" ht="42.75" x14ac:dyDescent="0.25">
      <c r="B922"/>
      <c r="C922" s="51" t="s">
        <v>140</v>
      </c>
      <c r="D922" s="35" t="s">
        <v>144</v>
      </c>
      <c r="E922" s="35" t="s">
        <v>496</v>
      </c>
      <c r="F922" s="35">
        <v>5</v>
      </c>
      <c r="G922" s="35" t="s">
        <v>97</v>
      </c>
      <c r="H922" s="23">
        <v>5</v>
      </c>
      <c r="I922" s="36">
        <f>I918*5</f>
        <v>36</v>
      </c>
      <c r="J922" s="36" t="s">
        <v>77</v>
      </c>
      <c r="K922" s="123">
        <v>45839</v>
      </c>
      <c r="L922" s="36">
        <f>L918*5</f>
        <v>34</v>
      </c>
      <c r="M922" s="36" t="s">
        <v>77</v>
      </c>
      <c r="N922" s="130">
        <v>45108</v>
      </c>
      <c r="O922" s="130" t="s">
        <v>238</v>
      </c>
      <c r="P922" s="35" t="s">
        <v>79</v>
      </c>
      <c r="Q922" s="35" t="s">
        <v>79</v>
      </c>
      <c r="R922" s="112" t="s">
        <v>704</v>
      </c>
    </row>
    <row r="923" spans="2:18" ht="42.75" x14ac:dyDescent="0.25">
      <c r="B923"/>
      <c r="C923" s="51" t="s">
        <v>140</v>
      </c>
      <c r="D923" s="35" t="s">
        <v>144</v>
      </c>
      <c r="E923" s="35" t="s">
        <v>496</v>
      </c>
      <c r="F923" s="35">
        <v>6</v>
      </c>
      <c r="G923" s="35" t="s">
        <v>97</v>
      </c>
      <c r="H923" s="23">
        <v>6</v>
      </c>
      <c r="I923" s="36">
        <f>I918*6</f>
        <v>43.2</v>
      </c>
      <c r="J923" s="36" t="s">
        <v>77</v>
      </c>
      <c r="K923" s="123">
        <v>45839</v>
      </c>
      <c r="L923" s="36">
        <f>L918*6</f>
        <v>40.799999999999997</v>
      </c>
      <c r="M923" s="36" t="s">
        <v>77</v>
      </c>
      <c r="N923" s="130">
        <v>45108</v>
      </c>
      <c r="O923" s="130" t="s">
        <v>238</v>
      </c>
      <c r="P923" s="35" t="s">
        <v>79</v>
      </c>
      <c r="Q923" s="35" t="s">
        <v>79</v>
      </c>
      <c r="R923" s="112" t="s">
        <v>705</v>
      </c>
    </row>
    <row r="924" spans="2:18" ht="42.75" x14ac:dyDescent="0.25">
      <c r="B924"/>
      <c r="C924" s="51" t="s">
        <v>140</v>
      </c>
      <c r="D924" s="35" t="s">
        <v>144</v>
      </c>
      <c r="E924" s="35" t="s">
        <v>496</v>
      </c>
      <c r="F924" s="35">
        <v>7</v>
      </c>
      <c r="G924" s="35" t="s">
        <v>95</v>
      </c>
      <c r="H924" s="23">
        <v>3</v>
      </c>
      <c r="I924" s="36">
        <f>I918*3</f>
        <v>21.6</v>
      </c>
      <c r="J924" s="36" t="s">
        <v>77</v>
      </c>
      <c r="K924" s="123">
        <v>45839</v>
      </c>
      <c r="L924" s="36">
        <f>L918*3</f>
        <v>20.399999999999999</v>
      </c>
      <c r="M924" s="36" t="s">
        <v>77</v>
      </c>
      <c r="N924" s="130">
        <v>45108</v>
      </c>
      <c r="O924" s="130" t="s">
        <v>238</v>
      </c>
      <c r="P924" s="35" t="s">
        <v>79</v>
      </c>
      <c r="Q924" s="35" t="s">
        <v>79</v>
      </c>
      <c r="R924" s="112" t="s">
        <v>706</v>
      </c>
    </row>
    <row r="925" spans="2:18" ht="42.75" x14ac:dyDescent="0.25">
      <c r="B925"/>
      <c r="C925" s="51" t="s">
        <v>140</v>
      </c>
      <c r="D925" s="35" t="s">
        <v>144</v>
      </c>
      <c r="E925" s="35" t="s">
        <v>496</v>
      </c>
      <c r="F925" s="35">
        <v>8</v>
      </c>
      <c r="G925" s="35" t="s">
        <v>96</v>
      </c>
      <c r="H925" s="23">
        <v>4</v>
      </c>
      <c r="I925" s="36">
        <f>I918*4</f>
        <v>28.8</v>
      </c>
      <c r="J925" s="36" t="s">
        <v>77</v>
      </c>
      <c r="K925" s="123">
        <v>45839</v>
      </c>
      <c r="L925" s="36">
        <f>L918*4</f>
        <v>27.2</v>
      </c>
      <c r="M925" s="36" t="s">
        <v>77</v>
      </c>
      <c r="N925" s="130">
        <v>45108</v>
      </c>
      <c r="O925" s="130" t="s">
        <v>238</v>
      </c>
      <c r="P925" s="35" t="s">
        <v>79</v>
      </c>
      <c r="Q925" s="35" t="s">
        <v>79</v>
      </c>
      <c r="R925" s="112" t="s">
        <v>707</v>
      </c>
    </row>
    <row r="926" spans="2:18" ht="42.75" x14ac:dyDescent="0.25">
      <c r="B926"/>
      <c r="C926" s="51" t="s">
        <v>140</v>
      </c>
      <c r="D926" s="35" t="s">
        <v>144</v>
      </c>
      <c r="E926" s="35" t="s">
        <v>496</v>
      </c>
      <c r="F926" s="35">
        <v>9</v>
      </c>
      <c r="G926" s="35" t="s">
        <v>98</v>
      </c>
      <c r="H926" s="23">
        <v>2</v>
      </c>
      <c r="I926" s="36">
        <v>3.3</v>
      </c>
      <c r="J926" s="36" t="s">
        <v>77</v>
      </c>
      <c r="K926" s="123">
        <v>45839</v>
      </c>
      <c r="L926" s="36">
        <v>3.15</v>
      </c>
      <c r="M926" s="36" t="s">
        <v>77</v>
      </c>
      <c r="N926" s="130">
        <v>45108</v>
      </c>
      <c r="O926" s="130" t="s">
        <v>238</v>
      </c>
      <c r="P926" s="35" t="s">
        <v>79</v>
      </c>
      <c r="Q926" s="35" t="s">
        <v>79</v>
      </c>
      <c r="R926" s="112" t="s">
        <v>708</v>
      </c>
    </row>
    <row r="927" spans="2:18" ht="30" x14ac:dyDescent="0.25">
      <c r="B927"/>
      <c r="C927" s="51" t="s">
        <v>140</v>
      </c>
      <c r="D927" s="35" t="s">
        <v>145</v>
      </c>
      <c r="E927" s="35" t="s">
        <v>497</v>
      </c>
      <c r="F927" s="35">
        <v>1</v>
      </c>
      <c r="G927" s="35" t="s">
        <v>76</v>
      </c>
      <c r="H927" s="23">
        <v>2</v>
      </c>
      <c r="I927" s="36">
        <v>11</v>
      </c>
      <c r="J927" s="36" t="s">
        <v>77</v>
      </c>
      <c r="K927" s="123">
        <v>45839</v>
      </c>
      <c r="L927" s="36">
        <v>10.5</v>
      </c>
      <c r="M927" s="36" t="s">
        <v>77</v>
      </c>
      <c r="N927" s="130">
        <v>45108</v>
      </c>
      <c r="O927" s="130" t="s">
        <v>238</v>
      </c>
      <c r="P927" s="35" t="s">
        <v>79</v>
      </c>
      <c r="Q927" s="35" t="s">
        <v>79</v>
      </c>
      <c r="R927" s="112" t="s">
        <v>709</v>
      </c>
    </row>
    <row r="928" spans="2:18" ht="30" x14ac:dyDescent="0.25">
      <c r="B928"/>
      <c r="C928" s="51" t="s">
        <v>140</v>
      </c>
      <c r="D928" s="35" t="s">
        <v>145</v>
      </c>
      <c r="E928" s="35" t="s">
        <v>497</v>
      </c>
      <c r="F928" s="35">
        <v>2</v>
      </c>
      <c r="G928" s="35" t="s">
        <v>82</v>
      </c>
      <c r="H928" s="23">
        <v>2</v>
      </c>
      <c r="I928" s="36">
        <f>I927*2</f>
        <v>22</v>
      </c>
      <c r="J928" s="36" t="s">
        <v>77</v>
      </c>
      <c r="K928" s="123">
        <v>45839</v>
      </c>
      <c r="L928" s="36">
        <f>L927*2</f>
        <v>21</v>
      </c>
      <c r="M928" s="36" t="s">
        <v>77</v>
      </c>
      <c r="N928" s="130">
        <v>45108</v>
      </c>
      <c r="O928" s="130" t="s">
        <v>238</v>
      </c>
      <c r="P928" s="35" t="s">
        <v>79</v>
      </c>
      <c r="Q928" s="35" t="s">
        <v>79</v>
      </c>
      <c r="R928" s="112" t="s">
        <v>710</v>
      </c>
    </row>
    <row r="929" spans="2:18" ht="30" x14ac:dyDescent="0.25">
      <c r="B929"/>
      <c r="C929" s="51" t="s">
        <v>140</v>
      </c>
      <c r="D929" s="35" t="s">
        <v>145</v>
      </c>
      <c r="E929" s="35" t="s">
        <v>497</v>
      </c>
      <c r="F929" s="35">
        <v>3</v>
      </c>
      <c r="G929" s="35" t="s">
        <v>97</v>
      </c>
      <c r="H929" s="23">
        <v>3</v>
      </c>
      <c r="I929" s="36">
        <f>I927*3</f>
        <v>33</v>
      </c>
      <c r="J929" s="36" t="s">
        <v>77</v>
      </c>
      <c r="K929" s="123">
        <v>45839</v>
      </c>
      <c r="L929" s="36">
        <f>L927*3</f>
        <v>31.5</v>
      </c>
      <c r="M929" s="36" t="s">
        <v>77</v>
      </c>
      <c r="N929" s="130">
        <v>45108</v>
      </c>
      <c r="O929" s="130" t="s">
        <v>238</v>
      </c>
      <c r="P929" s="35" t="s">
        <v>79</v>
      </c>
      <c r="Q929" s="35" t="s">
        <v>79</v>
      </c>
      <c r="R929" s="112" t="s">
        <v>711</v>
      </c>
    </row>
    <row r="930" spans="2:18" ht="30" x14ac:dyDescent="0.25">
      <c r="B930"/>
      <c r="C930" s="51" t="s">
        <v>140</v>
      </c>
      <c r="D930" s="35" t="s">
        <v>145</v>
      </c>
      <c r="E930" s="35" t="s">
        <v>497</v>
      </c>
      <c r="F930" s="35">
        <v>4</v>
      </c>
      <c r="G930" s="35" t="s">
        <v>97</v>
      </c>
      <c r="H930" s="23">
        <v>4</v>
      </c>
      <c r="I930" s="36">
        <f>I927*4</f>
        <v>44</v>
      </c>
      <c r="J930" s="36" t="s">
        <v>77</v>
      </c>
      <c r="K930" s="123">
        <v>45839</v>
      </c>
      <c r="L930" s="36">
        <f>L927*4</f>
        <v>42</v>
      </c>
      <c r="M930" s="36" t="s">
        <v>77</v>
      </c>
      <c r="N930" s="130">
        <v>45108</v>
      </c>
      <c r="O930" s="130" t="s">
        <v>238</v>
      </c>
      <c r="P930" s="35" t="s">
        <v>79</v>
      </c>
      <c r="Q930" s="35" t="s">
        <v>79</v>
      </c>
      <c r="R930" s="112" t="s">
        <v>712</v>
      </c>
    </row>
    <row r="931" spans="2:18" ht="30" x14ac:dyDescent="0.25">
      <c r="B931"/>
      <c r="C931" s="51" t="s">
        <v>140</v>
      </c>
      <c r="D931" s="35" t="s">
        <v>145</v>
      </c>
      <c r="E931" s="35" t="s">
        <v>497</v>
      </c>
      <c r="F931" s="35">
        <v>5</v>
      </c>
      <c r="G931" s="35" t="s">
        <v>97</v>
      </c>
      <c r="H931" s="23">
        <v>5</v>
      </c>
      <c r="I931" s="36">
        <f>I927*5</f>
        <v>55</v>
      </c>
      <c r="J931" s="36" t="s">
        <v>77</v>
      </c>
      <c r="K931" s="123">
        <v>45839</v>
      </c>
      <c r="L931" s="36">
        <f>L927*5</f>
        <v>52.5</v>
      </c>
      <c r="M931" s="36" t="s">
        <v>77</v>
      </c>
      <c r="N931" s="130">
        <v>45108</v>
      </c>
      <c r="O931" s="130" t="s">
        <v>238</v>
      </c>
      <c r="P931" s="35" t="s">
        <v>79</v>
      </c>
      <c r="Q931" s="35" t="s">
        <v>79</v>
      </c>
      <c r="R931" s="112" t="s">
        <v>713</v>
      </c>
    </row>
    <row r="932" spans="2:18" ht="30" x14ac:dyDescent="0.25">
      <c r="B932"/>
      <c r="C932" s="51" t="s">
        <v>140</v>
      </c>
      <c r="D932" s="35" t="s">
        <v>145</v>
      </c>
      <c r="E932" s="35" t="s">
        <v>497</v>
      </c>
      <c r="F932" s="35">
        <v>6</v>
      </c>
      <c r="G932" s="35" t="s">
        <v>97</v>
      </c>
      <c r="H932" s="23">
        <v>6</v>
      </c>
      <c r="I932" s="36">
        <f>I927*6</f>
        <v>66</v>
      </c>
      <c r="J932" s="36" t="s">
        <v>77</v>
      </c>
      <c r="K932" s="123">
        <v>45839</v>
      </c>
      <c r="L932" s="36">
        <f>L927*6</f>
        <v>63</v>
      </c>
      <c r="M932" s="36" t="s">
        <v>77</v>
      </c>
      <c r="N932" s="130">
        <v>45108</v>
      </c>
      <c r="O932" s="130" t="s">
        <v>238</v>
      </c>
      <c r="P932" s="35" t="s">
        <v>79</v>
      </c>
      <c r="Q932" s="35" t="s">
        <v>79</v>
      </c>
      <c r="R932" s="112" t="s">
        <v>714</v>
      </c>
    </row>
    <row r="933" spans="2:18" ht="30" x14ac:dyDescent="0.25">
      <c r="B933"/>
      <c r="C933" s="51" t="s">
        <v>140</v>
      </c>
      <c r="D933" s="35" t="s">
        <v>145</v>
      </c>
      <c r="E933" s="35" t="s">
        <v>497</v>
      </c>
      <c r="F933" s="35">
        <v>7</v>
      </c>
      <c r="G933" s="35" t="s">
        <v>95</v>
      </c>
      <c r="H933" s="23">
        <v>3</v>
      </c>
      <c r="I933" s="36">
        <f>I927*3</f>
        <v>33</v>
      </c>
      <c r="J933" s="36" t="s">
        <v>77</v>
      </c>
      <c r="K933" s="123">
        <v>45839</v>
      </c>
      <c r="L933" s="36">
        <f>L927*3</f>
        <v>31.5</v>
      </c>
      <c r="M933" s="36" t="s">
        <v>77</v>
      </c>
      <c r="N933" s="130">
        <v>45108</v>
      </c>
      <c r="O933" s="130" t="s">
        <v>238</v>
      </c>
      <c r="P933" s="35" t="s">
        <v>79</v>
      </c>
      <c r="Q933" s="35" t="s">
        <v>79</v>
      </c>
      <c r="R933" s="112" t="s">
        <v>715</v>
      </c>
    </row>
    <row r="934" spans="2:18" ht="30" x14ac:dyDescent="0.25">
      <c r="B934"/>
      <c r="C934" s="51" t="s">
        <v>140</v>
      </c>
      <c r="D934" s="35" t="s">
        <v>145</v>
      </c>
      <c r="E934" s="35" t="s">
        <v>497</v>
      </c>
      <c r="F934" s="35">
        <v>8</v>
      </c>
      <c r="G934" s="35" t="s">
        <v>96</v>
      </c>
      <c r="H934" s="23">
        <v>4</v>
      </c>
      <c r="I934" s="36">
        <f>I927*4</f>
        <v>44</v>
      </c>
      <c r="J934" s="36" t="s">
        <v>77</v>
      </c>
      <c r="K934" s="123">
        <v>45839</v>
      </c>
      <c r="L934" s="36">
        <f>L927*4</f>
        <v>42</v>
      </c>
      <c r="M934" s="36" t="s">
        <v>77</v>
      </c>
      <c r="N934" s="130">
        <v>45108</v>
      </c>
      <c r="O934" s="130" t="s">
        <v>238</v>
      </c>
      <c r="P934" s="35" t="s">
        <v>79</v>
      </c>
      <c r="Q934" s="35" t="s">
        <v>79</v>
      </c>
      <c r="R934" s="112" t="s">
        <v>716</v>
      </c>
    </row>
    <row r="935" spans="2:18" ht="30" x14ac:dyDescent="0.25">
      <c r="B935"/>
      <c r="C935" s="51" t="s">
        <v>140</v>
      </c>
      <c r="D935" s="35" t="s">
        <v>145</v>
      </c>
      <c r="E935" s="35" t="s">
        <v>497</v>
      </c>
      <c r="F935" s="35">
        <v>9</v>
      </c>
      <c r="G935" s="35" t="s">
        <v>98</v>
      </c>
      <c r="H935" s="23">
        <v>2</v>
      </c>
      <c r="I935" s="36">
        <f>I927/2</f>
        <v>5.5</v>
      </c>
      <c r="J935" s="36" t="s">
        <v>77</v>
      </c>
      <c r="K935" s="123">
        <v>45839</v>
      </c>
      <c r="L935" s="36">
        <v>4.45</v>
      </c>
      <c r="M935" s="36" t="s">
        <v>77</v>
      </c>
      <c r="N935" s="130">
        <v>45108</v>
      </c>
      <c r="O935" s="130" t="s">
        <v>238</v>
      </c>
      <c r="P935" s="35" t="s">
        <v>79</v>
      </c>
      <c r="Q935" s="35" t="s">
        <v>79</v>
      </c>
      <c r="R935" s="112" t="s">
        <v>717</v>
      </c>
    </row>
    <row r="936" spans="2:18" ht="30" x14ac:dyDescent="0.25">
      <c r="B936"/>
      <c r="C936" s="51" t="s">
        <v>140</v>
      </c>
      <c r="D936" s="35" t="s">
        <v>145</v>
      </c>
      <c r="E936" s="35" t="s">
        <v>498</v>
      </c>
      <c r="F936" s="35">
        <v>1</v>
      </c>
      <c r="G936" s="35" t="s">
        <v>76</v>
      </c>
      <c r="H936" s="23">
        <v>2</v>
      </c>
      <c r="I936" s="36">
        <v>4.9000000000000004</v>
      </c>
      <c r="J936" s="36" t="s">
        <v>77</v>
      </c>
      <c r="K936" s="123">
        <v>45839</v>
      </c>
      <c r="L936" s="36">
        <v>4.7</v>
      </c>
      <c r="M936" s="36" t="s">
        <v>77</v>
      </c>
      <c r="N936" s="130">
        <v>45108</v>
      </c>
      <c r="O936" s="130" t="s">
        <v>238</v>
      </c>
      <c r="P936" s="35" t="s">
        <v>79</v>
      </c>
      <c r="Q936" s="35" t="s">
        <v>79</v>
      </c>
      <c r="R936" s="112" t="s">
        <v>718</v>
      </c>
    </row>
    <row r="937" spans="2:18" ht="30" x14ac:dyDescent="0.25">
      <c r="B937"/>
      <c r="C937" s="51" t="s">
        <v>140</v>
      </c>
      <c r="D937" s="35" t="s">
        <v>145</v>
      </c>
      <c r="E937" s="35" t="s">
        <v>498</v>
      </c>
      <c r="F937" s="35">
        <v>2</v>
      </c>
      <c r="G937" s="35" t="s">
        <v>82</v>
      </c>
      <c r="H937" s="23">
        <v>2</v>
      </c>
      <c r="I937" s="36">
        <f>I936*2</f>
        <v>9.8000000000000007</v>
      </c>
      <c r="J937" s="36" t="s">
        <v>77</v>
      </c>
      <c r="K937" s="123">
        <v>45839</v>
      </c>
      <c r="L937" s="36">
        <f>L936*2</f>
        <v>9.4</v>
      </c>
      <c r="M937" s="36" t="s">
        <v>77</v>
      </c>
      <c r="N937" s="130">
        <v>45108</v>
      </c>
      <c r="O937" s="130" t="s">
        <v>238</v>
      </c>
      <c r="P937" s="35" t="s">
        <v>79</v>
      </c>
      <c r="Q937" s="35" t="s">
        <v>79</v>
      </c>
      <c r="R937" s="112" t="s">
        <v>719</v>
      </c>
    </row>
    <row r="938" spans="2:18" ht="30" x14ac:dyDescent="0.25">
      <c r="B938"/>
      <c r="C938" s="51" t="s">
        <v>140</v>
      </c>
      <c r="D938" s="35" t="s">
        <v>145</v>
      </c>
      <c r="E938" s="35" t="s">
        <v>498</v>
      </c>
      <c r="F938" s="35">
        <v>3</v>
      </c>
      <c r="G938" s="35" t="s">
        <v>97</v>
      </c>
      <c r="H938" s="23">
        <v>3</v>
      </c>
      <c r="I938" s="36">
        <f>I936*3</f>
        <v>14.700000000000001</v>
      </c>
      <c r="J938" s="36" t="s">
        <v>77</v>
      </c>
      <c r="K938" s="123">
        <v>45839</v>
      </c>
      <c r="L938" s="36">
        <f>L936*3</f>
        <v>14.100000000000001</v>
      </c>
      <c r="M938" s="36" t="s">
        <v>77</v>
      </c>
      <c r="N938" s="130">
        <v>45108</v>
      </c>
      <c r="O938" s="130" t="s">
        <v>238</v>
      </c>
      <c r="P938" s="35" t="s">
        <v>79</v>
      </c>
      <c r="Q938" s="35" t="s">
        <v>79</v>
      </c>
      <c r="R938" s="112" t="s">
        <v>720</v>
      </c>
    </row>
    <row r="939" spans="2:18" ht="30" x14ac:dyDescent="0.25">
      <c r="B939"/>
      <c r="C939" s="51" t="s">
        <v>140</v>
      </c>
      <c r="D939" s="35" t="s">
        <v>145</v>
      </c>
      <c r="E939" s="35" t="s">
        <v>498</v>
      </c>
      <c r="F939" s="35">
        <v>4</v>
      </c>
      <c r="G939" s="35" t="s">
        <v>97</v>
      </c>
      <c r="H939" s="23">
        <v>4</v>
      </c>
      <c r="I939" s="36">
        <f>I936*4</f>
        <v>19.600000000000001</v>
      </c>
      <c r="J939" s="36" t="s">
        <v>77</v>
      </c>
      <c r="K939" s="123">
        <v>45839</v>
      </c>
      <c r="L939" s="36">
        <f>L936*4</f>
        <v>18.8</v>
      </c>
      <c r="M939" s="36" t="s">
        <v>77</v>
      </c>
      <c r="N939" s="130">
        <v>45108</v>
      </c>
      <c r="O939" s="130" t="s">
        <v>238</v>
      </c>
      <c r="P939" s="35" t="s">
        <v>79</v>
      </c>
      <c r="Q939" s="35" t="s">
        <v>79</v>
      </c>
      <c r="R939" s="112" t="s">
        <v>721</v>
      </c>
    </row>
    <row r="940" spans="2:18" ht="30" x14ac:dyDescent="0.25">
      <c r="B940"/>
      <c r="C940" s="51" t="s">
        <v>140</v>
      </c>
      <c r="D940" s="35" t="s">
        <v>145</v>
      </c>
      <c r="E940" s="35" t="s">
        <v>498</v>
      </c>
      <c r="F940" s="35">
        <v>5</v>
      </c>
      <c r="G940" s="35" t="s">
        <v>97</v>
      </c>
      <c r="H940" s="23">
        <v>5</v>
      </c>
      <c r="I940" s="36">
        <f>I936*5</f>
        <v>24.5</v>
      </c>
      <c r="J940" s="36" t="s">
        <v>77</v>
      </c>
      <c r="K940" s="123">
        <v>45839</v>
      </c>
      <c r="L940" s="36">
        <f>L936*5</f>
        <v>23.5</v>
      </c>
      <c r="M940" s="36" t="s">
        <v>77</v>
      </c>
      <c r="N940" s="130">
        <v>45108</v>
      </c>
      <c r="O940" s="130" t="s">
        <v>238</v>
      </c>
      <c r="P940" s="35" t="s">
        <v>79</v>
      </c>
      <c r="Q940" s="35" t="s">
        <v>79</v>
      </c>
      <c r="R940" s="112" t="s">
        <v>722</v>
      </c>
    </row>
    <row r="941" spans="2:18" ht="30" x14ac:dyDescent="0.25">
      <c r="B941"/>
      <c r="C941" s="51" t="s">
        <v>140</v>
      </c>
      <c r="D941" s="35" t="s">
        <v>145</v>
      </c>
      <c r="E941" s="35" t="s">
        <v>498</v>
      </c>
      <c r="F941" s="35">
        <v>6</v>
      </c>
      <c r="G941" s="35" t="s">
        <v>97</v>
      </c>
      <c r="H941" s="23">
        <v>6</v>
      </c>
      <c r="I941" s="36">
        <f>I936*6</f>
        <v>29.400000000000002</v>
      </c>
      <c r="J941" s="36" t="s">
        <v>77</v>
      </c>
      <c r="K941" s="123">
        <v>45839</v>
      </c>
      <c r="L941" s="36">
        <f>L936*6</f>
        <v>28.200000000000003</v>
      </c>
      <c r="M941" s="36" t="s">
        <v>77</v>
      </c>
      <c r="N941" s="130">
        <v>45108</v>
      </c>
      <c r="O941" s="130" t="s">
        <v>238</v>
      </c>
      <c r="P941" s="35" t="s">
        <v>79</v>
      </c>
      <c r="Q941" s="35" t="s">
        <v>79</v>
      </c>
      <c r="R941" s="112" t="s">
        <v>723</v>
      </c>
    </row>
    <row r="942" spans="2:18" ht="30" x14ac:dyDescent="0.25">
      <c r="B942"/>
      <c r="C942" s="51" t="s">
        <v>140</v>
      </c>
      <c r="D942" s="35" t="s">
        <v>145</v>
      </c>
      <c r="E942" s="35" t="s">
        <v>498</v>
      </c>
      <c r="F942" s="35">
        <v>7</v>
      </c>
      <c r="G942" s="35" t="s">
        <v>95</v>
      </c>
      <c r="H942" s="23">
        <v>3</v>
      </c>
      <c r="I942" s="36">
        <f>I936*3</f>
        <v>14.700000000000001</v>
      </c>
      <c r="J942" s="36" t="s">
        <v>77</v>
      </c>
      <c r="K942" s="123">
        <v>45839</v>
      </c>
      <c r="L942" s="36">
        <f>L936*3</f>
        <v>14.100000000000001</v>
      </c>
      <c r="M942" s="36" t="s">
        <v>77</v>
      </c>
      <c r="N942" s="130">
        <v>45108</v>
      </c>
      <c r="O942" s="130" t="s">
        <v>238</v>
      </c>
      <c r="P942" s="35" t="s">
        <v>79</v>
      </c>
      <c r="Q942" s="35" t="s">
        <v>79</v>
      </c>
      <c r="R942" s="112" t="s">
        <v>724</v>
      </c>
    </row>
    <row r="943" spans="2:18" ht="30" x14ac:dyDescent="0.25">
      <c r="B943"/>
      <c r="C943" s="51" t="s">
        <v>140</v>
      </c>
      <c r="D943" s="35" t="s">
        <v>145</v>
      </c>
      <c r="E943" s="35" t="s">
        <v>498</v>
      </c>
      <c r="F943" s="35">
        <v>8</v>
      </c>
      <c r="G943" s="35" t="s">
        <v>96</v>
      </c>
      <c r="H943" s="23">
        <v>4</v>
      </c>
      <c r="I943" s="36">
        <f>I936*4</f>
        <v>19.600000000000001</v>
      </c>
      <c r="J943" s="36" t="s">
        <v>77</v>
      </c>
      <c r="K943" s="123">
        <v>45839</v>
      </c>
      <c r="L943" s="36">
        <f>L936*4</f>
        <v>18.8</v>
      </c>
      <c r="M943" s="36" t="s">
        <v>77</v>
      </c>
      <c r="N943" s="130">
        <v>45108</v>
      </c>
      <c r="O943" s="130" t="s">
        <v>238</v>
      </c>
      <c r="P943" s="35" t="s">
        <v>79</v>
      </c>
      <c r="Q943" s="35" t="s">
        <v>79</v>
      </c>
      <c r="R943" s="112" t="s">
        <v>725</v>
      </c>
    </row>
    <row r="944" spans="2:18" ht="30" x14ac:dyDescent="0.25">
      <c r="B944"/>
      <c r="C944" s="51" t="s">
        <v>140</v>
      </c>
      <c r="D944" s="35" t="s">
        <v>145</v>
      </c>
      <c r="E944" s="35" t="s">
        <v>498</v>
      </c>
      <c r="F944" s="35">
        <v>9</v>
      </c>
      <c r="G944" s="35" t="s">
        <v>98</v>
      </c>
      <c r="H944" s="23">
        <v>2</v>
      </c>
      <c r="I944" s="36">
        <v>2.25</v>
      </c>
      <c r="J944" s="36" t="s">
        <v>77</v>
      </c>
      <c r="K944" s="123">
        <v>45839</v>
      </c>
      <c r="L944" s="36">
        <v>2.25</v>
      </c>
      <c r="M944" s="36" t="s">
        <v>77</v>
      </c>
      <c r="N944" s="130">
        <v>45108</v>
      </c>
      <c r="O944" s="130" t="s">
        <v>238</v>
      </c>
      <c r="P944" s="35" t="s">
        <v>79</v>
      </c>
      <c r="Q944" s="35" t="s">
        <v>79</v>
      </c>
      <c r="R944" s="112" t="s">
        <v>726</v>
      </c>
    </row>
    <row r="945" spans="2:18" ht="30" x14ac:dyDescent="0.25">
      <c r="B945"/>
      <c r="C945" s="51" t="s">
        <v>399</v>
      </c>
      <c r="D945" s="35" t="s">
        <v>146</v>
      </c>
      <c r="E945" s="35" t="s">
        <v>499</v>
      </c>
      <c r="F945" s="35">
        <v>1</v>
      </c>
      <c r="G945" s="35" t="s">
        <v>76</v>
      </c>
      <c r="H945" s="23">
        <v>2</v>
      </c>
      <c r="I945" s="36">
        <v>5.7</v>
      </c>
      <c r="J945" s="36" t="s">
        <v>77</v>
      </c>
      <c r="K945" s="123">
        <v>45839</v>
      </c>
      <c r="L945" s="36">
        <v>5.4</v>
      </c>
      <c r="M945" s="36" t="s">
        <v>77</v>
      </c>
      <c r="N945" s="130">
        <v>45108</v>
      </c>
      <c r="O945" s="130" t="s">
        <v>238</v>
      </c>
      <c r="P945" s="35" t="s">
        <v>79</v>
      </c>
      <c r="Q945" s="35" t="s">
        <v>79</v>
      </c>
      <c r="R945" s="112" t="s">
        <v>727</v>
      </c>
    </row>
    <row r="946" spans="2:18" ht="30" x14ac:dyDescent="0.25">
      <c r="B946"/>
      <c r="C946" s="51" t="s">
        <v>399</v>
      </c>
      <c r="D946" s="35" t="s">
        <v>146</v>
      </c>
      <c r="E946" s="35" t="s">
        <v>499</v>
      </c>
      <c r="F946" s="35">
        <v>2</v>
      </c>
      <c r="G946" s="35" t="s">
        <v>82</v>
      </c>
      <c r="H946" s="23">
        <v>2</v>
      </c>
      <c r="I946" s="36">
        <f>I945*2</f>
        <v>11.4</v>
      </c>
      <c r="J946" s="36" t="s">
        <v>77</v>
      </c>
      <c r="K946" s="123">
        <v>45839</v>
      </c>
      <c r="L946" s="36">
        <v>10.4</v>
      </c>
      <c r="M946" s="36" t="s">
        <v>77</v>
      </c>
      <c r="N946" s="130">
        <v>45108</v>
      </c>
      <c r="O946" s="130" t="s">
        <v>238</v>
      </c>
      <c r="P946" s="35" t="s">
        <v>79</v>
      </c>
      <c r="Q946" s="35" t="s">
        <v>79</v>
      </c>
      <c r="R946" s="112" t="s">
        <v>727</v>
      </c>
    </row>
    <row r="947" spans="2:18" ht="30" x14ac:dyDescent="0.25">
      <c r="B947"/>
      <c r="C947" s="51" t="s">
        <v>399</v>
      </c>
      <c r="D947" s="35" t="s">
        <v>146</v>
      </c>
      <c r="E947" s="35" t="s">
        <v>499</v>
      </c>
      <c r="F947" s="35">
        <v>3</v>
      </c>
      <c r="G947" s="35" t="s">
        <v>97</v>
      </c>
      <c r="H947" s="23">
        <v>3</v>
      </c>
      <c r="I947" s="36">
        <f>I945*3</f>
        <v>17.100000000000001</v>
      </c>
      <c r="J947" s="36" t="s">
        <v>77</v>
      </c>
      <c r="K947" s="123">
        <v>45839</v>
      </c>
      <c r="L947" s="36">
        <v>15.600000000000001</v>
      </c>
      <c r="M947" s="36" t="s">
        <v>77</v>
      </c>
      <c r="N947" s="130">
        <v>45108</v>
      </c>
      <c r="O947" s="130" t="s">
        <v>238</v>
      </c>
      <c r="P947" s="35" t="s">
        <v>79</v>
      </c>
      <c r="Q947" s="35" t="s">
        <v>79</v>
      </c>
      <c r="R947" s="112" t="s">
        <v>727</v>
      </c>
    </row>
    <row r="948" spans="2:18" ht="30" x14ac:dyDescent="0.25">
      <c r="B948"/>
      <c r="C948" s="51" t="s">
        <v>399</v>
      </c>
      <c r="D948" s="35" t="s">
        <v>146</v>
      </c>
      <c r="E948" s="35" t="s">
        <v>499</v>
      </c>
      <c r="F948" s="35">
        <v>4</v>
      </c>
      <c r="G948" s="35" t="s">
        <v>97</v>
      </c>
      <c r="H948" s="23">
        <v>4</v>
      </c>
      <c r="I948" s="36">
        <f>I945*4</f>
        <v>22.8</v>
      </c>
      <c r="J948" s="36" t="s">
        <v>77</v>
      </c>
      <c r="K948" s="123">
        <v>45839</v>
      </c>
      <c r="L948" s="36">
        <v>20.8</v>
      </c>
      <c r="M948" s="36" t="s">
        <v>77</v>
      </c>
      <c r="N948" s="130">
        <v>45108</v>
      </c>
      <c r="O948" s="130" t="s">
        <v>238</v>
      </c>
      <c r="P948" s="35" t="s">
        <v>79</v>
      </c>
      <c r="Q948" s="35" t="s">
        <v>79</v>
      </c>
      <c r="R948" s="112" t="s">
        <v>727</v>
      </c>
    </row>
    <row r="949" spans="2:18" ht="30" x14ac:dyDescent="0.25">
      <c r="B949"/>
      <c r="C949" s="51" t="s">
        <v>399</v>
      </c>
      <c r="D949" s="35" t="s">
        <v>146</v>
      </c>
      <c r="E949" s="35" t="s">
        <v>499</v>
      </c>
      <c r="F949" s="35">
        <v>5</v>
      </c>
      <c r="G949" s="35" t="s">
        <v>97</v>
      </c>
      <c r="H949" s="23">
        <v>5</v>
      </c>
      <c r="I949" s="36">
        <f>I945*5</f>
        <v>28.5</v>
      </c>
      <c r="J949" s="36" t="s">
        <v>77</v>
      </c>
      <c r="K949" s="123">
        <v>45839</v>
      </c>
      <c r="L949" s="36">
        <v>26</v>
      </c>
      <c r="M949" s="36" t="s">
        <v>77</v>
      </c>
      <c r="N949" s="130">
        <v>45108</v>
      </c>
      <c r="O949" s="130" t="s">
        <v>238</v>
      </c>
      <c r="P949" s="35" t="s">
        <v>79</v>
      </c>
      <c r="Q949" s="35" t="s">
        <v>79</v>
      </c>
      <c r="R949" s="112" t="s">
        <v>727</v>
      </c>
    </row>
    <row r="950" spans="2:18" ht="30" x14ac:dyDescent="0.25">
      <c r="B950"/>
      <c r="C950" s="51" t="s">
        <v>399</v>
      </c>
      <c r="D950" s="35" t="s">
        <v>146</v>
      </c>
      <c r="E950" s="35" t="s">
        <v>499</v>
      </c>
      <c r="F950" s="35">
        <v>6</v>
      </c>
      <c r="G950" s="35" t="s">
        <v>97</v>
      </c>
      <c r="H950" s="23">
        <v>6</v>
      </c>
      <c r="I950" s="36">
        <f>I945*6</f>
        <v>34.200000000000003</v>
      </c>
      <c r="J950" s="36" t="s">
        <v>77</v>
      </c>
      <c r="K950" s="123">
        <v>45839</v>
      </c>
      <c r="L950" s="36">
        <v>31.200000000000003</v>
      </c>
      <c r="M950" s="36" t="s">
        <v>77</v>
      </c>
      <c r="N950" s="130">
        <v>45108</v>
      </c>
      <c r="O950" s="130" t="s">
        <v>238</v>
      </c>
      <c r="P950" s="35" t="s">
        <v>79</v>
      </c>
      <c r="Q950" s="35" t="s">
        <v>79</v>
      </c>
      <c r="R950" s="112" t="s">
        <v>727</v>
      </c>
    </row>
    <row r="951" spans="2:18" ht="30" x14ac:dyDescent="0.25">
      <c r="B951"/>
      <c r="C951" s="51" t="s">
        <v>399</v>
      </c>
      <c r="D951" s="35" t="s">
        <v>146</v>
      </c>
      <c r="E951" s="35" t="s">
        <v>499</v>
      </c>
      <c r="F951" s="35">
        <v>7</v>
      </c>
      <c r="G951" s="35" t="s">
        <v>95</v>
      </c>
      <c r="H951" s="23">
        <v>3</v>
      </c>
      <c r="I951" s="36">
        <f>I945*3</f>
        <v>17.100000000000001</v>
      </c>
      <c r="J951" s="36" t="s">
        <v>77</v>
      </c>
      <c r="K951" s="123">
        <v>45839</v>
      </c>
      <c r="L951" s="36">
        <v>15.600000000000001</v>
      </c>
      <c r="M951" s="36" t="s">
        <v>77</v>
      </c>
      <c r="N951" s="130">
        <v>45108</v>
      </c>
      <c r="O951" s="130" t="s">
        <v>238</v>
      </c>
      <c r="P951" s="35" t="s">
        <v>79</v>
      </c>
      <c r="Q951" s="35" t="s">
        <v>79</v>
      </c>
      <c r="R951" s="112" t="s">
        <v>727</v>
      </c>
    </row>
    <row r="952" spans="2:18" ht="30" x14ac:dyDescent="0.25">
      <c r="B952"/>
      <c r="C952" s="51" t="s">
        <v>399</v>
      </c>
      <c r="D952" s="35" t="s">
        <v>146</v>
      </c>
      <c r="E952" s="35" t="s">
        <v>499</v>
      </c>
      <c r="F952" s="35">
        <v>8</v>
      </c>
      <c r="G952" s="35" t="s">
        <v>96</v>
      </c>
      <c r="H952" s="23">
        <v>4</v>
      </c>
      <c r="I952" s="36">
        <f>I945*4</f>
        <v>22.8</v>
      </c>
      <c r="J952" s="36" t="s">
        <v>77</v>
      </c>
      <c r="K952" s="123">
        <v>45839</v>
      </c>
      <c r="L952" s="36">
        <v>20.8</v>
      </c>
      <c r="M952" s="36" t="s">
        <v>77</v>
      </c>
      <c r="N952" s="130">
        <v>45108</v>
      </c>
      <c r="O952" s="130" t="s">
        <v>238</v>
      </c>
      <c r="P952" s="35" t="s">
        <v>79</v>
      </c>
      <c r="Q952" s="35" t="s">
        <v>79</v>
      </c>
      <c r="R952" s="112" t="s">
        <v>727</v>
      </c>
    </row>
    <row r="953" spans="2:18" ht="30" x14ac:dyDescent="0.25">
      <c r="B953"/>
      <c r="C953" s="51" t="s">
        <v>399</v>
      </c>
      <c r="D953" s="35" t="s">
        <v>146</v>
      </c>
      <c r="E953" s="35" t="s">
        <v>499</v>
      </c>
      <c r="F953" s="35">
        <v>9</v>
      </c>
      <c r="G953" s="35" t="s">
        <v>98</v>
      </c>
      <c r="H953" s="23">
        <v>2</v>
      </c>
      <c r="I953" s="36">
        <v>2.6</v>
      </c>
      <c r="J953" s="36" t="s">
        <v>77</v>
      </c>
      <c r="K953" s="123">
        <v>45839</v>
      </c>
      <c r="L953" s="36">
        <v>2.6</v>
      </c>
      <c r="M953" s="36" t="s">
        <v>77</v>
      </c>
      <c r="N953" s="130">
        <v>45108</v>
      </c>
      <c r="O953" s="130" t="s">
        <v>238</v>
      </c>
      <c r="P953" s="35" t="s">
        <v>79</v>
      </c>
      <c r="Q953" s="35" t="s">
        <v>79</v>
      </c>
      <c r="R953" s="112" t="s">
        <v>727</v>
      </c>
    </row>
    <row r="954" spans="2:18" ht="30" x14ac:dyDescent="0.25">
      <c r="B954"/>
      <c r="C954" s="51" t="s">
        <v>399</v>
      </c>
      <c r="D954" s="35" t="s">
        <v>146</v>
      </c>
      <c r="E954" s="35" t="s">
        <v>500</v>
      </c>
      <c r="F954" s="35">
        <v>1</v>
      </c>
      <c r="G954" s="35" t="s">
        <v>76</v>
      </c>
      <c r="H954" s="23">
        <v>2</v>
      </c>
      <c r="I954" s="36">
        <v>5.4</v>
      </c>
      <c r="J954" s="36" t="s">
        <v>77</v>
      </c>
      <c r="K954" s="123">
        <v>45839</v>
      </c>
      <c r="L954" s="36">
        <v>5.0999999999999996</v>
      </c>
      <c r="M954" s="36" t="s">
        <v>77</v>
      </c>
      <c r="N954" s="130">
        <v>45108</v>
      </c>
      <c r="O954" s="130" t="s">
        <v>238</v>
      </c>
      <c r="P954" s="35" t="s">
        <v>79</v>
      </c>
      <c r="Q954" s="35" t="s">
        <v>79</v>
      </c>
      <c r="R954" s="112" t="s">
        <v>727</v>
      </c>
    </row>
    <row r="955" spans="2:18" ht="30" x14ac:dyDescent="0.25">
      <c r="B955"/>
      <c r="C955" s="51" t="s">
        <v>399</v>
      </c>
      <c r="D955" s="35" t="s">
        <v>146</v>
      </c>
      <c r="E955" s="35" t="s">
        <v>500</v>
      </c>
      <c r="F955" s="35">
        <v>2</v>
      </c>
      <c r="G955" s="35" t="s">
        <v>82</v>
      </c>
      <c r="H955" s="23">
        <v>2</v>
      </c>
      <c r="I955" s="36">
        <f>I954*2</f>
        <v>10.8</v>
      </c>
      <c r="J955" s="36" t="s">
        <v>77</v>
      </c>
      <c r="K955" s="123">
        <v>45839</v>
      </c>
      <c r="L955" s="36">
        <f>L954*2</f>
        <v>10.199999999999999</v>
      </c>
      <c r="M955" s="36" t="s">
        <v>77</v>
      </c>
      <c r="N955" s="130">
        <v>45108</v>
      </c>
      <c r="O955" s="130" t="s">
        <v>238</v>
      </c>
      <c r="P955" s="35" t="s">
        <v>79</v>
      </c>
      <c r="Q955" s="35" t="s">
        <v>79</v>
      </c>
      <c r="R955" s="112" t="s">
        <v>727</v>
      </c>
    </row>
    <row r="956" spans="2:18" ht="30" x14ac:dyDescent="0.25">
      <c r="B956"/>
      <c r="C956" s="51" t="s">
        <v>399</v>
      </c>
      <c r="D956" s="35" t="s">
        <v>146</v>
      </c>
      <c r="E956" s="35" t="s">
        <v>500</v>
      </c>
      <c r="F956" s="35">
        <v>3</v>
      </c>
      <c r="G956" s="35" t="s">
        <v>97</v>
      </c>
      <c r="H956" s="23">
        <v>3</v>
      </c>
      <c r="I956" s="36">
        <f>I954*3</f>
        <v>16.200000000000003</v>
      </c>
      <c r="J956" s="36" t="s">
        <v>77</v>
      </c>
      <c r="K956" s="123">
        <v>45839</v>
      </c>
      <c r="L956" s="36">
        <f>L954*3</f>
        <v>15.299999999999999</v>
      </c>
      <c r="M956" s="36" t="s">
        <v>77</v>
      </c>
      <c r="N956" s="130">
        <v>45108</v>
      </c>
      <c r="O956" s="130" t="s">
        <v>238</v>
      </c>
      <c r="P956" s="35" t="s">
        <v>79</v>
      </c>
      <c r="Q956" s="35" t="s">
        <v>79</v>
      </c>
      <c r="R956" s="112" t="s">
        <v>727</v>
      </c>
    </row>
    <row r="957" spans="2:18" ht="30" x14ac:dyDescent="0.25">
      <c r="B957"/>
      <c r="C957" s="51" t="s">
        <v>399</v>
      </c>
      <c r="D957" s="35" t="s">
        <v>146</v>
      </c>
      <c r="E957" s="35" t="s">
        <v>500</v>
      </c>
      <c r="F957" s="35">
        <v>4</v>
      </c>
      <c r="G957" s="35" t="s">
        <v>97</v>
      </c>
      <c r="H957" s="23">
        <v>4</v>
      </c>
      <c r="I957" s="36">
        <f>I954*4</f>
        <v>21.6</v>
      </c>
      <c r="J957" s="36" t="s">
        <v>77</v>
      </c>
      <c r="K957" s="123">
        <v>45839</v>
      </c>
      <c r="L957" s="36">
        <f>L954*4</f>
        <v>20.399999999999999</v>
      </c>
      <c r="M957" s="36" t="s">
        <v>77</v>
      </c>
      <c r="N957" s="130">
        <v>45108</v>
      </c>
      <c r="O957" s="130" t="s">
        <v>238</v>
      </c>
      <c r="P957" s="35" t="s">
        <v>79</v>
      </c>
      <c r="Q957" s="35" t="s">
        <v>79</v>
      </c>
      <c r="R957" s="112" t="s">
        <v>727</v>
      </c>
    </row>
    <row r="958" spans="2:18" ht="30" x14ac:dyDescent="0.25">
      <c r="B958"/>
      <c r="C958" s="51" t="s">
        <v>399</v>
      </c>
      <c r="D958" s="35" t="s">
        <v>146</v>
      </c>
      <c r="E958" s="35" t="s">
        <v>500</v>
      </c>
      <c r="F958" s="35">
        <v>5</v>
      </c>
      <c r="G958" s="35" t="s">
        <v>97</v>
      </c>
      <c r="H958" s="23">
        <v>5</v>
      </c>
      <c r="I958" s="36">
        <f>I954*5</f>
        <v>27</v>
      </c>
      <c r="J958" s="36" t="s">
        <v>77</v>
      </c>
      <c r="K958" s="123">
        <v>45839</v>
      </c>
      <c r="L958" s="36">
        <f>L954*5</f>
        <v>25.5</v>
      </c>
      <c r="M958" s="36" t="s">
        <v>77</v>
      </c>
      <c r="N958" s="130">
        <v>45108</v>
      </c>
      <c r="O958" s="130" t="s">
        <v>238</v>
      </c>
      <c r="P958" s="35" t="s">
        <v>79</v>
      </c>
      <c r="Q958" s="35" t="s">
        <v>79</v>
      </c>
      <c r="R958" s="112" t="s">
        <v>727</v>
      </c>
    </row>
    <row r="959" spans="2:18" ht="30" x14ac:dyDescent="0.25">
      <c r="B959"/>
      <c r="C959" s="51" t="s">
        <v>399</v>
      </c>
      <c r="D959" s="35" t="s">
        <v>146</v>
      </c>
      <c r="E959" s="35" t="s">
        <v>500</v>
      </c>
      <c r="F959" s="35">
        <v>6</v>
      </c>
      <c r="G959" s="35" t="s">
        <v>97</v>
      </c>
      <c r="H959" s="23">
        <v>6</v>
      </c>
      <c r="I959" s="36">
        <f>I954*6</f>
        <v>32.400000000000006</v>
      </c>
      <c r="J959" s="36" t="s">
        <v>77</v>
      </c>
      <c r="K959" s="123">
        <v>45839</v>
      </c>
      <c r="L959" s="36">
        <f>L954*6</f>
        <v>30.599999999999998</v>
      </c>
      <c r="M959" s="36" t="s">
        <v>77</v>
      </c>
      <c r="N959" s="130">
        <v>45108</v>
      </c>
      <c r="O959" s="130" t="s">
        <v>238</v>
      </c>
      <c r="P959" s="35" t="s">
        <v>79</v>
      </c>
      <c r="Q959" s="35" t="s">
        <v>79</v>
      </c>
      <c r="R959" s="112" t="s">
        <v>727</v>
      </c>
    </row>
    <row r="960" spans="2:18" ht="30" x14ac:dyDescent="0.25">
      <c r="B960"/>
      <c r="C960" s="51" t="s">
        <v>399</v>
      </c>
      <c r="D960" s="35" t="s">
        <v>146</v>
      </c>
      <c r="E960" s="35" t="s">
        <v>500</v>
      </c>
      <c r="F960" s="35">
        <v>7</v>
      </c>
      <c r="G960" s="35" t="s">
        <v>95</v>
      </c>
      <c r="H960" s="23">
        <v>3</v>
      </c>
      <c r="I960" s="36">
        <f>I954*3</f>
        <v>16.200000000000003</v>
      </c>
      <c r="J960" s="36" t="s">
        <v>77</v>
      </c>
      <c r="K960" s="123">
        <v>45839</v>
      </c>
      <c r="L960" s="36">
        <f>L954*3</f>
        <v>15.299999999999999</v>
      </c>
      <c r="M960" s="36" t="s">
        <v>77</v>
      </c>
      <c r="N960" s="130">
        <v>45108</v>
      </c>
      <c r="O960" s="130" t="s">
        <v>238</v>
      </c>
      <c r="P960" s="35" t="s">
        <v>79</v>
      </c>
      <c r="Q960" s="35" t="s">
        <v>79</v>
      </c>
      <c r="R960" s="112" t="s">
        <v>727</v>
      </c>
    </row>
    <row r="961" spans="2:18" ht="30" x14ac:dyDescent="0.25">
      <c r="B961"/>
      <c r="C961" s="51" t="s">
        <v>399</v>
      </c>
      <c r="D961" s="35" t="s">
        <v>146</v>
      </c>
      <c r="E961" s="35" t="s">
        <v>500</v>
      </c>
      <c r="F961" s="35">
        <v>8</v>
      </c>
      <c r="G961" s="35" t="s">
        <v>96</v>
      </c>
      <c r="H961" s="23">
        <v>4</v>
      </c>
      <c r="I961" s="36">
        <f>I954*4</f>
        <v>21.6</v>
      </c>
      <c r="J961" s="36" t="s">
        <v>77</v>
      </c>
      <c r="K961" s="123">
        <v>45839</v>
      </c>
      <c r="L961" s="36">
        <f>L954*4</f>
        <v>20.399999999999999</v>
      </c>
      <c r="M961" s="36" t="s">
        <v>77</v>
      </c>
      <c r="N961" s="130">
        <v>45108</v>
      </c>
      <c r="O961" s="130" t="s">
        <v>238</v>
      </c>
      <c r="P961" s="35" t="s">
        <v>79</v>
      </c>
      <c r="Q961" s="35" t="s">
        <v>79</v>
      </c>
      <c r="R961" s="112" t="s">
        <v>727</v>
      </c>
    </row>
    <row r="962" spans="2:18" ht="30" x14ac:dyDescent="0.25">
      <c r="B962"/>
      <c r="C962" s="51" t="s">
        <v>399</v>
      </c>
      <c r="D962" s="35" t="s">
        <v>146</v>
      </c>
      <c r="E962" s="35" t="s">
        <v>500</v>
      </c>
      <c r="F962" s="35">
        <v>9</v>
      </c>
      <c r="G962" s="35" t="s">
        <v>98</v>
      </c>
      <c r="H962" s="23">
        <v>2</v>
      </c>
      <c r="I962" s="36">
        <v>2.4500000000000002</v>
      </c>
      <c r="J962" s="36" t="s">
        <v>77</v>
      </c>
      <c r="K962" s="123">
        <v>45839</v>
      </c>
      <c r="L962" s="36">
        <v>2.4500000000000002</v>
      </c>
      <c r="M962" s="36" t="s">
        <v>77</v>
      </c>
      <c r="N962" s="130">
        <v>45108</v>
      </c>
      <c r="O962" s="130" t="s">
        <v>238</v>
      </c>
      <c r="P962" s="35" t="s">
        <v>79</v>
      </c>
      <c r="Q962" s="35" t="s">
        <v>79</v>
      </c>
      <c r="R962" s="112" t="s">
        <v>727</v>
      </c>
    </row>
    <row r="963" spans="2:18" ht="30" x14ac:dyDescent="0.25">
      <c r="B963"/>
      <c r="C963" s="51" t="s">
        <v>399</v>
      </c>
      <c r="D963" s="35" t="s">
        <v>146</v>
      </c>
      <c r="E963" s="35" t="s">
        <v>501</v>
      </c>
      <c r="F963" s="35">
        <v>1</v>
      </c>
      <c r="G963" s="35" t="s">
        <v>76</v>
      </c>
      <c r="H963" s="23">
        <v>2</v>
      </c>
      <c r="I963" s="36">
        <v>5.5</v>
      </c>
      <c r="J963" s="36" t="s">
        <v>77</v>
      </c>
      <c r="K963" s="123">
        <v>45839</v>
      </c>
      <c r="L963" s="36">
        <v>5.2</v>
      </c>
      <c r="M963" s="36" t="s">
        <v>77</v>
      </c>
      <c r="N963" s="130">
        <v>45108</v>
      </c>
      <c r="O963" s="130" t="s">
        <v>238</v>
      </c>
      <c r="P963" s="35" t="s">
        <v>79</v>
      </c>
      <c r="Q963" s="35" t="s">
        <v>79</v>
      </c>
      <c r="R963" s="112" t="s">
        <v>727</v>
      </c>
    </row>
    <row r="964" spans="2:18" ht="30" x14ac:dyDescent="0.25">
      <c r="B964"/>
      <c r="C964" s="51" t="s">
        <v>399</v>
      </c>
      <c r="D964" s="35" t="s">
        <v>146</v>
      </c>
      <c r="E964" s="35" t="s">
        <v>501</v>
      </c>
      <c r="F964" s="35">
        <v>2</v>
      </c>
      <c r="G964" s="35" t="s">
        <v>82</v>
      </c>
      <c r="H964" s="23">
        <v>2</v>
      </c>
      <c r="I964" s="36">
        <f>I963*2</f>
        <v>11</v>
      </c>
      <c r="J964" s="36" t="s">
        <v>77</v>
      </c>
      <c r="K964" s="123">
        <v>45839</v>
      </c>
      <c r="L964" s="36">
        <f>L963*2</f>
        <v>10.4</v>
      </c>
      <c r="M964" s="36" t="s">
        <v>77</v>
      </c>
      <c r="N964" s="130">
        <v>45108</v>
      </c>
      <c r="O964" s="130" t="s">
        <v>238</v>
      </c>
      <c r="P964" s="35" t="s">
        <v>79</v>
      </c>
      <c r="Q964" s="35" t="s">
        <v>79</v>
      </c>
      <c r="R964" s="112" t="s">
        <v>727</v>
      </c>
    </row>
    <row r="965" spans="2:18" ht="30" x14ac:dyDescent="0.25">
      <c r="B965"/>
      <c r="C965" s="51" t="s">
        <v>399</v>
      </c>
      <c r="D965" s="35" t="s">
        <v>146</v>
      </c>
      <c r="E965" s="35" t="s">
        <v>501</v>
      </c>
      <c r="F965" s="35">
        <v>3</v>
      </c>
      <c r="G965" s="35" t="s">
        <v>97</v>
      </c>
      <c r="H965" s="23">
        <v>3</v>
      </c>
      <c r="I965" s="36">
        <f>I963*3</f>
        <v>16.5</v>
      </c>
      <c r="J965" s="36" t="s">
        <v>77</v>
      </c>
      <c r="K965" s="123">
        <v>45839</v>
      </c>
      <c r="L965" s="36">
        <f>L963*3</f>
        <v>15.600000000000001</v>
      </c>
      <c r="M965" s="36" t="s">
        <v>77</v>
      </c>
      <c r="N965" s="130">
        <v>45108</v>
      </c>
      <c r="O965" s="130" t="s">
        <v>238</v>
      </c>
      <c r="P965" s="35" t="s">
        <v>79</v>
      </c>
      <c r="Q965" s="35" t="s">
        <v>79</v>
      </c>
      <c r="R965" s="112" t="s">
        <v>727</v>
      </c>
    </row>
    <row r="966" spans="2:18" ht="30" x14ac:dyDescent="0.25">
      <c r="B966"/>
      <c r="C966" s="51" t="s">
        <v>399</v>
      </c>
      <c r="D966" s="35" t="s">
        <v>146</v>
      </c>
      <c r="E966" s="35" t="s">
        <v>501</v>
      </c>
      <c r="F966" s="35">
        <v>4</v>
      </c>
      <c r="G966" s="35" t="s">
        <v>97</v>
      </c>
      <c r="H966" s="23">
        <v>4</v>
      </c>
      <c r="I966" s="36">
        <f>I963*4</f>
        <v>22</v>
      </c>
      <c r="J966" s="36" t="s">
        <v>77</v>
      </c>
      <c r="K966" s="123">
        <v>45839</v>
      </c>
      <c r="L966" s="36">
        <f>L963*4</f>
        <v>20.8</v>
      </c>
      <c r="M966" s="36" t="s">
        <v>77</v>
      </c>
      <c r="N966" s="130">
        <v>45108</v>
      </c>
      <c r="O966" s="130" t="s">
        <v>238</v>
      </c>
      <c r="P966" s="35" t="s">
        <v>79</v>
      </c>
      <c r="Q966" s="35" t="s">
        <v>79</v>
      </c>
      <c r="R966" s="112" t="s">
        <v>727</v>
      </c>
    </row>
    <row r="967" spans="2:18" ht="30" x14ac:dyDescent="0.25">
      <c r="B967"/>
      <c r="C967" s="51" t="s">
        <v>399</v>
      </c>
      <c r="D967" s="35" t="s">
        <v>146</v>
      </c>
      <c r="E967" s="35" t="s">
        <v>501</v>
      </c>
      <c r="F967" s="35">
        <v>5</v>
      </c>
      <c r="G967" s="35" t="s">
        <v>97</v>
      </c>
      <c r="H967" s="23">
        <v>5</v>
      </c>
      <c r="I967" s="36">
        <f>I963*5</f>
        <v>27.5</v>
      </c>
      <c r="J967" s="36" t="s">
        <v>77</v>
      </c>
      <c r="K967" s="123">
        <v>45839</v>
      </c>
      <c r="L967" s="36">
        <f>L963*5</f>
        <v>26</v>
      </c>
      <c r="M967" s="36" t="s">
        <v>77</v>
      </c>
      <c r="N967" s="130">
        <v>45108</v>
      </c>
      <c r="O967" s="130" t="s">
        <v>238</v>
      </c>
      <c r="P967" s="35" t="s">
        <v>79</v>
      </c>
      <c r="Q967" s="35" t="s">
        <v>79</v>
      </c>
      <c r="R967" s="112" t="s">
        <v>727</v>
      </c>
    </row>
    <row r="968" spans="2:18" ht="30" x14ac:dyDescent="0.25">
      <c r="B968"/>
      <c r="C968" s="51" t="s">
        <v>399</v>
      </c>
      <c r="D968" s="35" t="s">
        <v>146</v>
      </c>
      <c r="E968" s="35" t="s">
        <v>501</v>
      </c>
      <c r="F968" s="35">
        <v>6</v>
      </c>
      <c r="G968" s="35" t="s">
        <v>97</v>
      </c>
      <c r="H968" s="23">
        <v>6</v>
      </c>
      <c r="I968" s="36">
        <f>I963*6</f>
        <v>33</v>
      </c>
      <c r="J968" s="36" t="s">
        <v>77</v>
      </c>
      <c r="K968" s="123">
        <v>45839</v>
      </c>
      <c r="L968" s="36">
        <f>L963*6</f>
        <v>31.200000000000003</v>
      </c>
      <c r="M968" s="36" t="s">
        <v>77</v>
      </c>
      <c r="N968" s="130">
        <v>45108</v>
      </c>
      <c r="O968" s="130" t="s">
        <v>238</v>
      </c>
      <c r="P968" s="35" t="s">
        <v>79</v>
      </c>
      <c r="Q968" s="35" t="s">
        <v>79</v>
      </c>
      <c r="R968" s="112" t="s">
        <v>727</v>
      </c>
    </row>
    <row r="969" spans="2:18" ht="30" x14ac:dyDescent="0.25">
      <c r="B969"/>
      <c r="C969" s="51" t="s">
        <v>399</v>
      </c>
      <c r="D969" s="35" t="s">
        <v>146</v>
      </c>
      <c r="E969" s="35" t="s">
        <v>501</v>
      </c>
      <c r="F969" s="35">
        <v>7</v>
      </c>
      <c r="G969" s="35" t="s">
        <v>95</v>
      </c>
      <c r="H969" s="23">
        <v>3</v>
      </c>
      <c r="I969" s="36">
        <f>I963*3</f>
        <v>16.5</v>
      </c>
      <c r="J969" s="36" t="s">
        <v>77</v>
      </c>
      <c r="K969" s="123">
        <v>45839</v>
      </c>
      <c r="L969" s="36">
        <f>L963*3</f>
        <v>15.600000000000001</v>
      </c>
      <c r="M969" s="36" t="s">
        <v>77</v>
      </c>
      <c r="N969" s="130">
        <v>45108</v>
      </c>
      <c r="O969" s="130" t="s">
        <v>238</v>
      </c>
      <c r="P969" s="35" t="s">
        <v>79</v>
      </c>
      <c r="Q969" s="35" t="s">
        <v>79</v>
      </c>
      <c r="R969" s="112" t="s">
        <v>727</v>
      </c>
    </row>
    <row r="970" spans="2:18" ht="30" x14ac:dyDescent="0.25">
      <c r="B970"/>
      <c r="C970" s="51" t="s">
        <v>399</v>
      </c>
      <c r="D970" s="35" t="s">
        <v>146</v>
      </c>
      <c r="E970" s="35" t="s">
        <v>501</v>
      </c>
      <c r="F970" s="35">
        <v>8</v>
      </c>
      <c r="G970" s="35" t="s">
        <v>96</v>
      </c>
      <c r="H970" s="23">
        <v>4</v>
      </c>
      <c r="I970" s="36">
        <f>I963*4</f>
        <v>22</v>
      </c>
      <c r="J970" s="36" t="s">
        <v>77</v>
      </c>
      <c r="K970" s="123">
        <v>45839</v>
      </c>
      <c r="L970" s="36">
        <f>L963*4</f>
        <v>20.8</v>
      </c>
      <c r="M970" s="36" t="s">
        <v>77</v>
      </c>
      <c r="N970" s="130">
        <v>45108</v>
      </c>
      <c r="O970" s="130" t="s">
        <v>238</v>
      </c>
      <c r="P970" s="35" t="s">
        <v>79</v>
      </c>
      <c r="Q970" s="35" t="s">
        <v>79</v>
      </c>
      <c r="R970" s="112" t="s">
        <v>727</v>
      </c>
    </row>
    <row r="971" spans="2:18" ht="30" x14ac:dyDescent="0.25">
      <c r="B971"/>
      <c r="C971" s="51" t="s">
        <v>399</v>
      </c>
      <c r="D971" s="35" t="s">
        <v>146</v>
      </c>
      <c r="E971" s="35" t="s">
        <v>501</v>
      </c>
      <c r="F971" s="35">
        <v>9</v>
      </c>
      <c r="G971" s="35" t="s">
        <v>98</v>
      </c>
      <c r="H971" s="23">
        <v>2</v>
      </c>
      <c r="I971" s="36">
        <v>2.5</v>
      </c>
      <c r="J971" s="36" t="s">
        <v>77</v>
      </c>
      <c r="K971" s="123">
        <v>45839</v>
      </c>
      <c r="L971" s="36">
        <v>2.5</v>
      </c>
      <c r="M971" s="36" t="s">
        <v>77</v>
      </c>
      <c r="N971" s="130">
        <v>45108</v>
      </c>
      <c r="O971" s="130" t="s">
        <v>238</v>
      </c>
      <c r="P971" s="35" t="s">
        <v>79</v>
      </c>
      <c r="Q971" s="35" t="s">
        <v>79</v>
      </c>
      <c r="R971" s="112" t="s">
        <v>727</v>
      </c>
    </row>
    <row r="972" spans="2:18" ht="30" x14ac:dyDescent="0.25">
      <c r="B972"/>
      <c r="C972" s="51" t="s">
        <v>147</v>
      </c>
      <c r="D972" s="35" t="s">
        <v>148</v>
      </c>
      <c r="E972" s="35" t="s">
        <v>418</v>
      </c>
      <c r="F972" s="35">
        <v>1</v>
      </c>
      <c r="G972" s="35" t="s">
        <v>76</v>
      </c>
      <c r="H972" s="23">
        <v>2</v>
      </c>
      <c r="I972" s="36">
        <v>6.5</v>
      </c>
      <c r="J972" s="36" t="s">
        <v>77</v>
      </c>
      <c r="K972" s="123">
        <v>45839</v>
      </c>
      <c r="L972" s="36">
        <v>3.2</v>
      </c>
      <c r="M972" s="36" t="s">
        <v>77</v>
      </c>
      <c r="N972" s="130">
        <v>45108</v>
      </c>
      <c r="O972" s="130" t="s">
        <v>238</v>
      </c>
      <c r="P972" s="35" t="s">
        <v>79</v>
      </c>
      <c r="Q972" s="35" t="s">
        <v>79</v>
      </c>
      <c r="R972" s="112" t="s">
        <v>727</v>
      </c>
    </row>
    <row r="973" spans="2:18" ht="30" x14ac:dyDescent="0.25">
      <c r="B973"/>
      <c r="C973" s="51" t="s">
        <v>147</v>
      </c>
      <c r="D973" s="35" t="s">
        <v>148</v>
      </c>
      <c r="E973" s="35" t="s">
        <v>418</v>
      </c>
      <c r="F973" s="35">
        <v>2</v>
      </c>
      <c r="G973" s="35" t="s">
        <v>82</v>
      </c>
      <c r="H973" s="23">
        <v>2</v>
      </c>
      <c r="I973" s="36">
        <f>I972*2</f>
        <v>13</v>
      </c>
      <c r="J973" s="36" t="s">
        <v>77</v>
      </c>
      <c r="K973" s="123">
        <v>45839</v>
      </c>
      <c r="L973" s="36">
        <f>L972*2</f>
        <v>6.4</v>
      </c>
      <c r="M973" s="36" t="s">
        <v>77</v>
      </c>
      <c r="N973" s="130">
        <v>45108</v>
      </c>
      <c r="O973" s="130" t="s">
        <v>238</v>
      </c>
      <c r="P973" s="35" t="s">
        <v>79</v>
      </c>
      <c r="Q973" s="35" t="s">
        <v>79</v>
      </c>
      <c r="R973" s="112" t="s">
        <v>727</v>
      </c>
    </row>
    <row r="974" spans="2:18" ht="30" x14ac:dyDescent="0.25">
      <c r="B974"/>
      <c r="C974" s="51" t="s">
        <v>147</v>
      </c>
      <c r="D974" s="35" t="s">
        <v>148</v>
      </c>
      <c r="E974" s="35" t="s">
        <v>418</v>
      </c>
      <c r="F974" s="35">
        <v>3</v>
      </c>
      <c r="G974" s="35" t="s">
        <v>97</v>
      </c>
      <c r="H974" s="23">
        <v>3</v>
      </c>
      <c r="I974" s="36">
        <f>I972*3</f>
        <v>19.5</v>
      </c>
      <c r="J974" s="36" t="s">
        <v>77</v>
      </c>
      <c r="K974" s="123">
        <v>45839</v>
      </c>
      <c r="L974" s="36">
        <f>L972*3</f>
        <v>9.6000000000000014</v>
      </c>
      <c r="M974" s="36" t="s">
        <v>77</v>
      </c>
      <c r="N974" s="130">
        <v>45108</v>
      </c>
      <c r="O974" s="130" t="s">
        <v>238</v>
      </c>
      <c r="P974" s="35" t="s">
        <v>79</v>
      </c>
      <c r="Q974" s="35" t="s">
        <v>79</v>
      </c>
      <c r="R974" s="112" t="s">
        <v>727</v>
      </c>
    </row>
    <row r="975" spans="2:18" ht="30" x14ac:dyDescent="0.25">
      <c r="B975"/>
      <c r="C975" s="51" t="s">
        <v>147</v>
      </c>
      <c r="D975" s="35" t="s">
        <v>148</v>
      </c>
      <c r="E975" s="35" t="s">
        <v>418</v>
      </c>
      <c r="F975" s="35">
        <v>4</v>
      </c>
      <c r="G975" s="35" t="s">
        <v>97</v>
      </c>
      <c r="H975" s="23">
        <v>4</v>
      </c>
      <c r="I975" s="36">
        <f>I972*4</f>
        <v>26</v>
      </c>
      <c r="J975" s="36" t="s">
        <v>77</v>
      </c>
      <c r="K975" s="123">
        <v>45839</v>
      </c>
      <c r="L975" s="36">
        <f>L972*4</f>
        <v>12.8</v>
      </c>
      <c r="M975" s="36" t="s">
        <v>77</v>
      </c>
      <c r="N975" s="130">
        <v>45108</v>
      </c>
      <c r="O975" s="130" t="s">
        <v>238</v>
      </c>
      <c r="P975" s="35" t="s">
        <v>79</v>
      </c>
      <c r="Q975" s="35" t="s">
        <v>79</v>
      </c>
      <c r="R975" s="112" t="s">
        <v>727</v>
      </c>
    </row>
    <row r="976" spans="2:18" ht="30" x14ac:dyDescent="0.25">
      <c r="B976"/>
      <c r="C976" s="51" t="s">
        <v>147</v>
      </c>
      <c r="D976" s="35" t="s">
        <v>148</v>
      </c>
      <c r="E976" s="35" t="s">
        <v>418</v>
      </c>
      <c r="F976" s="35">
        <v>5</v>
      </c>
      <c r="G976" s="35" t="s">
        <v>97</v>
      </c>
      <c r="H976" s="23">
        <v>5</v>
      </c>
      <c r="I976" s="36">
        <f>I972*5</f>
        <v>32.5</v>
      </c>
      <c r="J976" s="36" t="s">
        <v>77</v>
      </c>
      <c r="K976" s="123">
        <v>45839</v>
      </c>
      <c r="L976" s="36">
        <f>L972*5</f>
        <v>16</v>
      </c>
      <c r="M976" s="36" t="s">
        <v>77</v>
      </c>
      <c r="N976" s="130">
        <v>45108</v>
      </c>
      <c r="O976" s="130" t="s">
        <v>238</v>
      </c>
      <c r="P976" s="35" t="s">
        <v>79</v>
      </c>
      <c r="Q976" s="35" t="s">
        <v>79</v>
      </c>
      <c r="R976" s="112" t="s">
        <v>727</v>
      </c>
    </row>
    <row r="977" spans="2:18" ht="30" x14ac:dyDescent="0.25">
      <c r="B977"/>
      <c r="C977" s="51" t="s">
        <v>147</v>
      </c>
      <c r="D977" s="35" t="s">
        <v>148</v>
      </c>
      <c r="E977" s="35" t="s">
        <v>418</v>
      </c>
      <c r="F977" s="35">
        <v>6</v>
      </c>
      <c r="G977" s="35" t="s">
        <v>97</v>
      </c>
      <c r="H977" s="23">
        <v>6</v>
      </c>
      <c r="I977" s="36">
        <f>I972*6</f>
        <v>39</v>
      </c>
      <c r="J977" s="36" t="s">
        <v>77</v>
      </c>
      <c r="K977" s="123">
        <v>45839</v>
      </c>
      <c r="L977" s="36">
        <f>L972*6</f>
        <v>19.200000000000003</v>
      </c>
      <c r="M977" s="36" t="s">
        <v>77</v>
      </c>
      <c r="N977" s="130">
        <v>45108</v>
      </c>
      <c r="O977" s="130" t="s">
        <v>238</v>
      </c>
      <c r="P977" s="35" t="s">
        <v>79</v>
      </c>
      <c r="Q977" s="35" t="s">
        <v>79</v>
      </c>
      <c r="R977" s="112" t="s">
        <v>727</v>
      </c>
    </row>
    <row r="978" spans="2:18" ht="30" x14ac:dyDescent="0.25">
      <c r="B978"/>
      <c r="C978" s="51" t="s">
        <v>147</v>
      </c>
      <c r="D978" s="35" t="s">
        <v>148</v>
      </c>
      <c r="E978" s="35" t="s">
        <v>418</v>
      </c>
      <c r="F978" s="35">
        <v>7</v>
      </c>
      <c r="G978" s="35" t="s">
        <v>95</v>
      </c>
      <c r="H978" s="23">
        <v>3</v>
      </c>
      <c r="I978" s="36">
        <f>I972*3</f>
        <v>19.5</v>
      </c>
      <c r="J978" s="36" t="s">
        <v>77</v>
      </c>
      <c r="K978" s="123">
        <v>45839</v>
      </c>
      <c r="L978" s="36">
        <f>L972*3</f>
        <v>9.6000000000000014</v>
      </c>
      <c r="M978" s="36" t="s">
        <v>77</v>
      </c>
      <c r="N978" s="130">
        <v>45108</v>
      </c>
      <c r="O978" s="130" t="s">
        <v>238</v>
      </c>
      <c r="P978" s="35" t="s">
        <v>79</v>
      </c>
      <c r="Q978" s="35" t="s">
        <v>79</v>
      </c>
      <c r="R978" s="112" t="s">
        <v>727</v>
      </c>
    </row>
    <row r="979" spans="2:18" ht="30" x14ac:dyDescent="0.25">
      <c r="B979"/>
      <c r="C979" s="51" t="s">
        <v>147</v>
      </c>
      <c r="D979" s="35" t="s">
        <v>148</v>
      </c>
      <c r="E979" s="35" t="s">
        <v>418</v>
      </c>
      <c r="F979" s="35">
        <v>8</v>
      </c>
      <c r="G979" s="35" t="s">
        <v>96</v>
      </c>
      <c r="H979" s="23">
        <v>4</v>
      </c>
      <c r="I979" s="36">
        <f>I972*4</f>
        <v>26</v>
      </c>
      <c r="J979" s="36" t="s">
        <v>77</v>
      </c>
      <c r="K979" s="123">
        <v>45839</v>
      </c>
      <c r="L979" s="36">
        <f>L972*4</f>
        <v>12.8</v>
      </c>
      <c r="M979" s="36" t="s">
        <v>77</v>
      </c>
      <c r="N979" s="130">
        <v>45108</v>
      </c>
      <c r="O979" s="130" t="s">
        <v>238</v>
      </c>
      <c r="P979" s="35" t="s">
        <v>79</v>
      </c>
      <c r="Q979" s="35" t="s">
        <v>79</v>
      </c>
      <c r="R979" s="112" t="s">
        <v>727</v>
      </c>
    </row>
    <row r="980" spans="2:18" ht="30" x14ac:dyDescent="0.25">
      <c r="B980"/>
      <c r="C980" s="51" t="s">
        <v>147</v>
      </c>
      <c r="D980" s="35" t="s">
        <v>148</v>
      </c>
      <c r="E980" s="35" t="s">
        <v>418</v>
      </c>
      <c r="F980" s="35">
        <v>9</v>
      </c>
      <c r="G980" s="35" t="s">
        <v>98</v>
      </c>
      <c r="H980" s="23">
        <v>2</v>
      </c>
      <c r="I980" s="36" t="s">
        <v>77</v>
      </c>
      <c r="J980" s="36" t="s">
        <v>77</v>
      </c>
      <c r="K980" s="123">
        <v>45839</v>
      </c>
      <c r="L980" s="36" t="s">
        <v>77</v>
      </c>
      <c r="M980" s="36" t="s">
        <v>77</v>
      </c>
      <c r="N980" s="130">
        <v>45108</v>
      </c>
      <c r="O980" s="130" t="s">
        <v>238</v>
      </c>
      <c r="P980" s="35" t="s">
        <v>79</v>
      </c>
      <c r="Q980" s="35" t="s">
        <v>79</v>
      </c>
      <c r="R980" s="112" t="s">
        <v>727</v>
      </c>
    </row>
    <row r="981" spans="2:18" ht="30" x14ac:dyDescent="0.25">
      <c r="B981"/>
      <c r="C981" s="51" t="s">
        <v>147</v>
      </c>
      <c r="D981" s="35" t="s">
        <v>151</v>
      </c>
      <c r="E981" s="35" t="s">
        <v>418</v>
      </c>
      <c r="F981" s="35">
        <v>1</v>
      </c>
      <c r="G981" s="35" t="s">
        <v>76</v>
      </c>
      <c r="H981" s="23">
        <v>2</v>
      </c>
      <c r="I981" s="36">
        <v>5.4</v>
      </c>
      <c r="J981" s="36" t="s">
        <v>77</v>
      </c>
      <c r="K981" s="123">
        <v>45839</v>
      </c>
      <c r="L981" s="36">
        <v>5</v>
      </c>
      <c r="M981" s="36" t="s">
        <v>77</v>
      </c>
      <c r="N981" s="130">
        <v>45108</v>
      </c>
      <c r="O981" s="130" t="s">
        <v>238</v>
      </c>
      <c r="P981" s="35" t="s">
        <v>79</v>
      </c>
      <c r="Q981" s="35" t="s">
        <v>79</v>
      </c>
      <c r="R981" s="112" t="s">
        <v>727</v>
      </c>
    </row>
    <row r="982" spans="2:18" ht="30" x14ac:dyDescent="0.25">
      <c r="B982"/>
      <c r="C982" s="51" t="s">
        <v>147</v>
      </c>
      <c r="D982" s="35" t="s">
        <v>151</v>
      </c>
      <c r="E982" s="35" t="s">
        <v>418</v>
      </c>
      <c r="F982" s="35">
        <v>2</v>
      </c>
      <c r="G982" s="35" t="s">
        <v>82</v>
      </c>
      <c r="H982" s="23">
        <v>2</v>
      </c>
      <c r="I982" s="36">
        <f>I981*2</f>
        <v>10.8</v>
      </c>
      <c r="J982" s="36" t="s">
        <v>77</v>
      </c>
      <c r="K982" s="123">
        <v>45839</v>
      </c>
      <c r="L982" s="36">
        <f>L981*2</f>
        <v>10</v>
      </c>
      <c r="M982" s="36" t="s">
        <v>77</v>
      </c>
      <c r="N982" s="130">
        <v>45108</v>
      </c>
      <c r="O982" s="130" t="s">
        <v>238</v>
      </c>
      <c r="P982" s="35" t="s">
        <v>79</v>
      </c>
      <c r="Q982" s="35" t="s">
        <v>79</v>
      </c>
      <c r="R982" s="112" t="s">
        <v>727</v>
      </c>
    </row>
    <row r="983" spans="2:18" ht="30" x14ac:dyDescent="0.25">
      <c r="B983"/>
      <c r="C983" s="51" t="s">
        <v>147</v>
      </c>
      <c r="D983" s="35" t="s">
        <v>151</v>
      </c>
      <c r="E983" s="35" t="s">
        <v>418</v>
      </c>
      <c r="F983" s="35">
        <v>3</v>
      </c>
      <c r="G983" s="35" t="s">
        <v>97</v>
      </c>
      <c r="H983" s="23">
        <v>3</v>
      </c>
      <c r="I983" s="36">
        <f>I981*3</f>
        <v>16.200000000000003</v>
      </c>
      <c r="J983" s="36" t="s">
        <v>77</v>
      </c>
      <c r="K983" s="123">
        <v>45839</v>
      </c>
      <c r="L983" s="36">
        <f>L981*3</f>
        <v>15</v>
      </c>
      <c r="M983" s="36" t="s">
        <v>77</v>
      </c>
      <c r="N983" s="130">
        <v>45108</v>
      </c>
      <c r="O983" s="130" t="s">
        <v>238</v>
      </c>
      <c r="P983" s="35" t="s">
        <v>79</v>
      </c>
      <c r="Q983" s="35" t="s">
        <v>79</v>
      </c>
      <c r="R983" s="112" t="s">
        <v>727</v>
      </c>
    </row>
    <row r="984" spans="2:18" ht="30" x14ac:dyDescent="0.25">
      <c r="B984"/>
      <c r="C984" s="51" t="s">
        <v>147</v>
      </c>
      <c r="D984" s="35" t="s">
        <v>151</v>
      </c>
      <c r="E984" s="35" t="s">
        <v>418</v>
      </c>
      <c r="F984" s="35">
        <v>4</v>
      </c>
      <c r="G984" s="35" t="s">
        <v>97</v>
      </c>
      <c r="H984" s="23">
        <v>4</v>
      </c>
      <c r="I984" s="36">
        <f>I981*4</f>
        <v>21.6</v>
      </c>
      <c r="J984" s="36" t="s">
        <v>77</v>
      </c>
      <c r="K984" s="123">
        <v>45839</v>
      </c>
      <c r="L984" s="36">
        <f>L981*4</f>
        <v>20</v>
      </c>
      <c r="M984" s="36" t="s">
        <v>77</v>
      </c>
      <c r="N984" s="130">
        <v>45108</v>
      </c>
      <c r="O984" s="130" t="s">
        <v>238</v>
      </c>
      <c r="P984" s="35" t="s">
        <v>79</v>
      </c>
      <c r="Q984" s="35" t="s">
        <v>79</v>
      </c>
      <c r="R984" s="112" t="s">
        <v>727</v>
      </c>
    </row>
    <row r="985" spans="2:18" ht="30" x14ac:dyDescent="0.25">
      <c r="B985"/>
      <c r="C985" s="51" t="s">
        <v>147</v>
      </c>
      <c r="D985" s="35" t="s">
        <v>151</v>
      </c>
      <c r="E985" s="35" t="s">
        <v>418</v>
      </c>
      <c r="F985" s="35">
        <v>5</v>
      </c>
      <c r="G985" s="35" t="s">
        <v>97</v>
      </c>
      <c r="H985" s="23">
        <v>5</v>
      </c>
      <c r="I985" s="36">
        <f>I981*5</f>
        <v>27</v>
      </c>
      <c r="J985" s="36" t="s">
        <v>77</v>
      </c>
      <c r="K985" s="123">
        <v>45839</v>
      </c>
      <c r="L985" s="36">
        <f>L981*5</f>
        <v>25</v>
      </c>
      <c r="M985" s="36" t="s">
        <v>77</v>
      </c>
      <c r="N985" s="130">
        <v>45108</v>
      </c>
      <c r="O985" s="130" t="s">
        <v>238</v>
      </c>
      <c r="P985" s="35" t="s">
        <v>79</v>
      </c>
      <c r="Q985" s="35" t="s">
        <v>79</v>
      </c>
      <c r="R985" s="112" t="s">
        <v>727</v>
      </c>
    </row>
    <row r="986" spans="2:18" ht="30" x14ac:dyDescent="0.25">
      <c r="B986"/>
      <c r="C986" s="51" t="s">
        <v>147</v>
      </c>
      <c r="D986" s="35" t="s">
        <v>151</v>
      </c>
      <c r="E986" s="35" t="s">
        <v>418</v>
      </c>
      <c r="F986" s="35">
        <v>6</v>
      </c>
      <c r="G986" s="35" t="s">
        <v>97</v>
      </c>
      <c r="H986" s="23">
        <v>6</v>
      </c>
      <c r="I986" s="36">
        <f>I981*6</f>
        <v>32.400000000000006</v>
      </c>
      <c r="J986" s="36" t="s">
        <v>77</v>
      </c>
      <c r="K986" s="123">
        <v>45839</v>
      </c>
      <c r="L986" s="36">
        <f>L981*6</f>
        <v>30</v>
      </c>
      <c r="M986" s="36" t="s">
        <v>77</v>
      </c>
      <c r="N986" s="130">
        <v>45108</v>
      </c>
      <c r="O986" s="130" t="s">
        <v>238</v>
      </c>
      <c r="P986" s="35" t="s">
        <v>79</v>
      </c>
      <c r="Q986" s="35" t="s">
        <v>79</v>
      </c>
      <c r="R986" s="112" t="s">
        <v>727</v>
      </c>
    </row>
    <row r="987" spans="2:18" ht="30" x14ac:dyDescent="0.25">
      <c r="B987"/>
      <c r="C987" s="51" t="s">
        <v>147</v>
      </c>
      <c r="D987" s="35" t="s">
        <v>151</v>
      </c>
      <c r="E987" s="35" t="s">
        <v>418</v>
      </c>
      <c r="F987" s="35">
        <v>7</v>
      </c>
      <c r="G987" s="35" t="s">
        <v>95</v>
      </c>
      <c r="H987" s="23">
        <v>3</v>
      </c>
      <c r="I987" s="36">
        <f>I981*3</f>
        <v>16.200000000000003</v>
      </c>
      <c r="J987" s="36" t="s">
        <v>77</v>
      </c>
      <c r="K987" s="123">
        <v>45839</v>
      </c>
      <c r="L987" s="36">
        <f>L981*3</f>
        <v>15</v>
      </c>
      <c r="M987" s="36" t="s">
        <v>77</v>
      </c>
      <c r="N987" s="130">
        <v>45108</v>
      </c>
      <c r="O987" s="130" t="s">
        <v>238</v>
      </c>
      <c r="P987" s="35" t="s">
        <v>79</v>
      </c>
      <c r="Q987" s="35" t="s">
        <v>79</v>
      </c>
      <c r="R987" s="112" t="s">
        <v>727</v>
      </c>
    </row>
    <row r="988" spans="2:18" ht="30" x14ac:dyDescent="0.25">
      <c r="B988"/>
      <c r="C988" s="51" t="s">
        <v>147</v>
      </c>
      <c r="D988" s="35" t="s">
        <v>151</v>
      </c>
      <c r="E988" s="35" t="s">
        <v>418</v>
      </c>
      <c r="F988" s="35">
        <v>8</v>
      </c>
      <c r="G988" s="35" t="s">
        <v>96</v>
      </c>
      <c r="H988" s="23">
        <v>4</v>
      </c>
      <c r="I988" s="36">
        <f>I981*4</f>
        <v>21.6</v>
      </c>
      <c r="J988" s="36" t="s">
        <v>77</v>
      </c>
      <c r="K988" s="123">
        <v>45839</v>
      </c>
      <c r="L988" s="36">
        <f>L981*4</f>
        <v>20</v>
      </c>
      <c r="M988" s="36" t="s">
        <v>77</v>
      </c>
      <c r="N988" s="130">
        <v>45108</v>
      </c>
      <c r="O988" s="130" t="s">
        <v>238</v>
      </c>
      <c r="P988" s="35" t="s">
        <v>79</v>
      </c>
      <c r="Q988" s="35" t="s">
        <v>79</v>
      </c>
      <c r="R988" s="112" t="s">
        <v>727</v>
      </c>
    </row>
    <row r="989" spans="2:18" ht="30" x14ac:dyDescent="0.25">
      <c r="B989"/>
      <c r="C989" s="51" t="s">
        <v>147</v>
      </c>
      <c r="D989" s="35" t="s">
        <v>151</v>
      </c>
      <c r="E989" s="35" t="s">
        <v>418</v>
      </c>
      <c r="F989" s="35">
        <v>9</v>
      </c>
      <c r="G989" s="35" t="s">
        <v>98</v>
      </c>
      <c r="H989" s="23">
        <v>2</v>
      </c>
      <c r="I989" s="36">
        <v>2.25</v>
      </c>
      <c r="J989" s="36" t="s">
        <v>77</v>
      </c>
      <c r="K989" s="123">
        <v>45839</v>
      </c>
      <c r="L989" s="36">
        <v>2.15</v>
      </c>
      <c r="M989" s="36" t="s">
        <v>77</v>
      </c>
      <c r="N989" s="130">
        <v>45108</v>
      </c>
      <c r="O989" s="130" t="s">
        <v>238</v>
      </c>
      <c r="P989" s="35" t="s">
        <v>79</v>
      </c>
      <c r="Q989" s="35" t="s">
        <v>79</v>
      </c>
      <c r="R989" s="112" t="s">
        <v>727</v>
      </c>
    </row>
    <row r="990" spans="2:18" ht="30" x14ac:dyDescent="0.25">
      <c r="B990"/>
      <c r="C990" s="51" t="s">
        <v>147</v>
      </c>
      <c r="D990" s="35" t="s">
        <v>149</v>
      </c>
      <c r="E990" s="35" t="s">
        <v>150</v>
      </c>
      <c r="F990" s="35">
        <v>1</v>
      </c>
      <c r="G990" s="35" t="s">
        <v>76</v>
      </c>
      <c r="H990" s="23">
        <v>2</v>
      </c>
      <c r="I990" s="36">
        <v>4.0999999999999996</v>
      </c>
      <c r="J990" s="36" t="s">
        <v>77</v>
      </c>
      <c r="K990" s="123">
        <v>45839</v>
      </c>
      <c r="L990" s="36">
        <v>3.7</v>
      </c>
      <c r="M990" s="36" t="s">
        <v>77</v>
      </c>
      <c r="N990" s="130">
        <v>45108</v>
      </c>
      <c r="O990" s="130" t="s">
        <v>238</v>
      </c>
      <c r="P990" s="35" t="s">
        <v>79</v>
      </c>
      <c r="Q990" s="35" t="s">
        <v>79</v>
      </c>
      <c r="R990" s="112" t="s">
        <v>727</v>
      </c>
    </row>
    <row r="991" spans="2:18" ht="30" x14ac:dyDescent="0.25">
      <c r="B991"/>
      <c r="C991" s="51" t="s">
        <v>147</v>
      </c>
      <c r="D991" s="35" t="s">
        <v>149</v>
      </c>
      <c r="E991" s="35" t="s">
        <v>150</v>
      </c>
      <c r="F991" s="35">
        <v>2</v>
      </c>
      <c r="G991" s="35" t="s">
        <v>82</v>
      </c>
      <c r="H991" s="23">
        <v>2</v>
      </c>
      <c r="I991" s="36">
        <f>I990*2</f>
        <v>8.1999999999999993</v>
      </c>
      <c r="J991" s="36" t="s">
        <v>77</v>
      </c>
      <c r="K991" s="123">
        <v>45839</v>
      </c>
      <c r="L991" s="36">
        <f>L990*2</f>
        <v>7.4</v>
      </c>
      <c r="M991" s="36" t="s">
        <v>77</v>
      </c>
      <c r="N991" s="130">
        <v>45108</v>
      </c>
      <c r="O991" s="130" t="s">
        <v>238</v>
      </c>
      <c r="P991" s="35" t="s">
        <v>79</v>
      </c>
      <c r="Q991" s="35" t="s">
        <v>79</v>
      </c>
      <c r="R991" s="112" t="s">
        <v>727</v>
      </c>
    </row>
    <row r="992" spans="2:18" ht="30" x14ac:dyDescent="0.25">
      <c r="B992"/>
      <c r="C992" s="51" t="s">
        <v>147</v>
      </c>
      <c r="D992" s="35" t="s">
        <v>149</v>
      </c>
      <c r="E992" s="35" t="s">
        <v>150</v>
      </c>
      <c r="F992" s="35">
        <v>3</v>
      </c>
      <c r="G992" s="35" t="s">
        <v>97</v>
      </c>
      <c r="H992" s="23">
        <v>3</v>
      </c>
      <c r="I992" s="36">
        <f>I990*3</f>
        <v>12.299999999999999</v>
      </c>
      <c r="J992" s="36" t="s">
        <v>77</v>
      </c>
      <c r="K992" s="123">
        <v>45839</v>
      </c>
      <c r="L992" s="36">
        <f>L990*3</f>
        <v>11.100000000000001</v>
      </c>
      <c r="M992" s="36" t="s">
        <v>77</v>
      </c>
      <c r="N992" s="130">
        <v>45108</v>
      </c>
      <c r="O992" s="130" t="s">
        <v>238</v>
      </c>
      <c r="P992" s="35" t="s">
        <v>79</v>
      </c>
      <c r="Q992" s="35" t="s">
        <v>79</v>
      </c>
      <c r="R992" s="112" t="s">
        <v>727</v>
      </c>
    </row>
    <row r="993" spans="2:23" ht="30" x14ac:dyDescent="0.25">
      <c r="B993"/>
      <c r="C993" s="51" t="s">
        <v>147</v>
      </c>
      <c r="D993" s="35" t="s">
        <v>149</v>
      </c>
      <c r="E993" s="35" t="s">
        <v>150</v>
      </c>
      <c r="F993" s="35">
        <v>4</v>
      </c>
      <c r="G993" s="35" t="s">
        <v>97</v>
      </c>
      <c r="H993" s="23">
        <v>4</v>
      </c>
      <c r="I993" s="36">
        <f>I990*4</f>
        <v>16.399999999999999</v>
      </c>
      <c r="J993" s="36" t="s">
        <v>77</v>
      </c>
      <c r="K993" s="123">
        <v>45839</v>
      </c>
      <c r="L993" s="36">
        <f>L990*4</f>
        <v>14.8</v>
      </c>
      <c r="M993" s="36" t="s">
        <v>77</v>
      </c>
      <c r="N993" s="130">
        <v>45108</v>
      </c>
      <c r="O993" s="130" t="s">
        <v>238</v>
      </c>
      <c r="P993" s="35" t="s">
        <v>79</v>
      </c>
      <c r="Q993" s="35" t="s">
        <v>79</v>
      </c>
      <c r="R993" s="112" t="s">
        <v>727</v>
      </c>
    </row>
    <row r="994" spans="2:23" ht="30" x14ac:dyDescent="0.25">
      <c r="B994"/>
      <c r="C994" s="51" t="s">
        <v>147</v>
      </c>
      <c r="D994" s="35" t="s">
        <v>149</v>
      </c>
      <c r="E994" s="35" t="s">
        <v>150</v>
      </c>
      <c r="F994" s="35">
        <v>5</v>
      </c>
      <c r="G994" s="35" t="s">
        <v>97</v>
      </c>
      <c r="H994" s="23">
        <v>5</v>
      </c>
      <c r="I994" s="36">
        <f>I990*5</f>
        <v>20.5</v>
      </c>
      <c r="J994" s="36" t="s">
        <v>77</v>
      </c>
      <c r="K994" s="123">
        <v>45839</v>
      </c>
      <c r="L994" s="36">
        <f>L990*5</f>
        <v>18.5</v>
      </c>
      <c r="M994" s="36" t="s">
        <v>77</v>
      </c>
      <c r="N994" s="130">
        <v>45108</v>
      </c>
      <c r="O994" s="130" t="s">
        <v>238</v>
      </c>
      <c r="P994" s="35" t="s">
        <v>79</v>
      </c>
      <c r="Q994" s="35" t="s">
        <v>79</v>
      </c>
      <c r="R994" s="112" t="s">
        <v>727</v>
      </c>
    </row>
    <row r="995" spans="2:23" ht="30" x14ac:dyDescent="0.25">
      <c r="B995"/>
      <c r="C995" s="51" t="s">
        <v>147</v>
      </c>
      <c r="D995" s="35" t="s">
        <v>149</v>
      </c>
      <c r="E995" s="35" t="s">
        <v>150</v>
      </c>
      <c r="F995" s="35">
        <v>6</v>
      </c>
      <c r="G995" s="35" t="s">
        <v>97</v>
      </c>
      <c r="H995" s="23">
        <v>6</v>
      </c>
      <c r="I995" s="36">
        <f>I990*6</f>
        <v>24.599999999999998</v>
      </c>
      <c r="J995" s="36" t="s">
        <v>77</v>
      </c>
      <c r="K995" s="123">
        <v>45839</v>
      </c>
      <c r="L995" s="36">
        <f>L990*6</f>
        <v>22.200000000000003</v>
      </c>
      <c r="M995" s="36" t="s">
        <v>77</v>
      </c>
      <c r="N995" s="130">
        <v>45108</v>
      </c>
      <c r="O995" s="130" t="s">
        <v>238</v>
      </c>
      <c r="P995" s="35" t="s">
        <v>79</v>
      </c>
      <c r="Q995" s="35" t="s">
        <v>79</v>
      </c>
      <c r="R995" s="112" t="s">
        <v>727</v>
      </c>
    </row>
    <row r="996" spans="2:23" ht="30" x14ac:dyDescent="0.25">
      <c r="B996"/>
      <c r="C996" s="51" t="s">
        <v>147</v>
      </c>
      <c r="D996" s="35" t="s">
        <v>149</v>
      </c>
      <c r="E996" s="35" t="s">
        <v>150</v>
      </c>
      <c r="F996" s="35">
        <v>7</v>
      </c>
      <c r="G996" s="35" t="s">
        <v>95</v>
      </c>
      <c r="H996" s="23">
        <v>3</v>
      </c>
      <c r="I996" s="36">
        <f>I990*3</f>
        <v>12.299999999999999</v>
      </c>
      <c r="J996" s="36" t="s">
        <v>77</v>
      </c>
      <c r="K996" s="123">
        <v>45839</v>
      </c>
      <c r="L996" s="36">
        <f>L990*3</f>
        <v>11.100000000000001</v>
      </c>
      <c r="M996" s="36" t="s">
        <v>77</v>
      </c>
      <c r="N996" s="130">
        <v>45108</v>
      </c>
      <c r="O996" s="130" t="s">
        <v>238</v>
      </c>
      <c r="P996" s="35" t="s">
        <v>79</v>
      </c>
      <c r="Q996" s="35" t="s">
        <v>79</v>
      </c>
      <c r="R996" s="112" t="s">
        <v>727</v>
      </c>
    </row>
    <row r="997" spans="2:23" ht="30" x14ac:dyDescent="0.25">
      <c r="B997"/>
      <c r="C997" s="51" t="s">
        <v>147</v>
      </c>
      <c r="D997" s="35" t="s">
        <v>149</v>
      </c>
      <c r="E997" s="35" t="s">
        <v>150</v>
      </c>
      <c r="F997" s="35">
        <v>8</v>
      </c>
      <c r="G997" s="35" t="s">
        <v>96</v>
      </c>
      <c r="H997" s="23">
        <v>4</v>
      </c>
      <c r="I997" s="36">
        <f>I990*4</f>
        <v>16.399999999999999</v>
      </c>
      <c r="J997" s="36" t="s">
        <v>77</v>
      </c>
      <c r="K997" s="123">
        <v>45839</v>
      </c>
      <c r="L997" s="36">
        <f>L990*4</f>
        <v>14.8</v>
      </c>
      <c r="M997" s="36" t="s">
        <v>77</v>
      </c>
      <c r="N997" s="130">
        <v>45108</v>
      </c>
      <c r="O997" s="130" t="s">
        <v>238</v>
      </c>
      <c r="P997" s="35" t="s">
        <v>79</v>
      </c>
      <c r="Q997" s="35" t="s">
        <v>79</v>
      </c>
      <c r="R997" s="112" t="s">
        <v>727</v>
      </c>
    </row>
    <row r="998" spans="2:23" ht="30" x14ac:dyDescent="0.25">
      <c r="B998"/>
      <c r="C998" s="51" t="s">
        <v>147</v>
      </c>
      <c r="D998" s="35" t="s">
        <v>149</v>
      </c>
      <c r="E998" s="35" t="s">
        <v>150</v>
      </c>
      <c r="F998" s="35">
        <v>9</v>
      </c>
      <c r="G998" s="35" t="s">
        <v>98</v>
      </c>
      <c r="H998" s="23">
        <v>2</v>
      </c>
      <c r="I998" s="36">
        <v>1.7</v>
      </c>
      <c r="J998" s="36" t="s">
        <v>77</v>
      </c>
      <c r="K998" s="123">
        <v>45839</v>
      </c>
      <c r="L998" s="36">
        <v>1.65</v>
      </c>
      <c r="M998" s="36" t="s">
        <v>77</v>
      </c>
      <c r="N998" s="130">
        <v>45108</v>
      </c>
      <c r="O998" s="130" t="s">
        <v>238</v>
      </c>
      <c r="P998" s="35" t="s">
        <v>79</v>
      </c>
      <c r="Q998" s="35" t="s">
        <v>79</v>
      </c>
      <c r="R998" s="112" t="s">
        <v>727</v>
      </c>
    </row>
    <row r="999" spans="2:23" ht="30" x14ac:dyDescent="0.25">
      <c r="B999"/>
      <c r="C999" s="51" t="s">
        <v>152</v>
      </c>
      <c r="D999" s="35" t="s">
        <v>153</v>
      </c>
      <c r="E999" s="35" t="s">
        <v>154</v>
      </c>
      <c r="F999" s="35">
        <v>1</v>
      </c>
      <c r="G999" s="35" t="s">
        <v>76</v>
      </c>
      <c r="H999" s="23">
        <v>2</v>
      </c>
      <c r="I999" s="36">
        <v>5.8</v>
      </c>
      <c r="J999" s="36" t="s">
        <v>77</v>
      </c>
      <c r="K999" s="123">
        <v>45839</v>
      </c>
      <c r="L999" s="36">
        <v>5.5</v>
      </c>
      <c r="M999" s="36" t="s">
        <v>77</v>
      </c>
      <c r="N999" s="130">
        <v>45108</v>
      </c>
      <c r="O999" s="130" t="s">
        <v>238</v>
      </c>
      <c r="P999" s="35" t="s">
        <v>79</v>
      </c>
      <c r="Q999" s="35" t="s">
        <v>79</v>
      </c>
      <c r="R999" s="112" t="s">
        <v>728</v>
      </c>
    </row>
    <row r="1000" spans="2:23" ht="30" x14ac:dyDescent="0.25">
      <c r="B1000"/>
      <c r="C1000" s="51" t="s">
        <v>152</v>
      </c>
      <c r="D1000" s="35" t="s">
        <v>153</v>
      </c>
      <c r="E1000" s="35" t="s">
        <v>154</v>
      </c>
      <c r="F1000" s="35">
        <v>2</v>
      </c>
      <c r="G1000" s="35" t="s">
        <v>82</v>
      </c>
      <c r="H1000" s="23">
        <v>2</v>
      </c>
      <c r="I1000" s="36">
        <f>I999*2</f>
        <v>11.6</v>
      </c>
      <c r="J1000" s="36" t="s">
        <v>77</v>
      </c>
      <c r="K1000" s="123">
        <v>45839</v>
      </c>
      <c r="L1000" s="36">
        <f>L999*2</f>
        <v>11</v>
      </c>
      <c r="M1000" s="36" t="s">
        <v>77</v>
      </c>
      <c r="N1000" s="130">
        <v>45108</v>
      </c>
      <c r="O1000" s="130" t="s">
        <v>238</v>
      </c>
      <c r="P1000" s="35" t="s">
        <v>79</v>
      </c>
      <c r="Q1000" s="35" t="s">
        <v>79</v>
      </c>
      <c r="R1000" s="112" t="s">
        <v>728</v>
      </c>
    </row>
    <row r="1001" spans="2:23" ht="30" x14ac:dyDescent="0.25">
      <c r="B1001"/>
      <c r="C1001" s="51" t="s">
        <v>152</v>
      </c>
      <c r="D1001" s="35" t="s">
        <v>153</v>
      </c>
      <c r="E1001" s="35" t="s">
        <v>154</v>
      </c>
      <c r="F1001" s="35">
        <v>3</v>
      </c>
      <c r="G1001" s="35" t="s">
        <v>97</v>
      </c>
      <c r="H1001" s="23">
        <v>3</v>
      </c>
      <c r="I1001" s="36">
        <f>I999*3</f>
        <v>17.399999999999999</v>
      </c>
      <c r="J1001" s="36" t="s">
        <v>77</v>
      </c>
      <c r="K1001" s="123">
        <v>45839</v>
      </c>
      <c r="L1001" s="36">
        <f>L999*3</f>
        <v>16.5</v>
      </c>
      <c r="M1001" s="36" t="s">
        <v>77</v>
      </c>
      <c r="N1001" s="130">
        <v>45108</v>
      </c>
      <c r="O1001" s="130" t="s">
        <v>238</v>
      </c>
      <c r="P1001" s="35" t="s">
        <v>79</v>
      </c>
      <c r="Q1001" s="35" t="s">
        <v>79</v>
      </c>
      <c r="R1001" s="112" t="s">
        <v>728</v>
      </c>
    </row>
    <row r="1002" spans="2:23" ht="30" x14ac:dyDescent="0.25">
      <c r="B1002"/>
      <c r="C1002" s="51" t="s">
        <v>152</v>
      </c>
      <c r="D1002" s="35" t="s">
        <v>153</v>
      </c>
      <c r="E1002" s="35" t="s">
        <v>154</v>
      </c>
      <c r="F1002" s="35">
        <v>4</v>
      </c>
      <c r="G1002" s="35" t="s">
        <v>97</v>
      </c>
      <c r="H1002" s="23">
        <v>4</v>
      </c>
      <c r="I1002" s="36">
        <f>I999*4</f>
        <v>23.2</v>
      </c>
      <c r="J1002" s="36" t="s">
        <v>77</v>
      </c>
      <c r="K1002" s="123">
        <v>45839</v>
      </c>
      <c r="L1002" s="36">
        <f>L999*4</f>
        <v>22</v>
      </c>
      <c r="M1002" s="36" t="s">
        <v>77</v>
      </c>
      <c r="N1002" s="130">
        <v>45108</v>
      </c>
      <c r="O1002" s="130" t="s">
        <v>238</v>
      </c>
      <c r="P1002" s="35" t="s">
        <v>79</v>
      </c>
      <c r="Q1002" s="35" t="s">
        <v>79</v>
      </c>
      <c r="R1002" s="112" t="s">
        <v>728</v>
      </c>
    </row>
    <row r="1003" spans="2:23" ht="30" x14ac:dyDescent="0.25">
      <c r="B1003"/>
      <c r="C1003" s="51" t="s">
        <v>152</v>
      </c>
      <c r="D1003" s="35" t="s">
        <v>153</v>
      </c>
      <c r="E1003" s="35" t="s">
        <v>154</v>
      </c>
      <c r="F1003" s="35">
        <v>5</v>
      </c>
      <c r="G1003" s="35" t="s">
        <v>97</v>
      </c>
      <c r="H1003" s="23">
        <v>5</v>
      </c>
      <c r="I1003" s="36">
        <f>I999*5</f>
        <v>29</v>
      </c>
      <c r="J1003" s="36" t="s">
        <v>77</v>
      </c>
      <c r="K1003" s="123">
        <v>45839</v>
      </c>
      <c r="L1003" s="36">
        <f>L999*5</f>
        <v>27.5</v>
      </c>
      <c r="M1003" s="36" t="s">
        <v>77</v>
      </c>
      <c r="N1003" s="130">
        <v>45108</v>
      </c>
      <c r="O1003" s="130" t="s">
        <v>238</v>
      </c>
      <c r="P1003" s="35" t="s">
        <v>79</v>
      </c>
      <c r="Q1003" s="35" t="s">
        <v>79</v>
      </c>
      <c r="R1003" s="112" t="s">
        <v>728</v>
      </c>
    </row>
    <row r="1004" spans="2:23" ht="30" x14ac:dyDescent="0.25">
      <c r="B1004"/>
      <c r="C1004" s="51" t="s">
        <v>152</v>
      </c>
      <c r="D1004" s="35" t="s">
        <v>153</v>
      </c>
      <c r="E1004" s="35" t="s">
        <v>154</v>
      </c>
      <c r="F1004" s="35">
        <v>6</v>
      </c>
      <c r="G1004" s="35" t="s">
        <v>97</v>
      </c>
      <c r="H1004" s="23">
        <v>6</v>
      </c>
      <c r="I1004" s="36">
        <f>I999*6</f>
        <v>34.799999999999997</v>
      </c>
      <c r="J1004" s="36" t="s">
        <v>77</v>
      </c>
      <c r="K1004" s="123">
        <v>45839</v>
      </c>
      <c r="L1004" s="36">
        <f>L999*6</f>
        <v>33</v>
      </c>
      <c r="M1004" s="36" t="s">
        <v>77</v>
      </c>
      <c r="N1004" s="130">
        <v>45108</v>
      </c>
      <c r="O1004" s="130" t="s">
        <v>238</v>
      </c>
      <c r="P1004" s="35" t="s">
        <v>79</v>
      </c>
      <c r="Q1004" s="35" t="s">
        <v>79</v>
      </c>
      <c r="R1004" s="112" t="s">
        <v>728</v>
      </c>
    </row>
    <row r="1005" spans="2:23" ht="30" x14ac:dyDescent="0.25">
      <c r="B1005"/>
      <c r="C1005" s="51" t="s">
        <v>152</v>
      </c>
      <c r="D1005" s="35" t="s">
        <v>153</v>
      </c>
      <c r="E1005" s="35" t="s">
        <v>154</v>
      </c>
      <c r="F1005" s="35">
        <v>7</v>
      </c>
      <c r="G1005" s="35" t="s">
        <v>95</v>
      </c>
      <c r="H1005" s="23">
        <v>3</v>
      </c>
      <c r="I1005" s="36">
        <f>I999*3</f>
        <v>17.399999999999999</v>
      </c>
      <c r="J1005" s="36" t="s">
        <v>77</v>
      </c>
      <c r="K1005" s="123">
        <v>45839</v>
      </c>
      <c r="L1005" s="36">
        <f>L999*3</f>
        <v>16.5</v>
      </c>
      <c r="M1005" s="36" t="s">
        <v>77</v>
      </c>
      <c r="N1005" s="130">
        <v>45108</v>
      </c>
      <c r="O1005" s="130" t="s">
        <v>238</v>
      </c>
      <c r="P1005" s="35" t="s">
        <v>79</v>
      </c>
      <c r="Q1005" s="35" t="s">
        <v>79</v>
      </c>
      <c r="R1005" s="112" t="s">
        <v>728</v>
      </c>
    </row>
    <row r="1006" spans="2:23" ht="30" x14ac:dyDescent="0.25">
      <c r="B1006"/>
      <c r="C1006" s="51" t="s">
        <v>152</v>
      </c>
      <c r="D1006" s="35" t="s">
        <v>153</v>
      </c>
      <c r="E1006" s="35" t="s">
        <v>154</v>
      </c>
      <c r="F1006" s="35">
        <v>8</v>
      </c>
      <c r="G1006" s="35" t="s">
        <v>96</v>
      </c>
      <c r="H1006" s="23">
        <v>4</v>
      </c>
      <c r="I1006" s="36">
        <f>I999*4</f>
        <v>23.2</v>
      </c>
      <c r="J1006" s="36" t="s">
        <v>77</v>
      </c>
      <c r="K1006" s="123">
        <v>45839</v>
      </c>
      <c r="L1006" s="36">
        <f>L999*4</f>
        <v>22</v>
      </c>
      <c r="M1006" s="36" t="s">
        <v>77</v>
      </c>
      <c r="N1006" s="130">
        <v>45108</v>
      </c>
      <c r="O1006" s="130" t="s">
        <v>238</v>
      </c>
      <c r="P1006" s="35" t="s">
        <v>79</v>
      </c>
      <c r="Q1006" s="35" t="s">
        <v>79</v>
      </c>
      <c r="R1006" s="112" t="s">
        <v>728</v>
      </c>
    </row>
    <row r="1007" spans="2:23" ht="30" x14ac:dyDescent="0.25">
      <c r="B1007"/>
      <c r="C1007" s="51" t="s">
        <v>152</v>
      </c>
      <c r="D1007" s="35" t="s">
        <v>153</v>
      </c>
      <c r="E1007" s="35" t="s">
        <v>154</v>
      </c>
      <c r="F1007" s="35">
        <v>9</v>
      </c>
      <c r="G1007" s="35" t="s">
        <v>98</v>
      </c>
      <c r="H1007" s="23">
        <v>2</v>
      </c>
      <c r="I1007" s="36">
        <v>2.65</v>
      </c>
      <c r="J1007" s="36" t="s">
        <v>77</v>
      </c>
      <c r="K1007" s="123">
        <v>45839</v>
      </c>
      <c r="L1007" s="36">
        <v>2.65</v>
      </c>
      <c r="M1007" s="36" t="s">
        <v>77</v>
      </c>
      <c r="N1007" s="130">
        <v>45108</v>
      </c>
      <c r="O1007" s="130" t="s">
        <v>238</v>
      </c>
      <c r="P1007" s="35" t="s">
        <v>79</v>
      </c>
      <c r="Q1007" s="35" t="s">
        <v>79</v>
      </c>
      <c r="R1007" s="112" t="s">
        <v>728</v>
      </c>
    </row>
    <row r="1008" spans="2:23" ht="30" x14ac:dyDescent="0.25">
      <c r="B1008"/>
      <c r="C1008" s="51" t="s">
        <v>152</v>
      </c>
      <c r="D1008" s="35" t="s">
        <v>153</v>
      </c>
      <c r="E1008" s="35" t="s">
        <v>155</v>
      </c>
      <c r="F1008" s="35">
        <v>1</v>
      </c>
      <c r="G1008" s="35" t="s">
        <v>76</v>
      </c>
      <c r="H1008" s="23">
        <v>2</v>
      </c>
      <c r="I1008" s="36">
        <v>11.7</v>
      </c>
      <c r="J1008" s="36" t="s">
        <v>77</v>
      </c>
      <c r="K1008" s="123">
        <v>45839</v>
      </c>
      <c r="L1008" s="36">
        <v>11.2</v>
      </c>
      <c r="M1008" s="36" t="s">
        <v>77</v>
      </c>
      <c r="N1008" s="130">
        <v>45108</v>
      </c>
      <c r="O1008" s="130" t="s">
        <v>238</v>
      </c>
      <c r="P1008" s="35" t="s">
        <v>79</v>
      </c>
      <c r="Q1008" s="35" t="s">
        <v>79</v>
      </c>
      <c r="R1008" s="112" t="s">
        <v>728</v>
      </c>
      <c r="W1008" s="8"/>
    </row>
    <row r="1009" spans="2:18" ht="30" x14ac:dyDescent="0.25">
      <c r="B1009"/>
      <c r="C1009" s="51" t="s">
        <v>152</v>
      </c>
      <c r="D1009" s="35" t="s">
        <v>153</v>
      </c>
      <c r="E1009" s="35" t="s">
        <v>155</v>
      </c>
      <c r="F1009" s="35">
        <v>2</v>
      </c>
      <c r="G1009" s="35" t="s">
        <v>82</v>
      </c>
      <c r="H1009" s="23">
        <v>2</v>
      </c>
      <c r="I1009" s="36">
        <f>I1008*2</f>
        <v>23.4</v>
      </c>
      <c r="J1009" s="36" t="s">
        <v>77</v>
      </c>
      <c r="K1009" s="123">
        <v>45839</v>
      </c>
      <c r="L1009" s="36">
        <f>L1008*2</f>
        <v>22.4</v>
      </c>
      <c r="M1009" s="36" t="s">
        <v>77</v>
      </c>
      <c r="N1009" s="130">
        <v>45108</v>
      </c>
      <c r="O1009" s="130" t="s">
        <v>238</v>
      </c>
      <c r="P1009" s="35" t="s">
        <v>79</v>
      </c>
      <c r="Q1009" s="35" t="s">
        <v>79</v>
      </c>
      <c r="R1009" s="112" t="s">
        <v>728</v>
      </c>
    </row>
    <row r="1010" spans="2:18" ht="30" x14ac:dyDescent="0.25">
      <c r="B1010"/>
      <c r="C1010" s="51" t="s">
        <v>152</v>
      </c>
      <c r="D1010" s="35" t="s">
        <v>153</v>
      </c>
      <c r="E1010" s="35" t="s">
        <v>155</v>
      </c>
      <c r="F1010" s="35">
        <v>3</v>
      </c>
      <c r="G1010" s="35" t="s">
        <v>97</v>
      </c>
      <c r="H1010" s="23">
        <v>3</v>
      </c>
      <c r="I1010" s="36">
        <f>I1008*3</f>
        <v>35.099999999999994</v>
      </c>
      <c r="J1010" s="36" t="s">
        <v>77</v>
      </c>
      <c r="K1010" s="123">
        <v>45839</v>
      </c>
      <c r="L1010" s="36">
        <f>L1008*3</f>
        <v>33.599999999999994</v>
      </c>
      <c r="M1010" s="36" t="s">
        <v>77</v>
      </c>
      <c r="N1010" s="130">
        <v>45108</v>
      </c>
      <c r="O1010" s="130" t="s">
        <v>238</v>
      </c>
      <c r="P1010" s="35" t="s">
        <v>79</v>
      </c>
      <c r="Q1010" s="35" t="s">
        <v>79</v>
      </c>
      <c r="R1010" s="112" t="s">
        <v>728</v>
      </c>
    </row>
    <row r="1011" spans="2:18" ht="30" x14ac:dyDescent="0.25">
      <c r="B1011"/>
      <c r="C1011" s="51" t="s">
        <v>152</v>
      </c>
      <c r="D1011" s="35" t="s">
        <v>153</v>
      </c>
      <c r="E1011" s="35" t="s">
        <v>155</v>
      </c>
      <c r="F1011" s="35">
        <v>4</v>
      </c>
      <c r="G1011" s="35" t="s">
        <v>97</v>
      </c>
      <c r="H1011" s="23">
        <v>4</v>
      </c>
      <c r="I1011" s="36">
        <f>I1008*4</f>
        <v>46.8</v>
      </c>
      <c r="J1011" s="36" t="s">
        <v>77</v>
      </c>
      <c r="K1011" s="123">
        <v>45839</v>
      </c>
      <c r="L1011" s="36">
        <f>L1008*4</f>
        <v>44.8</v>
      </c>
      <c r="M1011" s="36" t="s">
        <v>77</v>
      </c>
      <c r="N1011" s="130">
        <v>45108</v>
      </c>
      <c r="O1011" s="130" t="s">
        <v>238</v>
      </c>
      <c r="P1011" s="35" t="s">
        <v>79</v>
      </c>
      <c r="Q1011" s="35" t="s">
        <v>79</v>
      </c>
      <c r="R1011" s="112" t="s">
        <v>728</v>
      </c>
    </row>
    <row r="1012" spans="2:18" ht="30" x14ac:dyDescent="0.25">
      <c r="B1012"/>
      <c r="C1012" s="51" t="s">
        <v>152</v>
      </c>
      <c r="D1012" s="35" t="s">
        <v>153</v>
      </c>
      <c r="E1012" s="35" t="s">
        <v>155</v>
      </c>
      <c r="F1012" s="35">
        <v>5</v>
      </c>
      <c r="G1012" s="35" t="s">
        <v>97</v>
      </c>
      <c r="H1012" s="23">
        <v>5</v>
      </c>
      <c r="I1012" s="36">
        <f>I1008*5</f>
        <v>58.5</v>
      </c>
      <c r="J1012" s="36" t="s">
        <v>77</v>
      </c>
      <c r="K1012" s="123">
        <v>45839</v>
      </c>
      <c r="L1012" s="36">
        <f>L1008*5</f>
        <v>56</v>
      </c>
      <c r="M1012" s="36" t="s">
        <v>77</v>
      </c>
      <c r="N1012" s="130">
        <v>45108</v>
      </c>
      <c r="O1012" s="130" t="s">
        <v>238</v>
      </c>
      <c r="P1012" s="35" t="s">
        <v>79</v>
      </c>
      <c r="Q1012" s="35" t="s">
        <v>79</v>
      </c>
      <c r="R1012" s="112" t="s">
        <v>728</v>
      </c>
    </row>
    <row r="1013" spans="2:18" ht="30" x14ac:dyDescent="0.25">
      <c r="B1013"/>
      <c r="C1013" s="51" t="s">
        <v>152</v>
      </c>
      <c r="D1013" s="35" t="s">
        <v>153</v>
      </c>
      <c r="E1013" s="35" t="s">
        <v>155</v>
      </c>
      <c r="F1013" s="35">
        <v>6</v>
      </c>
      <c r="G1013" s="35" t="s">
        <v>97</v>
      </c>
      <c r="H1013" s="23">
        <v>6</v>
      </c>
      <c r="I1013" s="36">
        <f>I1008*6</f>
        <v>70.199999999999989</v>
      </c>
      <c r="J1013" s="36" t="s">
        <v>77</v>
      </c>
      <c r="K1013" s="123">
        <v>45839</v>
      </c>
      <c r="L1013" s="36">
        <f>L1008*6</f>
        <v>67.199999999999989</v>
      </c>
      <c r="M1013" s="36" t="s">
        <v>77</v>
      </c>
      <c r="N1013" s="130">
        <v>45108</v>
      </c>
      <c r="O1013" s="130" t="s">
        <v>238</v>
      </c>
      <c r="P1013" s="35" t="s">
        <v>79</v>
      </c>
      <c r="Q1013" s="35" t="s">
        <v>79</v>
      </c>
      <c r="R1013" s="112" t="s">
        <v>728</v>
      </c>
    </row>
    <row r="1014" spans="2:18" ht="30" x14ac:dyDescent="0.25">
      <c r="B1014"/>
      <c r="C1014" s="51" t="s">
        <v>152</v>
      </c>
      <c r="D1014" s="35" t="s">
        <v>153</v>
      </c>
      <c r="E1014" s="35" t="s">
        <v>155</v>
      </c>
      <c r="F1014" s="35">
        <v>7</v>
      </c>
      <c r="G1014" s="35" t="s">
        <v>95</v>
      </c>
      <c r="H1014" s="23">
        <v>3</v>
      </c>
      <c r="I1014" s="36">
        <f>I1008*3</f>
        <v>35.099999999999994</v>
      </c>
      <c r="J1014" s="36" t="s">
        <v>77</v>
      </c>
      <c r="K1014" s="123">
        <v>45839</v>
      </c>
      <c r="L1014" s="36">
        <f>L1008*3</f>
        <v>33.599999999999994</v>
      </c>
      <c r="M1014" s="36" t="s">
        <v>77</v>
      </c>
      <c r="N1014" s="130">
        <v>45108</v>
      </c>
      <c r="O1014" s="130" t="s">
        <v>238</v>
      </c>
      <c r="P1014" s="35" t="s">
        <v>79</v>
      </c>
      <c r="Q1014" s="35" t="s">
        <v>79</v>
      </c>
      <c r="R1014" s="112" t="s">
        <v>728</v>
      </c>
    </row>
    <row r="1015" spans="2:18" ht="30" x14ac:dyDescent="0.25">
      <c r="B1015"/>
      <c r="C1015" s="51" t="s">
        <v>152</v>
      </c>
      <c r="D1015" s="35" t="s">
        <v>153</v>
      </c>
      <c r="E1015" s="35" t="s">
        <v>155</v>
      </c>
      <c r="F1015" s="35">
        <v>8</v>
      </c>
      <c r="G1015" s="35" t="s">
        <v>96</v>
      </c>
      <c r="H1015" s="23">
        <v>4</v>
      </c>
      <c r="I1015" s="36">
        <f>I1008*4</f>
        <v>46.8</v>
      </c>
      <c r="J1015" s="36" t="s">
        <v>77</v>
      </c>
      <c r="K1015" s="123">
        <v>45839</v>
      </c>
      <c r="L1015" s="36">
        <f>L1008*4</f>
        <v>44.8</v>
      </c>
      <c r="M1015" s="36" t="s">
        <v>77</v>
      </c>
      <c r="N1015" s="130">
        <v>45108</v>
      </c>
      <c r="O1015" s="130" t="s">
        <v>238</v>
      </c>
      <c r="P1015" s="35" t="s">
        <v>79</v>
      </c>
      <c r="Q1015" s="35" t="s">
        <v>79</v>
      </c>
      <c r="R1015" s="112" t="s">
        <v>728</v>
      </c>
    </row>
    <row r="1016" spans="2:18" ht="30" x14ac:dyDescent="0.25">
      <c r="B1016"/>
      <c r="C1016" s="51" t="s">
        <v>152</v>
      </c>
      <c r="D1016" s="35" t="s">
        <v>153</v>
      </c>
      <c r="E1016" s="35" t="s">
        <v>155</v>
      </c>
      <c r="F1016" s="35">
        <v>9</v>
      </c>
      <c r="G1016" s="35" t="s">
        <v>98</v>
      </c>
      <c r="H1016" s="23">
        <v>2</v>
      </c>
      <c r="I1016" s="36">
        <v>5.6</v>
      </c>
      <c r="J1016" s="36" t="s">
        <v>77</v>
      </c>
      <c r="K1016" s="123">
        <v>45839</v>
      </c>
      <c r="L1016" s="36">
        <v>5.6</v>
      </c>
      <c r="M1016" s="36" t="s">
        <v>77</v>
      </c>
      <c r="N1016" s="130">
        <v>45108</v>
      </c>
      <c r="O1016" s="130" t="s">
        <v>238</v>
      </c>
      <c r="P1016" s="35" t="s">
        <v>79</v>
      </c>
      <c r="Q1016" s="35" t="s">
        <v>79</v>
      </c>
      <c r="R1016" s="112" t="s">
        <v>728</v>
      </c>
    </row>
    <row r="1017" spans="2:18" ht="15" x14ac:dyDescent="0.25">
      <c r="B1017"/>
      <c r="C1017" s="152"/>
      <c r="D1017" s="14"/>
      <c r="E1017" s="14"/>
      <c r="F1017" s="153"/>
      <c r="G1017" s="14"/>
      <c r="H1017" s="153"/>
      <c r="I1017" s="154"/>
      <c r="J1017" s="154"/>
      <c r="K1017" s="155"/>
      <c r="L1017" s="154"/>
      <c r="M1017" s="154"/>
      <c r="N1017" s="156"/>
      <c r="O1017" s="156"/>
      <c r="P1017" s="14"/>
      <c r="Q1017" s="14"/>
      <c r="R1017" s="157"/>
    </row>
    <row r="1018" spans="2:18" ht="15" x14ac:dyDescent="0.25">
      <c r="B1018"/>
      <c r="C1018" s="158" t="s">
        <v>508</v>
      </c>
      <c r="D1018" s="99"/>
      <c r="E1018" s="99"/>
      <c r="F1018" s="34"/>
      <c r="G1018" s="99"/>
      <c r="H1018" s="34"/>
      <c r="I1018" s="99"/>
      <c r="J1018" s="99"/>
      <c r="K1018" s="99"/>
      <c r="L1018" s="99"/>
      <c r="M1018" s="99"/>
      <c r="N1018" s="99"/>
      <c r="O1018" s="99"/>
      <c r="P1018" s="99"/>
      <c r="Q1018" s="99"/>
      <c r="R1018" s="159"/>
    </row>
    <row r="1019" spans="2:18" ht="15" x14ac:dyDescent="0.25">
      <c r="B1019"/>
      <c r="C1019" s="160"/>
      <c r="D1019" s="43"/>
      <c r="E1019" s="43"/>
      <c r="F1019" s="42"/>
      <c r="G1019" s="43"/>
      <c r="H1019" s="42"/>
      <c r="I1019" s="122"/>
      <c r="J1019" s="122"/>
      <c r="K1019" s="129"/>
      <c r="L1019" s="122"/>
      <c r="M1019" s="122"/>
      <c r="N1019" s="136"/>
      <c r="O1019" s="136"/>
      <c r="P1019" s="43"/>
      <c r="Q1019" s="43"/>
      <c r="R1019" s="161"/>
    </row>
    <row r="1020" spans="2:18" ht="45" x14ac:dyDescent="0.25">
      <c r="B1020"/>
      <c r="C1020" s="138" t="s">
        <v>107</v>
      </c>
      <c r="D1020" s="55" t="s">
        <v>109</v>
      </c>
      <c r="E1020" s="55" t="s">
        <v>126</v>
      </c>
      <c r="F1020" s="37" t="s">
        <v>422</v>
      </c>
      <c r="G1020" s="55" t="s">
        <v>216</v>
      </c>
      <c r="H1020" s="37" t="s">
        <v>73</v>
      </c>
      <c r="I1020" s="55" t="s">
        <v>68</v>
      </c>
      <c r="J1020" s="55" t="s">
        <v>69</v>
      </c>
      <c r="K1020" s="55" t="s">
        <v>70</v>
      </c>
      <c r="L1020" s="55" t="s">
        <v>78</v>
      </c>
      <c r="M1020" s="55" t="s">
        <v>71</v>
      </c>
      <c r="N1020" s="55" t="s">
        <v>28</v>
      </c>
      <c r="O1020" s="55" t="s">
        <v>250</v>
      </c>
      <c r="P1020" s="55" t="s">
        <v>46</v>
      </c>
      <c r="Q1020" s="55" t="s">
        <v>24</v>
      </c>
      <c r="R1020" s="109" t="s">
        <v>29</v>
      </c>
    </row>
    <row r="1021" spans="2:18" ht="28.5" x14ac:dyDescent="0.25">
      <c r="B1021"/>
      <c r="C1021" s="140" t="s">
        <v>156</v>
      </c>
      <c r="D1021" s="38" t="s">
        <v>157</v>
      </c>
      <c r="E1021" s="38" t="s">
        <v>159</v>
      </c>
      <c r="F1021" s="38">
        <v>1</v>
      </c>
      <c r="G1021" s="38" t="s">
        <v>76</v>
      </c>
      <c r="H1021" s="38">
        <v>2</v>
      </c>
      <c r="I1021" s="38">
        <v>11.1</v>
      </c>
      <c r="J1021" s="38" t="s">
        <v>77</v>
      </c>
      <c r="K1021" s="123">
        <v>45661</v>
      </c>
      <c r="L1021" s="38">
        <v>10.7</v>
      </c>
      <c r="M1021" s="38" t="s">
        <v>77</v>
      </c>
      <c r="N1021" s="38">
        <v>44930</v>
      </c>
      <c r="O1021" s="38" t="s">
        <v>238</v>
      </c>
      <c r="P1021" s="38" t="s">
        <v>158</v>
      </c>
      <c r="Q1021" s="38" t="s">
        <v>94</v>
      </c>
      <c r="R1021" s="114" t="s">
        <v>93</v>
      </c>
    </row>
    <row r="1022" spans="2:18" ht="28.5" x14ac:dyDescent="0.25">
      <c r="B1022"/>
      <c r="C1022" s="141" t="s">
        <v>156</v>
      </c>
      <c r="D1022" s="39" t="s">
        <v>157</v>
      </c>
      <c r="E1022" s="39" t="s">
        <v>159</v>
      </c>
      <c r="F1022" s="39">
        <v>2</v>
      </c>
      <c r="G1022" s="39" t="s">
        <v>82</v>
      </c>
      <c r="H1022" s="39">
        <v>2</v>
      </c>
      <c r="I1022" s="39">
        <v>22.2</v>
      </c>
      <c r="J1022" s="39" t="s">
        <v>77</v>
      </c>
      <c r="K1022" s="123">
        <v>45661</v>
      </c>
      <c r="L1022" s="39">
        <v>21.4</v>
      </c>
      <c r="M1022" s="39" t="s">
        <v>77</v>
      </c>
      <c r="N1022" s="39">
        <v>44930</v>
      </c>
      <c r="O1022" s="39" t="s">
        <v>238</v>
      </c>
      <c r="P1022" s="39" t="s">
        <v>158</v>
      </c>
      <c r="Q1022" s="39" t="s">
        <v>94</v>
      </c>
      <c r="R1022" s="110" t="s">
        <v>93</v>
      </c>
    </row>
    <row r="1023" spans="2:18" ht="28.5" x14ac:dyDescent="0.25">
      <c r="B1023"/>
      <c r="C1023" s="141" t="s">
        <v>156</v>
      </c>
      <c r="D1023" s="39" t="s">
        <v>157</v>
      </c>
      <c r="E1023" s="39" t="s">
        <v>159</v>
      </c>
      <c r="F1023" s="39">
        <v>3</v>
      </c>
      <c r="G1023" s="39" t="s">
        <v>88</v>
      </c>
      <c r="H1023" s="39">
        <v>3</v>
      </c>
      <c r="I1023" s="39">
        <v>33.299999999999997</v>
      </c>
      <c r="J1023" s="39" t="s">
        <v>77</v>
      </c>
      <c r="K1023" s="123">
        <v>45661</v>
      </c>
      <c r="L1023" s="39">
        <v>32.1</v>
      </c>
      <c r="M1023" s="39" t="s">
        <v>77</v>
      </c>
      <c r="N1023" s="39">
        <v>44930</v>
      </c>
      <c r="O1023" s="39" t="s">
        <v>238</v>
      </c>
      <c r="P1023" s="39" t="s">
        <v>158</v>
      </c>
      <c r="Q1023" s="39" t="s">
        <v>94</v>
      </c>
      <c r="R1023" s="110" t="s">
        <v>93</v>
      </c>
    </row>
    <row r="1024" spans="2:18" ht="28.5" x14ac:dyDescent="0.25">
      <c r="B1024"/>
      <c r="C1024" s="141" t="s">
        <v>156</v>
      </c>
      <c r="D1024" s="39" t="s">
        <v>157</v>
      </c>
      <c r="E1024" s="39" t="s">
        <v>159</v>
      </c>
      <c r="F1024" s="39">
        <v>4</v>
      </c>
      <c r="G1024" s="39" t="s">
        <v>89</v>
      </c>
      <c r="H1024" s="39">
        <v>4</v>
      </c>
      <c r="I1024" s="39">
        <v>44.4</v>
      </c>
      <c r="J1024" s="39" t="s">
        <v>77</v>
      </c>
      <c r="K1024" s="123">
        <v>45661</v>
      </c>
      <c r="L1024" s="39">
        <v>42.8</v>
      </c>
      <c r="M1024" s="39" t="s">
        <v>77</v>
      </c>
      <c r="N1024" s="39">
        <v>44930</v>
      </c>
      <c r="O1024" s="39" t="s">
        <v>238</v>
      </c>
      <c r="P1024" s="39" t="s">
        <v>158</v>
      </c>
      <c r="Q1024" s="39" t="s">
        <v>94</v>
      </c>
      <c r="R1024" s="110" t="s">
        <v>93</v>
      </c>
    </row>
    <row r="1025" spans="2:18" ht="28.5" x14ac:dyDescent="0.25">
      <c r="B1025"/>
      <c r="C1025" s="141" t="s">
        <v>156</v>
      </c>
      <c r="D1025" s="39" t="s">
        <v>157</v>
      </c>
      <c r="E1025" s="39" t="s">
        <v>159</v>
      </c>
      <c r="F1025" s="39">
        <v>5</v>
      </c>
      <c r="G1025" s="39" t="s">
        <v>89</v>
      </c>
      <c r="H1025" s="39">
        <v>5</v>
      </c>
      <c r="I1025" s="39">
        <v>55.5</v>
      </c>
      <c r="J1025" s="39" t="s">
        <v>77</v>
      </c>
      <c r="K1025" s="123">
        <v>45661</v>
      </c>
      <c r="L1025" s="39">
        <v>53.5</v>
      </c>
      <c r="M1025" s="39" t="s">
        <v>77</v>
      </c>
      <c r="N1025" s="39">
        <v>44930</v>
      </c>
      <c r="O1025" s="39" t="s">
        <v>238</v>
      </c>
      <c r="P1025" s="39" t="s">
        <v>158</v>
      </c>
      <c r="Q1025" s="39" t="s">
        <v>94</v>
      </c>
      <c r="R1025" s="110" t="s">
        <v>93</v>
      </c>
    </row>
    <row r="1026" spans="2:18" ht="28.5" x14ac:dyDescent="0.25">
      <c r="B1026"/>
      <c r="C1026" s="141" t="s">
        <v>156</v>
      </c>
      <c r="D1026" s="39" t="s">
        <v>157</v>
      </c>
      <c r="E1026" s="39" t="s">
        <v>159</v>
      </c>
      <c r="F1026" s="39">
        <v>6</v>
      </c>
      <c r="G1026" s="39" t="s">
        <v>89</v>
      </c>
      <c r="H1026" s="39">
        <v>6</v>
      </c>
      <c r="I1026" s="39">
        <v>66.599999999999994</v>
      </c>
      <c r="J1026" s="39" t="s">
        <v>77</v>
      </c>
      <c r="K1026" s="123">
        <v>45661</v>
      </c>
      <c r="L1026" s="39">
        <v>64.2</v>
      </c>
      <c r="M1026" s="39" t="s">
        <v>77</v>
      </c>
      <c r="N1026" s="39">
        <v>44930</v>
      </c>
      <c r="O1026" s="39" t="s">
        <v>238</v>
      </c>
      <c r="P1026" s="39" t="s">
        <v>158</v>
      </c>
      <c r="Q1026" s="39" t="s">
        <v>94</v>
      </c>
      <c r="R1026" s="110" t="s">
        <v>93</v>
      </c>
    </row>
    <row r="1027" spans="2:18" ht="28.5" x14ac:dyDescent="0.25">
      <c r="B1027"/>
      <c r="C1027" s="141" t="s">
        <v>156</v>
      </c>
      <c r="D1027" s="39" t="s">
        <v>157</v>
      </c>
      <c r="E1027" s="39" t="s">
        <v>159</v>
      </c>
      <c r="F1027" s="39">
        <v>7</v>
      </c>
      <c r="G1027" s="39" t="s">
        <v>89</v>
      </c>
      <c r="H1027" s="39">
        <v>7</v>
      </c>
      <c r="I1027" s="39">
        <v>77.7</v>
      </c>
      <c r="J1027" s="39" t="s">
        <v>77</v>
      </c>
      <c r="K1027" s="123">
        <v>45661</v>
      </c>
      <c r="L1027" s="39">
        <v>74.900000000000006</v>
      </c>
      <c r="M1027" s="39" t="s">
        <v>77</v>
      </c>
      <c r="N1027" s="39">
        <v>44930</v>
      </c>
      <c r="O1027" s="39" t="s">
        <v>238</v>
      </c>
      <c r="P1027" s="39" t="s">
        <v>158</v>
      </c>
      <c r="Q1027" s="39" t="s">
        <v>94</v>
      </c>
      <c r="R1027" s="110" t="s">
        <v>93</v>
      </c>
    </row>
    <row r="1028" spans="2:18" ht="28.5" x14ac:dyDescent="0.25">
      <c r="B1028"/>
      <c r="C1028" s="141" t="s">
        <v>156</v>
      </c>
      <c r="D1028" s="39" t="s">
        <v>157</v>
      </c>
      <c r="E1028" s="39" t="s">
        <v>159</v>
      </c>
      <c r="F1028" s="39">
        <v>8</v>
      </c>
      <c r="G1028" s="39" t="s">
        <v>89</v>
      </c>
      <c r="H1028" s="39">
        <v>8</v>
      </c>
      <c r="I1028" s="39">
        <v>88.8</v>
      </c>
      <c r="J1028" s="39" t="s">
        <v>77</v>
      </c>
      <c r="K1028" s="123">
        <v>45661</v>
      </c>
      <c r="L1028" s="39">
        <v>85.6</v>
      </c>
      <c r="M1028" s="39" t="s">
        <v>77</v>
      </c>
      <c r="N1028" s="39">
        <v>44930</v>
      </c>
      <c r="O1028" s="39" t="s">
        <v>238</v>
      </c>
      <c r="P1028" s="39" t="s">
        <v>158</v>
      </c>
      <c r="Q1028" s="39" t="s">
        <v>94</v>
      </c>
      <c r="R1028" s="110" t="s">
        <v>93</v>
      </c>
    </row>
    <row r="1029" spans="2:18" ht="28.5" x14ac:dyDescent="0.25">
      <c r="B1029"/>
      <c r="C1029" s="141" t="s">
        <v>156</v>
      </c>
      <c r="D1029" s="39" t="s">
        <v>157</v>
      </c>
      <c r="E1029" s="39" t="s">
        <v>159</v>
      </c>
      <c r="F1029" s="39">
        <v>9</v>
      </c>
      <c r="G1029" s="39" t="s">
        <v>89</v>
      </c>
      <c r="H1029" s="39">
        <v>9</v>
      </c>
      <c r="I1029" s="39">
        <v>99.9</v>
      </c>
      <c r="J1029" s="39" t="s">
        <v>77</v>
      </c>
      <c r="K1029" s="123">
        <v>45661</v>
      </c>
      <c r="L1029" s="39">
        <v>96.3</v>
      </c>
      <c r="M1029" s="39" t="s">
        <v>77</v>
      </c>
      <c r="N1029" s="39">
        <v>44930</v>
      </c>
      <c r="O1029" s="39" t="s">
        <v>238</v>
      </c>
      <c r="P1029" s="39" t="s">
        <v>158</v>
      </c>
      <c r="Q1029" s="39" t="s">
        <v>94</v>
      </c>
      <c r="R1029" s="110" t="s">
        <v>93</v>
      </c>
    </row>
    <row r="1030" spans="2:18" ht="28.5" x14ac:dyDescent="0.25">
      <c r="B1030"/>
      <c r="C1030" s="141" t="s">
        <v>156</v>
      </c>
      <c r="D1030" s="39" t="s">
        <v>157</v>
      </c>
      <c r="E1030" s="39" t="s">
        <v>159</v>
      </c>
      <c r="F1030" s="39">
        <v>10</v>
      </c>
      <c r="G1030" s="39" t="s">
        <v>90</v>
      </c>
      <c r="H1030" s="39">
        <v>3</v>
      </c>
      <c r="I1030" s="39">
        <v>16.7</v>
      </c>
      <c r="J1030" s="39" t="s">
        <v>77</v>
      </c>
      <c r="K1030" s="123">
        <v>45661</v>
      </c>
      <c r="L1030" s="39">
        <v>16.100000000000001</v>
      </c>
      <c r="M1030" s="39" t="s">
        <v>77</v>
      </c>
      <c r="N1030" s="39">
        <v>44930</v>
      </c>
      <c r="O1030" s="39" t="s">
        <v>238</v>
      </c>
      <c r="P1030" s="39" t="s">
        <v>158</v>
      </c>
      <c r="Q1030" s="39" t="s">
        <v>94</v>
      </c>
      <c r="R1030" s="110" t="s">
        <v>93</v>
      </c>
    </row>
    <row r="1031" spans="2:18" ht="28.5" x14ac:dyDescent="0.25">
      <c r="B1031"/>
      <c r="C1031" s="141" t="s">
        <v>156</v>
      </c>
      <c r="D1031" s="39" t="s">
        <v>157</v>
      </c>
      <c r="E1031" s="39" t="s">
        <v>159</v>
      </c>
      <c r="F1031" s="39">
        <v>11</v>
      </c>
      <c r="G1031" s="39" t="s">
        <v>91</v>
      </c>
      <c r="H1031" s="39">
        <v>4</v>
      </c>
      <c r="I1031" s="39">
        <v>22.2</v>
      </c>
      <c r="J1031" s="39" t="s">
        <v>77</v>
      </c>
      <c r="K1031" s="123">
        <v>45661</v>
      </c>
      <c r="L1031" s="39">
        <v>21.4</v>
      </c>
      <c r="M1031" s="39" t="s">
        <v>77</v>
      </c>
      <c r="N1031" s="39">
        <v>44930</v>
      </c>
      <c r="O1031" s="39" t="s">
        <v>238</v>
      </c>
      <c r="P1031" s="39" t="s">
        <v>158</v>
      </c>
      <c r="Q1031" s="39" t="s">
        <v>94</v>
      </c>
      <c r="R1031" s="110" t="s">
        <v>93</v>
      </c>
    </row>
    <row r="1032" spans="2:18" ht="28.5" x14ac:dyDescent="0.25">
      <c r="B1032"/>
      <c r="C1032" s="142" t="s">
        <v>156</v>
      </c>
      <c r="D1032" s="40" t="s">
        <v>157</v>
      </c>
      <c r="E1032" s="40" t="s">
        <v>159</v>
      </c>
      <c r="F1032" s="40">
        <v>12</v>
      </c>
      <c r="G1032" s="40" t="s">
        <v>92</v>
      </c>
      <c r="H1032" s="40">
        <v>2</v>
      </c>
      <c r="I1032" s="40">
        <v>5.6</v>
      </c>
      <c r="J1032" s="40" t="s">
        <v>77</v>
      </c>
      <c r="K1032" s="126">
        <v>45661</v>
      </c>
      <c r="L1032" s="40">
        <v>5.4</v>
      </c>
      <c r="M1032" s="40" t="s">
        <v>77</v>
      </c>
      <c r="N1032" s="40">
        <v>45139</v>
      </c>
      <c r="O1032" s="40" t="s">
        <v>238</v>
      </c>
      <c r="P1032" s="40" t="s">
        <v>164</v>
      </c>
      <c r="Q1032" s="40" t="s">
        <v>102</v>
      </c>
      <c r="R1032" s="115" t="s">
        <v>93</v>
      </c>
    </row>
    <row r="1033" spans="2:18" ht="15" x14ac:dyDescent="0.25">
      <c r="B1033"/>
      <c r="C1033" s="50"/>
      <c r="D1033" s="50"/>
      <c r="E1033" s="50"/>
      <c r="F1033" s="50"/>
      <c r="G1033" s="50"/>
      <c r="H1033" s="50"/>
      <c r="I1033" s="50"/>
      <c r="J1033" s="50"/>
      <c r="K1033" s="50"/>
      <c r="L1033" s="50"/>
      <c r="M1033" s="50"/>
      <c r="N1033" s="50"/>
      <c r="O1033" s="50"/>
      <c r="P1033" s="50"/>
      <c r="Q1033" s="50"/>
      <c r="R1033" s="97"/>
    </row>
    <row r="1034" spans="2:18" ht="15" x14ac:dyDescent="0.25">
      <c r="B1034"/>
      <c r="C1034" s="33" t="s">
        <v>509</v>
      </c>
      <c r="D1034" s="99"/>
      <c r="E1034" s="99"/>
      <c r="F1034" s="34"/>
      <c r="G1034" s="99"/>
      <c r="H1034" s="34"/>
      <c r="I1034" s="99"/>
      <c r="J1034" s="99"/>
      <c r="K1034" s="99"/>
      <c r="L1034" s="99"/>
      <c r="M1034" s="99"/>
      <c r="N1034" s="99"/>
      <c r="O1034" s="99"/>
      <c r="P1034" s="99"/>
      <c r="Q1034" s="99"/>
      <c r="R1034" s="105"/>
    </row>
    <row r="1035" spans="2:18" ht="15" x14ac:dyDescent="0.25">
      <c r="B1035"/>
      <c r="C1035" s="50"/>
      <c r="D1035" s="50"/>
      <c r="E1035" s="50"/>
      <c r="F1035" s="50"/>
      <c r="G1035" s="50"/>
      <c r="H1035" s="50"/>
      <c r="I1035" s="50"/>
      <c r="J1035" s="50"/>
      <c r="K1035" s="50"/>
      <c r="L1035" s="50"/>
      <c r="M1035" s="50"/>
      <c r="N1035" s="50"/>
      <c r="O1035" s="50"/>
      <c r="P1035" s="50"/>
      <c r="Q1035" s="50"/>
      <c r="R1035" s="97"/>
    </row>
    <row r="1036" spans="2:18" ht="45" x14ac:dyDescent="0.25">
      <c r="B1036"/>
      <c r="C1036" s="55" t="s">
        <v>107</v>
      </c>
      <c r="D1036" s="55" t="s">
        <v>109</v>
      </c>
      <c r="E1036" s="55" t="s">
        <v>126</v>
      </c>
      <c r="F1036" s="37" t="s">
        <v>422</v>
      </c>
      <c r="G1036" s="55" t="s">
        <v>216</v>
      </c>
      <c r="H1036" s="37" t="s">
        <v>73</v>
      </c>
      <c r="I1036" s="55" t="s">
        <v>68</v>
      </c>
      <c r="J1036" s="55" t="s">
        <v>69</v>
      </c>
      <c r="K1036" s="55" t="s">
        <v>70</v>
      </c>
      <c r="L1036" s="55" t="s">
        <v>78</v>
      </c>
      <c r="M1036" s="55" t="s">
        <v>71</v>
      </c>
      <c r="N1036" s="55" t="s">
        <v>28</v>
      </c>
      <c r="O1036" s="55" t="s">
        <v>250</v>
      </c>
      <c r="P1036" s="55" t="s">
        <v>46</v>
      </c>
      <c r="Q1036" s="55" t="s">
        <v>24</v>
      </c>
      <c r="R1036" s="106" t="s">
        <v>29</v>
      </c>
    </row>
    <row r="1037" spans="2:18" ht="28.5" x14ac:dyDescent="0.25">
      <c r="B1037"/>
      <c r="C1037" s="51" t="s">
        <v>163</v>
      </c>
      <c r="D1037" s="35" t="s">
        <v>162</v>
      </c>
      <c r="E1037" s="35" t="s">
        <v>502</v>
      </c>
      <c r="F1037" s="23">
        <v>1</v>
      </c>
      <c r="G1037" s="35" t="s">
        <v>510</v>
      </c>
      <c r="H1037" s="23">
        <v>2</v>
      </c>
      <c r="I1037" s="36">
        <v>5</v>
      </c>
      <c r="J1037" s="36" t="s">
        <v>77</v>
      </c>
      <c r="K1037" s="123">
        <v>45581</v>
      </c>
      <c r="L1037" s="36">
        <v>4.3</v>
      </c>
      <c r="M1037" s="36" t="s">
        <v>77</v>
      </c>
      <c r="N1037" s="130">
        <v>45139</v>
      </c>
      <c r="O1037" s="130" t="s">
        <v>238</v>
      </c>
      <c r="P1037" s="35" t="s">
        <v>164</v>
      </c>
      <c r="Q1037" s="35" t="s">
        <v>102</v>
      </c>
      <c r="R1037" s="114" t="s">
        <v>101</v>
      </c>
    </row>
    <row r="1038" spans="2:18" ht="28.5" x14ac:dyDescent="0.25">
      <c r="B1038"/>
      <c r="C1038" s="51" t="s">
        <v>163</v>
      </c>
      <c r="D1038" s="35" t="s">
        <v>162</v>
      </c>
      <c r="E1038" s="35" t="s">
        <v>502</v>
      </c>
      <c r="F1038" s="23">
        <v>2</v>
      </c>
      <c r="G1038" s="35" t="s">
        <v>511</v>
      </c>
      <c r="H1038" s="23">
        <v>2</v>
      </c>
      <c r="I1038" s="36">
        <v>10</v>
      </c>
      <c r="J1038" s="36" t="s">
        <v>77</v>
      </c>
      <c r="K1038" s="123">
        <v>45581</v>
      </c>
      <c r="L1038" s="36">
        <v>8.6</v>
      </c>
      <c r="M1038" s="36" t="s">
        <v>77</v>
      </c>
      <c r="N1038" s="130">
        <v>45139</v>
      </c>
      <c r="O1038" s="130" t="s">
        <v>238</v>
      </c>
      <c r="P1038" s="35" t="s">
        <v>164</v>
      </c>
      <c r="Q1038" s="35" t="s">
        <v>102</v>
      </c>
      <c r="R1038" s="110" t="s">
        <v>101</v>
      </c>
    </row>
    <row r="1039" spans="2:18" ht="28.5" x14ac:dyDescent="0.25">
      <c r="B1039"/>
      <c r="C1039" s="51" t="s">
        <v>163</v>
      </c>
      <c r="D1039" s="35" t="s">
        <v>162</v>
      </c>
      <c r="E1039" s="35" t="s">
        <v>502</v>
      </c>
      <c r="F1039" s="23">
        <v>3</v>
      </c>
      <c r="G1039" s="35" t="s">
        <v>95</v>
      </c>
      <c r="H1039" s="23">
        <v>3</v>
      </c>
      <c r="I1039" s="36">
        <v>7.5</v>
      </c>
      <c r="J1039" s="36" t="s">
        <v>77</v>
      </c>
      <c r="K1039" s="123">
        <v>45581</v>
      </c>
      <c r="L1039" s="36">
        <v>6.5</v>
      </c>
      <c r="M1039" s="36" t="s">
        <v>77</v>
      </c>
      <c r="N1039" s="130">
        <v>45139</v>
      </c>
      <c r="O1039" s="130" t="s">
        <v>238</v>
      </c>
      <c r="P1039" s="35" t="s">
        <v>164</v>
      </c>
      <c r="Q1039" s="35" t="s">
        <v>102</v>
      </c>
      <c r="R1039" s="110" t="s">
        <v>101</v>
      </c>
    </row>
    <row r="1040" spans="2:18" ht="28.5" x14ac:dyDescent="0.25">
      <c r="B1040"/>
      <c r="C1040" s="51" t="s">
        <v>163</v>
      </c>
      <c r="D1040" s="35" t="s">
        <v>162</v>
      </c>
      <c r="E1040" s="35" t="s">
        <v>502</v>
      </c>
      <c r="F1040" s="23">
        <v>4</v>
      </c>
      <c r="G1040" s="35" t="s">
        <v>97</v>
      </c>
      <c r="H1040" s="23">
        <v>3</v>
      </c>
      <c r="I1040" s="36">
        <v>15</v>
      </c>
      <c r="J1040" s="36" t="s">
        <v>77</v>
      </c>
      <c r="K1040" s="123">
        <v>45581</v>
      </c>
      <c r="L1040" s="36">
        <v>12.9</v>
      </c>
      <c r="M1040" s="36" t="s">
        <v>77</v>
      </c>
      <c r="N1040" s="130">
        <v>45139</v>
      </c>
      <c r="O1040" s="130" t="s">
        <v>238</v>
      </c>
      <c r="P1040" s="35" t="s">
        <v>164</v>
      </c>
      <c r="Q1040" s="35" t="s">
        <v>102</v>
      </c>
      <c r="R1040" s="110" t="s">
        <v>101</v>
      </c>
    </row>
    <row r="1041" spans="2:18" ht="28.5" x14ac:dyDescent="0.25">
      <c r="B1041"/>
      <c r="C1041" s="51" t="s">
        <v>163</v>
      </c>
      <c r="D1041" s="35" t="s">
        <v>162</v>
      </c>
      <c r="E1041" s="35" t="s">
        <v>502</v>
      </c>
      <c r="F1041" s="23">
        <v>5</v>
      </c>
      <c r="G1041" s="35" t="s">
        <v>96</v>
      </c>
      <c r="H1041" s="23">
        <v>4</v>
      </c>
      <c r="I1041" s="36">
        <v>10</v>
      </c>
      <c r="J1041" s="36" t="s">
        <v>77</v>
      </c>
      <c r="K1041" s="123">
        <v>45581</v>
      </c>
      <c r="L1041" s="36">
        <v>8.6</v>
      </c>
      <c r="M1041" s="36" t="s">
        <v>77</v>
      </c>
      <c r="N1041" s="130">
        <v>45139</v>
      </c>
      <c r="O1041" s="130" t="s">
        <v>238</v>
      </c>
      <c r="P1041" s="35" t="s">
        <v>164</v>
      </c>
      <c r="Q1041" s="35" t="s">
        <v>102</v>
      </c>
      <c r="R1041" s="110" t="s">
        <v>101</v>
      </c>
    </row>
    <row r="1042" spans="2:18" ht="28.5" x14ac:dyDescent="0.25">
      <c r="B1042"/>
      <c r="C1042" s="51" t="s">
        <v>163</v>
      </c>
      <c r="D1042" s="35" t="s">
        <v>162</v>
      </c>
      <c r="E1042" s="35" t="s">
        <v>502</v>
      </c>
      <c r="F1042" s="23">
        <v>6</v>
      </c>
      <c r="G1042" s="35" t="s">
        <v>72</v>
      </c>
      <c r="H1042" s="23">
        <v>5</v>
      </c>
      <c r="I1042" s="36">
        <v>20</v>
      </c>
      <c r="J1042" s="36" t="s">
        <v>77</v>
      </c>
      <c r="K1042" s="123">
        <v>45581</v>
      </c>
      <c r="L1042" s="36">
        <v>17.2</v>
      </c>
      <c r="M1042" s="36" t="s">
        <v>77</v>
      </c>
      <c r="N1042" s="130">
        <v>45139</v>
      </c>
      <c r="O1042" s="130" t="s">
        <v>238</v>
      </c>
      <c r="P1042" s="35" t="s">
        <v>164</v>
      </c>
      <c r="Q1042" s="35" t="s">
        <v>102</v>
      </c>
      <c r="R1042" s="110" t="s">
        <v>101</v>
      </c>
    </row>
    <row r="1043" spans="2:18" ht="28.5" x14ac:dyDescent="0.25">
      <c r="B1043"/>
      <c r="C1043" s="51" t="s">
        <v>163</v>
      </c>
      <c r="D1043" s="35" t="s">
        <v>162</v>
      </c>
      <c r="E1043" s="35" t="s">
        <v>502</v>
      </c>
      <c r="F1043" s="23">
        <v>7</v>
      </c>
      <c r="G1043" s="35" t="s">
        <v>72</v>
      </c>
      <c r="H1043" s="23">
        <v>5</v>
      </c>
      <c r="I1043" s="36">
        <v>25</v>
      </c>
      <c r="J1043" s="36" t="s">
        <v>77</v>
      </c>
      <c r="K1043" s="123">
        <v>45581</v>
      </c>
      <c r="L1043" s="36">
        <v>21.5</v>
      </c>
      <c r="M1043" s="36" t="s">
        <v>77</v>
      </c>
      <c r="N1043" s="130">
        <v>45139</v>
      </c>
      <c r="O1043" s="130" t="s">
        <v>238</v>
      </c>
      <c r="P1043" s="35" t="s">
        <v>164</v>
      </c>
      <c r="Q1043" s="35" t="s">
        <v>102</v>
      </c>
      <c r="R1043" s="110" t="s">
        <v>101</v>
      </c>
    </row>
    <row r="1044" spans="2:18" ht="28.5" x14ac:dyDescent="0.25">
      <c r="B1044"/>
      <c r="C1044" s="51" t="s">
        <v>163</v>
      </c>
      <c r="D1044" s="35" t="s">
        <v>162</v>
      </c>
      <c r="E1044" s="35" t="s">
        <v>502</v>
      </c>
      <c r="F1044" s="23">
        <v>8</v>
      </c>
      <c r="G1044" s="35" t="s">
        <v>72</v>
      </c>
      <c r="H1044" s="23">
        <v>6</v>
      </c>
      <c r="I1044" s="36">
        <v>30</v>
      </c>
      <c r="J1044" s="36" t="s">
        <v>77</v>
      </c>
      <c r="K1044" s="123">
        <v>45581</v>
      </c>
      <c r="L1044" s="36">
        <v>25.8</v>
      </c>
      <c r="M1044" s="36" t="s">
        <v>77</v>
      </c>
      <c r="N1044" s="130">
        <v>45139</v>
      </c>
      <c r="O1044" s="130" t="s">
        <v>238</v>
      </c>
      <c r="P1044" s="35" t="s">
        <v>164</v>
      </c>
      <c r="Q1044" s="35" t="s">
        <v>102</v>
      </c>
      <c r="R1044" s="110" t="s">
        <v>101</v>
      </c>
    </row>
    <row r="1045" spans="2:18" ht="28.5" x14ac:dyDescent="0.25">
      <c r="B1045"/>
      <c r="C1045" s="51" t="s">
        <v>163</v>
      </c>
      <c r="D1045" s="35" t="s">
        <v>162</v>
      </c>
      <c r="E1045" s="35" t="s">
        <v>502</v>
      </c>
      <c r="F1045" s="23">
        <v>9</v>
      </c>
      <c r="G1045" s="35" t="s">
        <v>100</v>
      </c>
      <c r="H1045" s="23">
        <v>2</v>
      </c>
      <c r="I1045" s="36">
        <v>2.5</v>
      </c>
      <c r="J1045" s="36" t="s">
        <v>77</v>
      </c>
      <c r="K1045" s="123">
        <v>45581</v>
      </c>
      <c r="L1045" s="36">
        <v>2.2000000000000002</v>
      </c>
      <c r="M1045" s="36" t="s">
        <v>77</v>
      </c>
      <c r="N1045" s="130">
        <v>45139</v>
      </c>
      <c r="O1045" s="130" t="s">
        <v>238</v>
      </c>
      <c r="P1045" s="35" t="s">
        <v>164</v>
      </c>
      <c r="Q1045" s="35" t="s">
        <v>102</v>
      </c>
      <c r="R1045" s="110" t="s">
        <v>101</v>
      </c>
    </row>
    <row r="1046" spans="2:18" ht="42.75" x14ac:dyDescent="0.25">
      <c r="B1046"/>
      <c r="C1046" s="51" t="s">
        <v>161</v>
      </c>
      <c r="D1046" s="35" t="s">
        <v>221</v>
      </c>
      <c r="E1046" s="35" t="s">
        <v>503</v>
      </c>
      <c r="F1046" s="23">
        <v>1</v>
      </c>
      <c r="G1046" s="35" t="s">
        <v>510</v>
      </c>
      <c r="H1046" s="23">
        <v>2</v>
      </c>
      <c r="I1046" s="36">
        <v>13</v>
      </c>
      <c r="J1046" s="36" t="s">
        <v>77</v>
      </c>
      <c r="K1046" s="123">
        <v>45729</v>
      </c>
      <c r="L1046" s="36">
        <v>12.3</v>
      </c>
      <c r="M1046" s="36" t="s">
        <v>77</v>
      </c>
      <c r="N1046" s="130">
        <v>44958</v>
      </c>
      <c r="O1046" s="130" t="s">
        <v>238</v>
      </c>
      <c r="P1046" s="35" t="s">
        <v>164</v>
      </c>
      <c r="Q1046" s="35" t="s">
        <v>104</v>
      </c>
      <c r="R1046" s="110" t="s">
        <v>103</v>
      </c>
    </row>
    <row r="1047" spans="2:18" ht="42.75" x14ac:dyDescent="0.25">
      <c r="B1047"/>
      <c r="C1047" s="51" t="s">
        <v>161</v>
      </c>
      <c r="D1047" s="35" t="s">
        <v>221</v>
      </c>
      <c r="E1047" s="35" t="s">
        <v>503</v>
      </c>
      <c r="F1047" s="23">
        <v>2</v>
      </c>
      <c r="G1047" s="35" t="s">
        <v>82</v>
      </c>
      <c r="H1047" s="23">
        <v>2</v>
      </c>
      <c r="I1047" s="36">
        <v>26</v>
      </c>
      <c r="J1047" s="36" t="s">
        <v>77</v>
      </c>
      <c r="K1047" s="123">
        <v>45729</v>
      </c>
      <c r="L1047" s="36">
        <v>24.6</v>
      </c>
      <c r="M1047" s="36" t="s">
        <v>77</v>
      </c>
      <c r="N1047" s="130">
        <v>44958</v>
      </c>
      <c r="O1047" s="130" t="s">
        <v>238</v>
      </c>
      <c r="P1047" s="35" t="s">
        <v>164</v>
      </c>
      <c r="Q1047" s="35" t="s">
        <v>104</v>
      </c>
      <c r="R1047" s="110" t="s">
        <v>103</v>
      </c>
    </row>
    <row r="1048" spans="2:18" ht="42.75" x14ac:dyDescent="0.25">
      <c r="B1048"/>
      <c r="C1048" s="51" t="s">
        <v>161</v>
      </c>
      <c r="D1048" s="35" t="s">
        <v>221</v>
      </c>
      <c r="E1048" s="35" t="s">
        <v>503</v>
      </c>
      <c r="F1048" s="23">
        <v>3</v>
      </c>
      <c r="G1048" s="35" t="s">
        <v>95</v>
      </c>
      <c r="H1048" s="23">
        <v>3</v>
      </c>
      <c r="I1048" s="36">
        <v>19.5</v>
      </c>
      <c r="J1048" s="36" t="s">
        <v>77</v>
      </c>
      <c r="K1048" s="123">
        <v>45729</v>
      </c>
      <c r="L1048" s="36">
        <v>18.5</v>
      </c>
      <c r="M1048" s="36" t="s">
        <v>77</v>
      </c>
      <c r="N1048" s="130">
        <v>44958</v>
      </c>
      <c r="O1048" s="130" t="s">
        <v>238</v>
      </c>
      <c r="P1048" s="35" t="s">
        <v>164</v>
      </c>
      <c r="Q1048" s="35" t="s">
        <v>104</v>
      </c>
      <c r="R1048" s="110" t="s">
        <v>103</v>
      </c>
    </row>
    <row r="1049" spans="2:18" ht="42.75" x14ac:dyDescent="0.25">
      <c r="B1049"/>
      <c r="C1049" s="51" t="s">
        <v>161</v>
      </c>
      <c r="D1049" s="35" t="s">
        <v>221</v>
      </c>
      <c r="E1049" s="35" t="s">
        <v>503</v>
      </c>
      <c r="F1049" s="23">
        <v>4</v>
      </c>
      <c r="G1049" s="35" t="s">
        <v>97</v>
      </c>
      <c r="H1049" s="23">
        <v>3</v>
      </c>
      <c r="I1049" s="36">
        <v>39</v>
      </c>
      <c r="J1049" s="36" t="s">
        <v>77</v>
      </c>
      <c r="K1049" s="123">
        <v>45729</v>
      </c>
      <c r="L1049" s="36">
        <v>36.9</v>
      </c>
      <c r="M1049" s="36" t="s">
        <v>77</v>
      </c>
      <c r="N1049" s="130">
        <v>44958</v>
      </c>
      <c r="O1049" s="130" t="s">
        <v>238</v>
      </c>
      <c r="P1049" s="35" t="s">
        <v>164</v>
      </c>
      <c r="Q1049" s="35" t="s">
        <v>104</v>
      </c>
      <c r="R1049" s="110" t="s">
        <v>103</v>
      </c>
    </row>
    <row r="1050" spans="2:18" ht="42.75" x14ac:dyDescent="0.25">
      <c r="B1050"/>
      <c r="C1050" s="51" t="s">
        <v>161</v>
      </c>
      <c r="D1050" s="35" t="s">
        <v>221</v>
      </c>
      <c r="E1050" s="35" t="s">
        <v>503</v>
      </c>
      <c r="F1050" s="23">
        <v>5</v>
      </c>
      <c r="G1050" s="35" t="s">
        <v>96</v>
      </c>
      <c r="H1050" s="23">
        <v>4</v>
      </c>
      <c r="I1050" s="36">
        <v>26</v>
      </c>
      <c r="J1050" s="36" t="s">
        <v>77</v>
      </c>
      <c r="K1050" s="123">
        <v>45729</v>
      </c>
      <c r="L1050" s="36">
        <v>24.6</v>
      </c>
      <c r="M1050" s="36" t="s">
        <v>77</v>
      </c>
      <c r="N1050" s="130">
        <v>44958</v>
      </c>
      <c r="O1050" s="130" t="s">
        <v>238</v>
      </c>
      <c r="P1050" s="35" t="s">
        <v>164</v>
      </c>
      <c r="Q1050" s="35" t="s">
        <v>104</v>
      </c>
      <c r="R1050" s="110" t="s">
        <v>103</v>
      </c>
    </row>
    <row r="1051" spans="2:18" ht="42.75" x14ac:dyDescent="0.25">
      <c r="B1051"/>
      <c r="C1051" s="51" t="s">
        <v>161</v>
      </c>
      <c r="D1051" s="35" t="s">
        <v>221</v>
      </c>
      <c r="E1051" s="35" t="s">
        <v>503</v>
      </c>
      <c r="F1051" s="23">
        <v>6</v>
      </c>
      <c r="G1051" s="35" t="s">
        <v>72</v>
      </c>
      <c r="H1051" s="23">
        <v>4</v>
      </c>
      <c r="I1051" s="36">
        <v>52</v>
      </c>
      <c r="J1051" s="36" t="s">
        <v>77</v>
      </c>
      <c r="K1051" s="123">
        <v>45729</v>
      </c>
      <c r="L1051" s="36">
        <v>49.2</v>
      </c>
      <c r="M1051" s="36" t="s">
        <v>77</v>
      </c>
      <c r="N1051" s="130">
        <v>44958</v>
      </c>
      <c r="O1051" s="130" t="s">
        <v>238</v>
      </c>
      <c r="P1051" s="35" t="s">
        <v>164</v>
      </c>
      <c r="Q1051" s="35" t="s">
        <v>104</v>
      </c>
      <c r="R1051" s="110" t="s">
        <v>103</v>
      </c>
    </row>
    <row r="1052" spans="2:18" ht="42.75" x14ac:dyDescent="0.25">
      <c r="B1052"/>
      <c r="C1052" s="51" t="s">
        <v>161</v>
      </c>
      <c r="D1052" s="35" t="s">
        <v>221</v>
      </c>
      <c r="E1052" s="35" t="s">
        <v>503</v>
      </c>
      <c r="F1052" s="23">
        <v>7</v>
      </c>
      <c r="G1052" s="35" t="s">
        <v>72</v>
      </c>
      <c r="H1052" s="23">
        <v>5</v>
      </c>
      <c r="I1052" s="36">
        <v>65</v>
      </c>
      <c r="J1052" s="36" t="s">
        <v>77</v>
      </c>
      <c r="K1052" s="123">
        <v>45729</v>
      </c>
      <c r="L1052" s="36">
        <v>61.5</v>
      </c>
      <c r="M1052" s="36" t="s">
        <v>77</v>
      </c>
      <c r="N1052" s="130">
        <v>44958</v>
      </c>
      <c r="O1052" s="130" t="s">
        <v>238</v>
      </c>
      <c r="P1052" s="35" t="s">
        <v>164</v>
      </c>
      <c r="Q1052" s="35" t="s">
        <v>104</v>
      </c>
      <c r="R1052" s="110" t="s">
        <v>103</v>
      </c>
    </row>
    <row r="1053" spans="2:18" ht="28.5" x14ac:dyDescent="0.25">
      <c r="B1053"/>
      <c r="C1053" s="51" t="s">
        <v>161</v>
      </c>
      <c r="D1053" s="35" t="s">
        <v>221</v>
      </c>
      <c r="E1053" s="35" t="s">
        <v>503</v>
      </c>
      <c r="F1053" s="23">
        <v>11</v>
      </c>
      <c r="G1053" s="35" t="s">
        <v>72</v>
      </c>
      <c r="H1053" s="23">
        <v>7</v>
      </c>
      <c r="I1053" s="36">
        <v>91</v>
      </c>
      <c r="J1053" s="36"/>
      <c r="K1053" s="123">
        <v>45729</v>
      </c>
      <c r="L1053" s="36" t="s">
        <v>77</v>
      </c>
      <c r="M1053" s="36"/>
      <c r="N1053" s="130"/>
      <c r="O1053" s="130"/>
      <c r="P1053" s="35"/>
      <c r="Q1053" s="35"/>
      <c r="R1053" s="110"/>
    </row>
    <row r="1054" spans="2:18" ht="28.5" x14ac:dyDescent="0.25">
      <c r="B1054"/>
      <c r="C1054" s="51" t="s">
        <v>161</v>
      </c>
      <c r="D1054" s="35" t="s">
        <v>221</v>
      </c>
      <c r="E1054" s="35" t="s">
        <v>503</v>
      </c>
      <c r="F1054" s="23">
        <v>12</v>
      </c>
      <c r="G1054" s="35" t="s">
        <v>72</v>
      </c>
      <c r="H1054" s="23">
        <v>8</v>
      </c>
      <c r="I1054" s="36">
        <v>104</v>
      </c>
      <c r="J1054" s="36"/>
      <c r="K1054" s="123">
        <v>45729</v>
      </c>
      <c r="L1054" s="36" t="s">
        <v>77</v>
      </c>
      <c r="M1054" s="36"/>
      <c r="N1054" s="130"/>
      <c r="O1054" s="130"/>
      <c r="P1054" s="35"/>
      <c r="Q1054" s="35"/>
      <c r="R1054" s="110"/>
    </row>
    <row r="1055" spans="2:18" ht="28.5" x14ac:dyDescent="0.25">
      <c r="B1055"/>
      <c r="C1055" s="51" t="s">
        <v>161</v>
      </c>
      <c r="D1055" s="35" t="s">
        <v>221</v>
      </c>
      <c r="E1055" s="35" t="s">
        <v>503</v>
      </c>
      <c r="F1055" s="23">
        <v>13</v>
      </c>
      <c r="G1055" s="35" t="s">
        <v>72</v>
      </c>
      <c r="H1055" s="23">
        <v>9</v>
      </c>
      <c r="I1055" s="36">
        <v>117</v>
      </c>
      <c r="J1055" s="36"/>
      <c r="K1055" s="123">
        <v>45729</v>
      </c>
      <c r="L1055" s="36" t="s">
        <v>77</v>
      </c>
      <c r="M1055" s="36"/>
      <c r="N1055" s="130"/>
      <c r="O1055" s="130"/>
      <c r="P1055" s="35"/>
      <c r="Q1055" s="35"/>
      <c r="R1055" s="110"/>
    </row>
    <row r="1056" spans="2:18" ht="28.5" x14ac:dyDescent="0.25">
      <c r="B1056"/>
      <c r="C1056" s="51" t="s">
        <v>161</v>
      </c>
      <c r="D1056" s="35" t="s">
        <v>221</v>
      </c>
      <c r="E1056" s="35" t="s">
        <v>503</v>
      </c>
      <c r="F1056" s="23">
        <v>14</v>
      </c>
      <c r="G1056" s="35" t="s">
        <v>72</v>
      </c>
      <c r="H1056" s="23">
        <v>10</v>
      </c>
      <c r="I1056" s="36">
        <v>130</v>
      </c>
      <c r="J1056" s="36"/>
      <c r="K1056" s="123">
        <v>45729</v>
      </c>
      <c r="L1056" s="36" t="s">
        <v>77</v>
      </c>
      <c r="M1056" s="36"/>
      <c r="N1056" s="130"/>
      <c r="O1056" s="130"/>
      <c r="P1056" s="35"/>
      <c r="Q1056" s="35"/>
      <c r="R1056" s="110"/>
    </row>
    <row r="1057" spans="2:18" ht="42.75" x14ac:dyDescent="0.25">
      <c r="B1057"/>
      <c r="C1057" s="51" t="s">
        <v>161</v>
      </c>
      <c r="D1057" s="35" t="s">
        <v>221</v>
      </c>
      <c r="E1057" s="35" t="s">
        <v>503</v>
      </c>
      <c r="F1057" s="23">
        <v>8</v>
      </c>
      <c r="G1057" s="35" t="s">
        <v>72</v>
      </c>
      <c r="H1057" s="23">
        <v>6</v>
      </c>
      <c r="I1057" s="36">
        <v>78</v>
      </c>
      <c r="J1057" s="36" t="s">
        <v>77</v>
      </c>
      <c r="K1057" s="123">
        <v>45729</v>
      </c>
      <c r="L1057" s="36">
        <v>73.8</v>
      </c>
      <c r="M1057" s="36" t="s">
        <v>77</v>
      </c>
      <c r="N1057" s="130">
        <v>44958</v>
      </c>
      <c r="O1057" s="130" t="s">
        <v>238</v>
      </c>
      <c r="P1057" s="35" t="s">
        <v>164</v>
      </c>
      <c r="Q1057" s="35" t="s">
        <v>104</v>
      </c>
      <c r="R1057" s="110" t="s">
        <v>103</v>
      </c>
    </row>
    <row r="1058" spans="2:18" ht="42.75" x14ac:dyDescent="0.25">
      <c r="B1058"/>
      <c r="C1058" s="51" t="s">
        <v>161</v>
      </c>
      <c r="D1058" s="35" t="s">
        <v>221</v>
      </c>
      <c r="E1058" s="35" t="s">
        <v>503</v>
      </c>
      <c r="F1058" s="23">
        <v>9</v>
      </c>
      <c r="G1058" s="35" t="s">
        <v>100</v>
      </c>
      <c r="H1058" s="23">
        <v>2</v>
      </c>
      <c r="I1058" s="36">
        <v>6.5</v>
      </c>
      <c r="J1058" s="36" t="s">
        <v>77</v>
      </c>
      <c r="K1058" s="123">
        <v>45729</v>
      </c>
      <c r="L1058" s="36">
        <v>6.2</v>
      </c>
      <c r="M1058" s="36" t="s">
        <v>77</v>
      </c>
      <c r="N1058" s="130">
        <v>44958</v>
      </c>
      <c r="O1058" s="130" t="s">
        <v>238</v>
      </c>
      <c r="P1058" s="35" t="s">
        <v>164</v>
      </c>
      <c r="Q1058" s="35" t="s">
        <v>104</v>
      </c>
      <c r="R1058" s="110" t="s">
        <v>103</v>
      </c>
    </row>
    <row r="1059" spans="2:18" ht="42.75" x14ac:dyDescent="0.25">
      <c r="B1059"/>
      <c r="C1059" s="51" t="s">
        <v>161</v>
      </c>
      <c r="D1059" s="35" t="s">
        <v>222</v>
      </c>
      <c r="E1059" s="35" t="s">
        <v>503</v>
      </c>
      <c r="F1059" s="23">
        <v>1</v>
      </c>
      <c r="G1059" s="35" t="s">
        <v>76</v>
      </c>
      <c r="H1059" s="23">
        <v>2</v>
      </c>
      <c r="I1059" s="36">
        <v>9.1</v>
      </c>
      <c r="J1059" s="36" t="s">
        <v>77</v>
      </c>
      <c r="K1059" s="123">
        <v>45729</v>
      </c>
      <c r="L1059" s="36">
        <v>8.6</v>
      </c>
      <c r="M1059" s="36" t="s">
        <v>77</v>
      </c>
      <c r="N1059" s="130" t="s">
        <v>77</v>
      </c>
      <c r="O1059" s="130" t="s">
        <v>238</v>
      </c>
      <c r="P1059" s="35" t="s">
        <v>164</v>
      </c>
      <c r="Q1059" s="35" t="s">
        <v>104</v>
      </c>
      <c r="R1059" s="110" t="s">
        <v>103</v>
      </c>
    </row>
    <row r="1060" spans="2:18" ht="42.75" x14ac:dyDescent="0.25">
      <c r="B1060"/>
      <c r="C1060" s="51" t="s">
        <v>161</v>
      </c>
      <c r="D1060" s="35" t="s">
        <v>222</v>
      </c>
      <c r="E1060" s="35" t="s">
        <v>503</v>
      </c>
      <c r="F1060" s="23">
        <v>2</v>
      </c>
      <c r="G1060" s="35" t="s">
        <v>82</v>
      </c>
      <c r="H1060" s="23">
        <v>2</v>
      </c>
      <c r="I1060" s="36">
        <v>18.2</v>
      </c>
      <c r="J1060" s="36" t="s">
        <v>77</v>
      </c>
      <c r="K1060" s="123">
        <v>45729</v>
      </c>
      <c r="L1060" s="36">
        <v>17.2</v>
      </c>
      <c r="M1060" s="36" t="s">
        <v>77</v>
      </c>
      <c r="N1060" s="130" t="s">
        <v>77</v>
      </c>
      <c r="O1060" s="130" t="s">
        <v>238</v>
      </c>
      <c r="P1060" s="35" t="s">
        <v>164</v>
      </c>
      <c r="Q1060" s="35" t="s">
        <v>104</v>
      </c>
      <c r="R1060" s="110" t="s">
        <v>103</v>
      </c>
    </row>
    <row r="1061" spans="2:18" ht="42.75" x14ac:dyDescent="0.25">
      <c r="B1061"/>
      <c r="C1061" s="51" t="s">
        <v>161</v>
      </c>
      <c r="D1061" s="35" t="s">
        <v>222</v>
      </c>
      <c r="E1061" s="35" t="s">
        <v>503</v>
      </c>
      <c r="F1061" s="23">
        <v>3</v>
      </c>
      <c r="G1061" s="35" t="s">
        <v>95</v>
      </c>
      <c r="H1061" s="23">
        <v>3</v>
      </c>
      <c r="I1061" s="36">
        <v>13.7</v>
      </c>
      <c r="J1061" s="36" t="s">
        <v>77</v>
      </c>
      <c r="K1061" s="123">
        <v>45729</v>
      </c>
      <c r="L1061" s="36">
        <v>12.9</v>
      </c>
      <c r="M1061" s="36" t="s">
        <v>77</v>
      </c>
      <c r="N1061" s="130" t="s">
        <v>77</v>
      </c>
      <c r="O1061" s="130" t="s">
        <v>238</v>
      </c>
      <c r="P1061" s="35" t="s">
        <v>164</v>
      </c>
      <c r="Q1061" s="35" t="s">
        <v>104</v>
      </c>
      <c r="R1061" s="110" t="s">
        <v>103</v>
      </c>
    </row>
    <row r="1062" spans="2:18" ht="42.75" x14ac:dyDescent="0.25">
      <c r="B1062"/>
      <c r="C1062" s="51" t="s">
        <v>161</v>
      </c>
      <c r="D1062" s="35" t="s">
        <v>222</v>
      </c>
      <c r="E1062" s="35" t="s">
        <v>503</v>
      </c>
      <c r="F1062" s="23">
        <v>4</v>
      </c>
      <c r="G1062" s="35" t="s">
        <v>97</v>
      </c>
      <c r="H1062" s="23">
        <v>3</v>
      </c>
      <c r="I1062" s="36">
        <v>27.3</v>
      </c>
      <c r="J1062" s="36" t="s">
        <v>77</v>
      </c>
      <c r="K1062" s="123">
        <v>45729</v>
      </c>
      <c r="L1062" s="36">
        <v>25.8</v>
      </c>
      <c r="M1062" s="36" t="s">
        <v>77</v>
      </c>
      <c r="N1062" s="130" t="s">
        <v>77</v>
      </c>
      <c r="O1062" s="130" t="s">
        <v>238</v>
      </c>
      <c r="P1062" s="35" t="s">
        <v>164</v>
      </c>
      <c r="Q1062" s="35" t="s">
        <v>104</v>
      </c>
      <c r="R1062" s="110" t="s">
        <v>103</v>
      </c>
    </row>
    <row r="1063" spans="2:18" ht="42.75" x14ac:dyDescent="0.25">
      <c r="B1063"/>
      <c r="C1063" s="51" t="s">
        <v>161</v>
      </c>
      <c r="D1063" s="35" t="s">
        <v>222</v>
      </c>
      <c r="E1063" s="35" t="s">
        <v>503</v>
      </c>
      <c r="F1063" s="23">
        <v>5</v>
      </c>
      <c r="G1063" s="35" t="s">
        <v>96</v>
      </c>
      <c r="H1063" s="23">
        <v>4</v>
      </c>
      <c r="I1063" s="36">
        <v>18.2</v>
      </c>
      <c r="J1063" s="36" t="s">
        <v>77</v>
      </c>
      <c r="K1063" s="123">
        <v>45729</v>
      </c>
      <c r="L1063" s="36">
        <v>17.2</v>
      </c>
      <c r="M1063" s="36" t="s">
        <v>77</v>
      </c>
      <c r="N1063" s="130" t="s">
        <v>77</v>
      </c>
      <c r="O1063" s="130" t="s">
        <v>238</v>
      </c>
      <c r="P1063" s="35" t="s">
        <v>164</v>
      </c>
      <c r="Q1063" s="35" t="s">
        <v>104</v>
      </c>
      <c r="R1063" s="110" t="s">
        <v>103</v>
      </c>
    </row>
    <row r="1064" spans="2:18" ht="42.75" x14ac:dyDescent="0.25">
      <c r="B1064"/>
      <c r="C1064" s="51" t="s">
        <v>161</v>
      </c>
      <c r="D1064" s="35" t="s">
        <v>222</v>
      </c>
      <c r="E1064" s="35" t="s">
        <v>503</v>
      </c>
      <c r="F1064" s="23">
        <v>6</v>
      </c>
      <c r="G1064" s="35" t="s">
        <v>72</v>
      </c>
      <c r="H1064" s="23">
        <v>4</v>
      </c>
      <c r="I1064" s="36">
        <v>36.4</v>
      </c>
      <c r="J1064" s="36" t="s">
        <v>77</v>
      </c>
      <c r="K1064" s="123">
        <v>45729</v>
      </c>
      <c r="L1064" s="36">
        <v>34.4</v>
      </c>
      <c r="M1064" s="36" t="s">
        <v>77</v>
      </c>
      <c r="N1064" s="130" t="s">
        <v>77</v>
      </c>
      <c r="O1064" s="130" t="s">
        <v>238</v>
      </c>
      <c r="P1064" s="35" t="s">
        <v>164</v>
      </c>
      <c r="Q1064" s="35" t="s">
        <v>104</v>
      </c>
      <c r="R1064" s="110" t="s">
        <v>103</v>
      </c>
    </row>
    <row r="1065" spans="2:18" ht="42.75" x14ac:dyDescent="0.25">
      <c r="B1065"/>
      <c r="C1065" s="51" t="s">
        <v>161</v>
      </c>
      <c r="D1065" s="35" t="s">
        <v>222</v>
      </c>
      <c r="E1065" s="35" t="s">
        <v>503</v>
      </c>
      <c r="F1065" s="23">
        <v>7</v>
      </c>
      <c r="G1065" s="35" t="s">
        <v>72</v>
      </c>
      <c r="H1065" s="23">
        <v>5</v>
      </c>
      <c r="I1065" s="36">
        <v>45.5</v>
      </c>
      <c r="J1065" s="36" t="s">
        <v>77</v>
      </c>
      <c r="K1065" s="123">
        <v>45729</v>
      </c>
      <c r="L1065" s="36">
        <v>43</v>
      </c>
      <c r="M1065" s="36" t="s">
        <v>77</v>
      </c>
      <c r="N1065" s="130" t="s">
        <v>77</v>
      </c>
      <c r="O1065" s="130" t="s">
        <v>238</v>
      </c>
      <c r="P1065" s="35" t="s">
        <v>164</v>
      </c>
      <c r="Q1065" s="35" t="s">
        <v>104</v>
      </c>
      <c r="R1065" s="110" t="s">
        <v>103</v>
      </c>
    </row>
    <row r="1066" spans="2:18" ht="28.5" x14ac:dyDescent="0.25">
      <c r="B1066"/>
      <c r="C1066" s="51" t="s">
        <v>161</v>
      </c>
      <c r="D1066" s="35" t="s">
        <v>222</v>
      </c>
      <c r="E1066" s="35" t="s">
        <v>503</v>
      </c>
      <c r="F1066" s="23">
        <v>11</v>
      </c>
      <c r="G1066" s="35" t="s">
        <v>72</v>
      </c>
      <c r="H1066" s="23">
        <v>7</v>
      </c>
      <c r="I1066" s="36">
        <v>63.7</v>
      </c>
      <c r="J1066" s="36"/>
      <c r="K1066" s="123">
        <v>45729</v>
      </c>
      <c r="L1066" s="36"/>
      <c r="M1066" s="36"/>
      <c r="N1066" s="130"/>
      <c r="O1066" s="130"/>
      <c r="P1066" s="35"/>
      <c r="Q1066" s="35"/>
      <c r="R1066" s="110"/>
    </row>
    <row r="1067" spans="2:18" ht="28.5" x14ac:dyDescent="0.25">
      <c r="B1067"/>
      <c r="C1067" s="51" t="s">
        <v>161</v>
      </c>
      <c r="D1067" s="35" t="s">
        <v>222</v>
      </c>
      <c r="E1067" s="35" t="s">
        <v>503</v>
      </c>
      <c r="F1067" s="23">
        <v>12</v>
      </c>
      <c r="G1067" s="35" t="s">
        <v>72</v>
      </c>
      <c r="H1067" s="23">
        <v>8</v>
      </c>
      <c r="I1067" s="36">
        <v>72.8</v>
      </c>
      <c r="J1067" s="36"/>
      <c r="K1067" s="123">
        <v>45729</v>
      </c>
      <c r="L1067" s="36"/>
      <c r="M1067" s="36"/>
      <c r="N1067" s="130"/>
      <c r="O1067" s="130"/>
      <c r="P1067" s="35"/>
      <c r="Q1067" s="35"/>
      <c r="R1067" s="110"/>
    </row>
    <row r="1068" spans="2:18" ht="28.5" x14ac:dyDescent="0.25">
      <c r="B1068"/>
      <c r="C1068" s="51" t="s">
        <v>161</v>
      </c>
      <c r="D1068" s="35" t="s">
        <v>222</v>
      </c>
      <c r="E1068" s="35" t="s">
        <v>503</v>
      </c>
      <c r="F1068" s="23">
        <v>13</v>
      </c>
      <c r="G1068" s="35" t="s">
        <v>72</v>
      </c>
      <c r="H1068" s="23">
        <v>9</v>
      </c>
      <c r="I1068" s="36">
        <v>81.900000000000006</v>
      </c>
      <c r="J1068" s="36"/>
      <c r="K1068" s="123">
        <v>45729</v>
      </c>
      <c r="L1068" s="36"/>
      <c r="M1068" s="36"/>
      <c r="N1068" s="130"/>
      <c r="O1068" s="130"/>
      <c r="P1068" s="35"/>
      <c r="Q1068" s="35"/>
      <c r="R1068" s="110"/>
    </row>
    <row r="1069" spans="2:18" ht="28.5" x14ac:dyDescent="0.25">
      <c r="B1069"/>
      <c r="C1069" s="51" t="s">
        <v>161</v>
      </c>
      <c r="D1069" s="35" t="s">
        <v>222</v>
      </c>
      <c r="E1069" s="35" t="s">
        <v>503</v>
      </c>
      <c r="F1069" s="23">
        <v>14</v>
      </c>
      <c r="G1069" s="35" t="s">
        <v>72</v>
      </c>
      <c r="H1069" s="23">
        <v>10</v>
      </c>
      <c r="I1069" s="36">
        <v>91</v>
      </c>
      <c r="J1069" s="36"/>
      <c r="K1069" s="123">
        <v>45729</v>
      </c>
      <c r="L1069" s="36"/>
      <c r="M1069" s="36"/>
      <c r="N1069" s="130"/>
      <c r="O1069" s="130"/>
      <c r="P1069" s="35"/>
      <c r="Q1069" s="35"/>
      <c r="R1069" s="110"/>
    </row>
    <row r="1070" spans="2:18" ht="42.75" x14ac:dyDescent="0.25">
      <c r="B1070"/>
      <c r="C1070" s="51" t="s">
        <v>161</v>
      </c>
      <c r="D1070" s="35" t="s">
        <v>222</v>
      </c>
      <c r="E1070" s="35" t="s">
        <v>503</v>
      </c>
      <c r="F1070" s="23">
        <v>8</v>
      </c>
      <c r="G1070" s="35" t="s">
        <v>72</v>
      </c>
      <c r="H1070" s="23">
        <v>6</v>
      </c>
      <c r="I1070" s="36">
        <v>54.6</v>
      </c>
      <c r="J1070" s="36" t="s">
        <v>77</v>
      </c>
      <c r="K1070" s="123">
        <v>45729</v>
      </c>
      <c r="L1070" s="36">
        <v>51.6</v>
      </c>
      <c r="M1070" s="36" t="s">
        <v>77</v>
      </c>
      <c r="N1070" s="130" t="s">
        <v>77</v>
      </c>
      <c r="O1070" s="130" t="s">
        <v>238</v>
      </c>
      <c r="P1070" s="35" t="s">
        <v>164</v>
      </c>
      <c r="Q1070" s="35" t="s">
        <v>104</v>
      </c>
      <c r="R1070" s="110" t="s">
        <v>103</v>
      </c>
    </row>
    <row r="1071" spans="2:18" ht="42.75" x14ac:dyDescent="0.25">
      <c r="B1071"/>
      <c r="C1071" s="51" t="s">
        <v>161</v>
      </c>
      <c r="D1071" s="35" t="s">
        <v>222</v>
      </c>
      <c r="E1071" s="35" t="s">
        <v>503</v>
      </c>
      <c r="F1071" s="23">
        <v>9</v>
      </c>
      <c r="G1071" s="35" t="s">
        <v>100</v>
      </c>
      <c r="H1071" s="23">
        <v>2</v>
      </c>
      <c r="I1071" s="36">
        <v>4.5999999999999996</v>
      </c>
      <c r="J1071" s="36" t="s">
        <v>77</v>
      </c>
      <c r="K1071" s="123">
        <v>45729</v>
      </c>
      <c r="L1071" s="36">
        <v>4.3</v>
      </c>
      <c r="M1071" s="36" t="s">
        <v>77</v>
      </c>
      <c r="N1071" s="130" t="s">
        <v>77</v>
      </c>
      <c r="O1071" s="130" t="s">
        <v>238</v>
      </c>
      <c r="P1071" s="35" t="s">
        <v>164</v>
      </c>
      <c r="Q1071" s="35" t="s">
        <v>104</v>
      </c>
      <c r="R1071" s="110" t="s">
        <v>103</v>
      </c>
    </row>
    <row r="1072" spans="2:18" ht="42.75" x14ac:dyDescent="0.25">
      <c r="B1072"/>
      <c r="C1072" s="51" t="s">
        <v>161</v>
      </c>
      <c r="D1072" s="35" t="s">
        <v>223</v>
      </c>
      <c r="E1072" s="35" t="s">
        <v>503</v>
      </c>
      <c r="F1072" s="23">
        <v>1</v>
      </c>
      <c r="G1072" s="35" t="s">
        <v>76</v>
      </c>
      <c r="H1072" s="23">
        <v>2</v>
      </c>
      <c r="I1072" s="36">
        <v>9.1</v>
      </c>
      <c r="J1072" s="36" t="s">
        <v>77</v>
      </c>
      <c r="K1072" s="123">
        <v>45729</v>
      </c>
      <c r="L1072" s="36">
        <v>8.6</v>
      </c>
      <c r="M1072" s="36" t="s">
        <v>77</v>
      </c>
      <c r="N1072" s="130" t="s">
        <v>77</v>
      </c>
      <c r="O1072" s="130" t="s">
        <v>238</v>
      </c>
      <c r="P1072" s="35" t="s">
        <v>164</v>
      </c>
      <c r="Q1072" s="35" t="s">
        <v>104</v>
      </c>
      <c r="R1072" s="110" t="s">
        <v>103</v>
      </c>
    </row>
    <row r="1073" spans="2:18" ht="42.75" x14ac:dyDescent="0.25">
      <c r="B1073"/>
      <c r="C1073" s="51" t="s">
        <v>161</v>
      </c>
      <c r="D1073" s="35" t="s">
        <v>223</v>
      </c>
      <c r="E1073" s="35" t="s">
        <v>503</v>
      </c>
      <c r="F1073" s="23">
        <v>2</v>
      </c>
      <c r="G1073" s="35" t="s">
        <v>82</v>
      </c>
      <c r="H1073" s="23">
        <v>2</v>
      </c>
      <c r="I1073" s="36">
        <v>18.2</v>
      </c>
      <c r="J1073" s="36" t="s">
        <v>77</v>
      </c>
      <c r="K1073" s="123">
        <v>45729</v>
      </c>
      <c r="L1073" s="36">
        <v>17.2</v>
      </c>
      <c r="M1073" s="36" t="s">
        <v>77</v>
      </c>
      <c r="N1073" s="130" t="s">
        <v>77</v>
      </c>
      <c r="O1073" s="130" t="s">
        <v>238</v>
      </c>
      <c r="P1073" s="35" t="s">
        <v>164</v>
      </c>
      <c r="Q1073" s="35" t="s">
        <v>104</v>
      </c>
      <c r="R1073" s="110" t="s">
        <v>103</v>
      </c>
    </row>
    <row r="1074" spans="2:18" ht="42.75" x14ac:dyDescent="0.25">
      <c r="B1074"/>
      <c r="C1074" s="51" t="s">
        <v>161</v>
      </c>
      <c r="D1074" s="35" t="s">
        <v>223</v>
      </c>
      <c r="E1074" s="35" t="s">
        <v>503</v>
      </c>
      <c r="F1074" s="23">
        <v>3</v>
      </c>
      <c r="G1074" s="35" t="s">
        <v>95</v>
      </c>
      <c r="H1074" s="23">
        <v>3</v>
      </c>
      <c r="I1074" s="36">
        <v>13.7</v>
      </c>
      <c r="J1074" s="36" t="s">
        <v>77</v>
      </c>
      <c r="K1074" s="123">
        <v>45729</v>
      </c>
      <c r="L1074" s="36">
        <v>12.9</v>
      </c>
      <c r="M1074" s="36" t="s">
        <v>77</v>
      </c>
      <c r="N1074" s="130" t="s">
        <v>77</v>
      </c>
      <c r="O1074" s="130" t="s">
        <v>238</v>
      </c>
      <c r="P1074" s="35" t="s">
        <v>164</v>
      </c>
      <c r="Q1074" s="35" t="s">
        <v>104</v>
      </c>
      <c r="R1074" s="110" t="s">
        <v>103</v>
      </c>
    </row>
    <row r="1075" spans="2:18" ht="42.75" x14ac:dyDescent="0.25">
      <c r="B1075"/>
      <c r="C1075" s="51" t="s">
        <v>161</v>
      </c>
      <c r="D1075" s="35" t="s">
        <v>223</v>
      </c>
      <c r="E1075" s="35" t="s">
        <v>503</v>
      </c>
      <c r="F1075" s="23">
        <v>4</v>
      </c>
      <c r="G1075" s="35" t="s">
        <v>97</v>
      </c>
      <c r="H1075" s="23">
        <v>3</v>
      </c>
      <c r="I1075" s="36">
        <v>27.3</v>
      </c>
      <c r="J1075" s="36" t="s">
        <v>77</v>
      </c>
      <c r="K1075" s="123">
        <v>45729</v>
      </c>
      <c r="L1075" s="36">
        <v>25.8</v>
      </c>
      <c r="M1075" s="36" t="s">
        <v>77</v>
      </c>
      <c r="N1075" s="130" t="s">
        <v>77</v>
      </c>
      <c r="O1075" s="130" t="s">
        <v>238</v>
      </c>
      <c r="P1075" s="35" t="s">
        <v>164</v>
      </c>
      <c r="Q1075" s="35" t="s">
        <v>104</v>
      </c>
      <c r="R1075" s="110" t="s">
        <v>103</v>
      </c>
    </row>
    <row r="1076" spans="2:18" ht="42.75" x14ac:dyDescent="0.25">
      <c r="B1076"/>
      <c r="C1076" s="51" t="s">
        <v>161</v>
      </c>
      <c r="D1076" s="35" t="s">
        <v>223</v>
      </c>
      <c r="E1076" s="35" t="s">
        <v>503</v>
      </c>
      <c r="F1076" s="23">
        <v>5</v>
      </c>
      <c r="G1076" s="35" t="s">
        <v>96</v>
      </c>
      <c r="H1076" s="23">
        <v>4</v>
      </c>
      <c r="I1076" s="36">
        <v>18.2</v>
      </c>
      <c r="J1076" s="36" t="s">
        <v>77</v>
      </c>
      <c r="K1076" s="123">
        <v>45729</v>
      </c>
      <c r="L1076" s="36">
        <v>17.2</v>
      </c>
      <c r="M1076" s="36" t="s">
        <v>77</v>
      </c>
      <c r="N1076" s="130" t="s">
        <v>77</v>
      </c>
      <c r="O1076" s="130" t="s">
        <v>238</v>
      </c>
      <c r="P1076" s="35" t="s">
        <v>164</v>
      </c>
      <c r="Q1076" s="35" t="s">
        <v>104</v>
      </c>
      <c r="R1076" s="110" t="s">
        <v>103</v>
      </c>
    </row>
    <row r="1077" spans="2:18" ht="42.75" x14ac:dyDescent="0.25">
      <c r="B1077"/>
      <c r="C1077" s="51" t="s">
        <v>161</v>
      </c>
      <c r="D1077" s="35" t="s">
        <v>223</v>
      </c>
      <c r="E1077" s="35" t="s">
        <v>503</v>
      </c>
      <c r="F1077" s="23">
        <v>6</v>
      </c>
      <c r="G1077" s="35" t="s">
        <v>72</v>
      </c>
      <c r="H1077" s="23">
        <v>4</v>
      </c>
      <c r="I1077" s="36">
        <v>36.4</v>
      </c>
      <c r="J1077" s="36" t="s">
        <v>77</v>
      </c>
      <c r="K1077" s="123">
        <v>45729</v>
      </c>
      <c r="L1077" s="36">
        <v>34.4</v>
      </c>
      <c r="M1077" s="36" t="s">
        <v>77</v>
      </c>
      <c r="N1077" s="130" t="s">
        <v>77</v>
      </c>
      <c r="O1077" s="130" t="s">
        <v>238</v>
      </c>
      <c r="P1077" s="35" t="s">
        <v>164</v>
      </c>
      <c r="Q1077" s="35" t="s">
        <v>104</v>
      </c>
      <c r="R1077" s="110" t="s">
        <v>103</v>
      </c>
    </row>
    <row r="1078" spans="2:18" ht="42.75" x14ac:dyDescent="0.25">
      <c r="B1078"/>
      <c r="C1078" s="51" t="s">
        <v>161</v>
      </c>
      <c r="D1078" s="35" t="s">
        <v>223</v>
      </c>
      <c r="E1078" s="35" t="s">
        <v>503</v>
      </c>
      <c r="F1078" s="23">
        <v>7</v>
      </c>
      <c r="G1078" s="35" t="s">
        <v>72</v>
      </c>
      <c r="H1078" s="23">
        <v>5</v>
      </c>
      <c r="I1078" s="36">
        <v>45.5</v>
      </c>
      <c r="J1078" s="36" t="s">
        <v>77</v>
      </c>
      <c r="K1078" s="123">
        <v>45729</v>
      </c>
      <c r="L1078" s="36">
        <v>43</v>
      </c>
      <c r="M1078" s="36" t="s">
        <v>77</v>
      </c>
      <c r="N1078" s="130" t="s">
        <v>77</v>
      </c>
      <c r="O1078" s="130" t="s">
        <v>238</v>
      </c>
      <c r="P1078" s="35" t="s">
        <v>164</v>
      </c>
      <c r="Q1078" s="35" t="s">
        <v>104</v>
      </c>
      <c r="R1078" s="110" t="s">
        <v>103</v>
      </c>
    </row>
    <row r="1079" spans="2:18" ht="28.5" x14ac:dyDescent="0.25">
      <c r="B1079"/>
      <c r="C1079" s="51" t="s">
        <v>161</v>
      </c>
      <c r="D1079" s="35" t="s">
        <v>223</v>
      </c>
      <c r="E1079" s="35" t="s">
        <v>503</v>
      </c>
      <c r="F1079" s="23">
        <v>11</v>
      </c>
      <c r="G1079" s="35" t="s">
        <v>72</v>
      </c>
      <c r="H1079" s="23">
        <v>7</v>
      </c>
      <c r="I1079" s="36">
        <v>63.7</v>
      </c>
      <c r="J1079" s="36"/>
      <c r="K1079" s="123">
        <v>45729</v>
      </c>
      <c r="L1079" s="36"/>
      <c r="M1079" s="36"/>
      <c r="N1079" s="130"/>
      <c r="O1079" s="130"/>
      <c r="P1079" s="35"/>
      <c r="Q1079" s="35"/>
      <c r="R1079" s="110"/>
    </row>
    <row r="1080" spans="2:18" ht="28.5" x14ac:dyDescent="0.25">
      <c r="B1080"/>
      <c r="C1080" s="51" t="s">
        <v>161</v>
      </c>
      <c r="D1080" s="35" t="s">
        <v>223</v>
      </c>
      <c r="E1080" s="35" t="s">
        <v>503</v>
      </c>
      <c r="F1080" s="23">
        <v>12</v>
      </c>
      <c r="G1080" s="35" t="s">
        <v>72</v>
      </c>
      <c r="H1080" s="23">
        <v>8</v>
      </c>
      <c r="I1080" s="36">
        <v>72.8</v>
      </c>
      <c r="J1080" s="36"/>
      <c r="K1080" s="123">
        <v>45729</v>
      </c>
      <c r="L1080" s="36"/>
      <c r="M1080" s="36"/>
      <c r="N1080" s="130"/>
      <c r="O1080" s="130"/>
      <c r="P1080" s="35"/>
      <c r="Q1080" s="35"/>
      <c r="R1080" s="110"/>
    </row>
    <row r="1081" spans="2:18" ht="28.5" x14ac:dyDescent="0.25">
      <c r="B1081"/>
      <c r="C1081" s="51" t="s">
        <v>161</v>
      </c>
      <c r="D1081" s="35" t="s">
        <v>223</v>
      </c>
      <c r="E1081" s="35" t="s">
        <v>503</v>
      </c>
      <c r="F1081" s="23">
        <v>13</v>
      </c>
      <c r="G1081" s="35" t="s">
        <v>72</v>
      </c>
      <c r="H1081" s="23">
        <v>9</v>
      </c>
      <c r="I1081" s="36">
        <v>81.900000000000006</v>
      </c>
      <c r="J1081" s="36"/>
      <c r="K1081" s="123">
        <v>45729</v>
      </c>
      <c r="L1081" s="36"/>
      <c r="M1081" s="36"/>
      <c r="N1081" s="130"/>
      <c r="O1081" s="130"/>
      <c r="P1081" s="35"/>
      <c r="Q1081" s="35"/>
      <c r="R1081" s="110"/>
    </row>
    <row r="1082" spans="2:18" ht="28.5" x14ac:dyDescent="0.25">
      <c r="B1082"/>
      <c r="C1082" s="51" t="s">
        <v>161</v>
      </c>
      <c r="D1082" s="35" t="s">
        <v>223</v>
      </c>
      <c r="E1082" s="35" t="s">
        <v>503</v>
      </c>
      <c r="F1082" s="23">
        <v>14</v>
      </c>
      <c r="G1082" s="35" t="s">
        <v>72</v>
      </c>
      <c r="H1082" s="23">
        <v>10</v>
      </c>
      <c r="I1082" s="36">
        <v>91</v>
      </c>
      <c r="J1082" s="36"/>
      <c r="K1082" s="123">
        <v>45729</v>
      </c>
      <c r="L1082" s="36"/>
      <c r="M1082" s="36"/>
      <c r="N1082" s="130"/>
      <c r="O1082" s="130"/>
      <c r="P1082" s="35"/>
      <c r="Q1082" s="35"/>
      <c r="R1082" s="110"/>
    </row>
    <row r="1083" spans="2:18" ht="42.75" x14ac:dyDescent="0.25">
      <c r="B1083"/>
      <c r="C1083" s="51" t="s">
        <v>161</v>
      </c>
      <c r="D1083" s="35" t="s">
        <v>223</v>
      </c>
      <c r="E1083" s="35" t="s">
        <v>503</v>
      </c>
      <c r="F1083" s="23">
        <v>8</v>
      </c>
      <c r="G1083" s="35" t="s">
        <v>72</v>
      </c>
      <c r="H1083" s="23">
        <v>6</v>
      </c>
      <c r="I1083" s="36">
        <v>54.6</v>
      </c>
      <c r="J1083" s="36" t="s">
        <v>77</v>
      </c>
      <c r="K1083" s="123">
        <v>45729</v>
      </c>
      <c r="L1083" s="36">
        <v>51.6</v>
      </c>
      <c r="M1083" s="36" t="s">
        <v>77</v>
      </c>
      <c r="N1083" s="130" t="s">
        <v>77</v>
      </c>
      <c r="O1083" s="130" t="s">
        <v>238</v>
      </c>
      <c r="P1083" s="35" t="s">
        <v>164</v>
      </c>
      <c r="Q1083" s="35" t="s">
        <v>104</v>
      </c>
      <c r="R1083" s="110" t="s">
        <v>103</v>
      </c>
    </row>
    <row r="1084" spans="2:18" ht="42.75" x14ac:dyDescent="0.25">
      <c r="B1084"/>
      <c r="C1084" s="51" t="s">
        <v>161</v>
      </c>
      <c r="D1084" s="35" t="s">
        <v>223</v>
      </c>
      <c r="E1084" s="35" t="s">
        <v>503</v>
      </c>
      <c r="F1084" s="23">
        <v>9</v>
      </c>
      <c r="G1084" s="35" t="s">
        <v>100</v>
      </c>
      <c r="H1084" s="23">
        <v>2</v>
      </c>
      <c r="I1084" s="36">
        <v>4.5999999999999996</v>
      </c>
      <c r="J1084" s="36" t="s">
        <v>77</v>
      </c>
      <c r="K1084" s="123">
        <v>45729</v>
      </c>
      <c r="L1084" s="36">
        <v>4.3</v>
      </c>
      <c r="M1084" s="36" t="s">
        <v>77</v>
      </c>
      <c r="N1084" s="130" t="s">
        <v>77</v>
      </c>
      <c r="O1084" s="130" t="s">
        <v>238</v>
      </c>
      <c r="P1084" s="35" t="s">
        <v>164</v>
      </c>
      <c r="Q1084" s="35" t="s">
        <v>104</v>
      </c>
      <c r="R1084" s="110" t="s">
        <v>103</v>
      </c>
    </row>
    <row r="1085" spans="2:18" ht="42.75" x14ac:dyDescent="0.25">
      <c r="B1085"/>
      <c r="C1085" s="51" t="s">
        <v>161</v>
      </c>
      <c r="D1085" s="35" t="s">
        <v>224</v>
      </c>
      <c r="E1085" s="35" t="s">
        <v>503</v>
      </c>
      <c r="F1085" s="23">
        <v>1</v>
      </c>
      <c r="G1085" s="35" t="s">
        <v>76</v>
      </c>
      <c r="H1085" s="23">
        <v>2</v>
      </c>
      <c r="I1085" s="36">
        <v>9.5</v>
      </c>
      <c r="J1085" s="36" t="s">
        <v>77</v>
      </c>
      <c r="K1085" s="123">
        <v>45729</v>
      </c>
      <c r="L1085" s="36">
        <v>9</v>
      </c>
      <c r="M1085" s="36" t="s">
        <v>77</v>
      </c>
      <c r="N1085" s="130" t="s">
        <v>77</v>
      </c>
      <c r="O1085" s="130" t="s">
        <v>238</v>
      </c>
      <c r="P1085" s="35" t="s">
        <v>164</v>
      </c>
      <c r="Q1085" s="35" t="s">
        <v>104</v>
      </c>
      <c r="R1085" s="110" t="s">
        <v>103</v>
      </c>
    </row>
    <row r="1086" spans="2:18" ht="42.75" x14ac:dyDescent="0.25">
      <c r="B1086"/>
      <c r="C1086" s="51" t="s">
        <v>161</v>
      </c>
      <c r="D1086" s="35" t="s">
        <v>224</v>
      </c>
      <c r="E1086" s="35" t="s">
        <v>503</v>
      </c>
      <c r="F1086" s="23">
        <v>2</v>
      </c>
      <c r="G1086" s="35" t="s">
        <v>82</v>
      </c>
      <c r="H1086" s="23">
        <v>2</v>
      </c>
      <c r="I1086" s="36">
        <v>19</v>
      </c>
      <c r="J1086" s="36" t="s">
        <v>77</v>
      </c>
      <c r="K1086" s="123">
        <v>45729</v>
      </c>
      <c r="L1086" s="36">
        <v>18</v>
      </c>
      <c r="M1086" s="36" t="s">
        <v>77</v>
      </c>
      <c r="N1086" s="130" t="s">
        <v>77</v>
      </c>
      <c r="O1086" s="130" t="s">
        <v>238</v>
      </c>
      <c r="P1086" s="35" t="s">
        <v>164</v>
      </c>
      <c r="Q1086" s="35" t="s">
        <v>104</v>
      </c>
      <c r="R1086" s="110" t="s">
        <v>103</v>
      </c>
    </row>
    <row r="1087" spans="2:18" ht="42.75" x14ac:dyDescent="0.25">
      <c r="B1087"/>
      <c r="C1087" s="51" t="s">
        <v>161</v>
      </c>
      <c r="D1087" s="35" t="s">
        <v>224</v>
      </c>
      <c r="E1087" s="35" t="s">
        <v>503</v>
      </c>
      <c r="F1087" s="23">
        <v>3</v>
      </c>
      <c r="G1087" s="35" t="s">
        <v>95</v>
      </c>
      <c r="H1087" s="23">
        <v>3</v>
      </c>
      <c r="I1087" s="36">
        <v>14.3</v>
      </c>
      <c r="J1087" s="36" t="s">
        <v>77</v>
      </c>
      <c r="K1087" s="123">
        <v>45729</v>
      </c>
      <c r="L1087" s="36">
        <v>13.5</v>
      </c>
      <c r="M1087" s="36" t="s">
        <v>77</v>
      </c>
      <c r="N1087" s="130" t="s">
        <v>77</v>
      </c>
      <c r="O1087" s="130" t="s">
        <v>238</v>
      </c>
      <c r="P1087" s="35" t="s">
        <v>164</v>
      </c>
      <c r="Q1087" s="35" t="s">
        <v>104</v>
      </c>
      <c r="R1087" s="110" t="s">
        <v>103</v>
      </c>
    </row>
    <row r="1088" spans="2:18" ht="42.75" x14ac:dyDescent="0.25">
      <c r="B1088"/>
      <c r="C1088" s="51" t="s">
        <v>161</v>
      </c>
      <c r="D1088" s="35" t="s">
        <v>224</v>
      </c>
      <c r="E1088" s="35" t="s">
        <v>503</v>
      </c>
      <c r="F1088" s="23">
        <v>4</v>
      </c>
      <c r="G1088" s="35" t="s">
        <v>97</v>
      </c>
      <c r="H1088" s="23">
        <v>3</v>
      </c>
      <c r="I1088" s="36">
        <v>28.5</v>
      </c>
      <c r="J1088" s="36" t="s">
        <v>77</v>
      </c>
      <c r="K1088" s="123">
        <v>45729</v>
      </c>
      <c r="L1088" s="36">
        <v>27</v>
      </c>
      <c r="M1088" s="36" t="s">
        <v>77</v>
      </c>
      <c r="N1088" s="130" t="s">
        <v>77</v>
      </c>
      <c r="O1088" s="130" t="s">
        <v>238</v>
      </c>
      <c r="P1088" s="35" t="s">
        <v>164</v>
      </c>
      <c r="Q1088" s="35" t="s">
        <v>104</v>
      </c>
      <c r="R1088" s="110" t="s">
        <v>103</v>
      </c>
    </row>
    <row r="1089" spans="2:18" ht="42.75" x14ac:dyDescent="0.25">
      <c r="B1089"/>
      <c r="C1089" s="51" t="s">
        <v>161</v>
      </c>
      <c r="D1089" s="35" t="s">
        <v>224</v>
      </c>
      <c r="E1089" s="35" t="s">
        <v>503</v>
      </c>
      <c r="F1089" s="23">
        <v>5</v>
      </c>
      <c r="G1089" s="35" t="s">
        <v>96</v>
      </c>
      <c r="H1089" s="23">
        <v>4</v>
      </c>
      <c r="I1089" s="36">
        <v>19</v>
      </c>
      <c r="J1089" s="36" t="s">
        <v>77</v>
      </c>
      <c r="K1089" s="123">
        <v>45729</v>
      </c>
      <c r="L1089" s="36">
        <v>18</v>
      </c>
      <c r="M1089" s="36" t="s">
        <v>77</v>
      </c>
      <c r="N1089" s="130" t="s">
        <v>77</v>
      </c>
      <c r="O1089" s="130" t="s">
        <v>238</v>
      </c>
      <c r="P1089" s="35" t="s">
        <v>164</v>
      </c>
      <c r="Q1089" s="35" t="s">
        <v>104</v>
      </c>
      <c r="R1089" s="110" t="s">
        <v>103</v>
      </c>
    </row>
    <row r="1090" spans="2:18" ht="42.75" x14ac:dyDescent="0.25">
      <c r="B1090"/>
      <c r="C1090" s="51" t="s">
        <v>161</v>
      </c>
      <c r="D1090" s="35" t="s">
        <v>224</v>
      </c>
      <c r="E1090" s="35" t="s">
        <v>503</v>
      </c>
      <c r="F1090" s="23">
        <v>6</v>
      </c>
      <c r="G1090" s="35" t="s">
        <v>72</v>
      </c>
      <c r="H1090" s="23">
        <v>4</v>
      </c>
      <c r="I1090" s="36">
        <v>38</v>
      </c>
      <c r="J1090" s="36" t="s">
        <v>77</v>
      </c>
      <c r="K1090" s="123">
        <v>45729</v>
      </c>
      <c r="L1090" s="36">
        <v>36</v>
      </c>
      <c r="M1090" s="36" t="s">
        <v>77</v>
      </c>
      <c r="N1090" s="130" t="s">
        <v>77</v>
      </c>
      <c r="O1090" s="130" t="s">
        <v>238</v>
      </c>
      <c r="P1090" s="35" t="s">
        <v>164</v>
      </c>
      <c r="Q1090" s="35" t="s">
        <v>104</v>
      </c>
      <c r="R1090" s="110" t="s">
        <v>103</v>
      </c>
    </row>
    <row r="1091" spans="2:18" ht="42.75" x14ac:dyDescent="0.25">
      <c r="B1091"/>
      <c r="C1091" s="51" t="s">
        <v>161</v>
      </c>
      <c r="D1091" s="35" t="s">
        <v>224</v>
      </c>
      <c r="E1091" s="35" t="s">
        <v>503</v>
      </c>
      <c r="F1091" s="23">
        <v>7</v>
      </c>
      <c r="G1091" s="35" t="s">
        <v>72</v>
      </c>
      <c r="H1091" s="23">
        <v>5</v>
      </c>
      <c r="I1091" s="36">
        <v>47.5</v>
      </c>
      <c r="J1091" s="36" t="s">
        <v>77</v>
      </c>
      <c r="K1091" s="123">
        <v>45729</v>
      </c>
      <c r="L1091" s="36">
        <v>45</v>
      </c>
      <c r="M1091" s="36" t="s">
        <v>77</v>
      </c>
      <c r="N1091" s="130" t="s">
        <v>77</v>
      </c>
      <c r="O1091" s="130" t="s">
        <v>238</v>
      </c>
      <c r="P1091" s="35" t="s">
        <v>164</v>
      </c>
      <c r="Q1091" s="35" t="s">
        <v>104</v>
      </c>
      <c r="R1091" s="110" t="s">
        <v>103</v>
      </c>
    </row>
    <row r="1092" spans="2:18" ht="28.5" x14ac:dyDescent="0.25">
      <c r="B1092"/>
      <c r="C1092" s="51" t="s">
        <v>161</v>
      </c>
      <c r="D1092" s="35" t="s">
        <v>224</v>
      </c>
      <c r="E1092" s="35" t="s">
        <v>503</v>
      </c>
      <c r="F1092" s="23">
        <v>11</v>
      </c>
      <c r="G1092" s="35" t="s">
        <v>72</v>
      </c>
      <c r="H1092" s="23">
        <v>7</v>
      </c>
      <c r="I1092" s="36">
        <v>66.5</v>
      </c>
      <c r="J1092" s="36"/>
      <c r="K1092" s="123">
        <v>45729</v>
      </c>
      <c r="L1092" s="36"/>
      <c r="M1092" s="36"/>
      <c r="N1092" s="130"/>
      <c r="O1092" s="130"/>
      <c r="P1092" s="35"/>
      <c r="Q1092" s="35"/>
      <c r="R1092" s="110"/>
    </row>
    <row r="1093" spans="2:18" ht="28.5" x14ac:dyDescent="0.25">
      <c r="B1093"/>
      <c r="C1093" s="51" t="s">
        <v>161</v>
      </c>
      <c r="D1093" s="35" t="s">
        <v>224</v>
      </c>
      <c r="E1093" s="35" t="s">
        <v>503</v>
      </c>
      <c r="F1093" s="23">
        <v>12</v>
      </c>
      <c r="G1093" s="35" t="s">
        <v>72</v>
      </c>
      <c r="H1093" s="23">
        <v>8</v>
      </c>
      <c r="I1093" s="36">
        <v>76</v>
      </c>
      <c r="J1093" s="36"/>
      <c r="K1093" s="123">
        <v>45729</v>
      </c>
      <c r="L1093" s="36"/>
      <c r="M1093" s="36"/>
      <c r="N1093" s="130"/>
      <c r="O1093" s="130"/>
      <c r="P1093" s="35"/>
      <c r="Q1093" s="35"/>
      <c r="R1093" s="110"/>
    </row>
    <row r="1094" spans="2:18" ht="28.5" x14ac:dyDescent="0.25">
      <c r="B1094"/>
      <c r="C1094" s="51" t="s">
        <v>161</v>
      </c>
      <c r="D1094" s="35" t="s">
        <v>224</v>
      </c>
      <c r="E1094" s="35" t="s">
        <v>503</v>
      </c>
      <c r="F1094" s="23">
        <v>13</v>
      </c>
      <c r="G1094" s="35" t="s">
        <v>72</v>
      </c>
      <c r="H1094" s="23">
        <v>9</v>
      </c>
      <c r="I1094" s="36">
        <v>85.5</v>
      </c>
      <c r="J1094" s="36"/>
      <c r="K1094" s="123">
        <v>45729</v>
      </c>
      <c r="L1094" s="36"/>
      <c r="M1094" s="36"/>
      <c r="N1094" s="130"/>
      <c r="O1094" s="130"/>
      <c r="P1094" s="35"/>
      <c r="Q1094" s="35"/>
      <c r="R1094" s="110"/>
    </row>
    <row r="1095" spans="2:18" ht="28.5" x14ac:dyDescent="0.25">
      <c r="B1095"/>
      <c r="C1095" s="51" t="s">
        <v>161</v>
      </c>
      <c r="D1095" s="35" t="s">
        <v>224</v>
      </c>
      <c r="E1095" s="35" t="s">
        <v>503</v>
      </c>
      <c r="F1095" s="23">
        <v>14</v>
      </c>
      <c r="G1095" s="35" t="s">
        <v>72</v>
      </c>
      <c r="H1095" s="23">
        <v>10</v>
      </c>
      <c r="I1095" s="36">
        <v>95</v>
      </c>
      <c r="J1095" s="36"/>
      <c r="K1095" s="123">
        <v>45729</v>
      </c>
      <c r="L1095" s="36"/>
      <c r="M1095" s="36"/>
      <c r="N1095" s="130"/>
      <c r="O1095" s="130"/>
      <c r="P1095" s="35"/>
      <c r="Q1095" s="35"/>
      <c r="R1095" s="110"/>
    </row>
    <row r="1096" spans="2:18" ht="42.75" x14ac:dyDescent="0.25">
      <c r="B1096"/>
      <c r="C1096" s="51" t="s">
        <v>161</v>
      </c>
      <c r="D1096" s="35" t="s">
        <v>224</v>
      </c>
      <c r="E1096" s="35" t="s">
        <v>503</v>
      </c>
      <c r="F1096" s="23">
        <v>8</v>
      </c>
      <c r="G1096" s="35" t="s">
        <v>72</v>
      </c>
      <c r="H1096" s="23">
        <v>6</v>
      </c>
      <c r="I1096" s="36">
        <v>57</v>
      </c>
      <c r="J1096" s="36" t="s">
        <v>77</v>
      </c>
      <c r="K1096" s="123">
        <v>45729</v>
      </c>
      <c r="L1096" s="36">
        <v>54</v>
      </c>
      <c r="M1096" s="36" t="s">
        <v>77</v>
      </c>
      <c r="N1096" s="130" t="s">
        <v>77</v>
      </c>
      <c r="O1096" s="130" t="s">
        <v>238</v>
      </c>
      <c r="P1096" s="35" t="s">
        <v>164</v>
      </c>
      <c r="Q1096" s="35" t="s">
        <v>104</v>
      </c>
      <c r="R1096" s="110" t="s">
        <v>103</v>
      </c>
    </row>
    <row r="1097" spans="2:18" ht="42.75" x14ac:dyDescent="0.25">
      <c r="B1097"/>
      <c r="C1097" s="51" t="s">
        <v>161</v>
      </c>
      <c r="D1097" s="35" t="s">
        <v>224</v>
      </c>
      <c r="E1097" s="35" t="s">
        <v>503</v>
      </c>
      <c r="F1097" s="23">
        <v>9</v>
      </c>
      <c r="G1097" s="35" t="s">
        <v>100</v>
      </c>
      <c r="H1097" s="23">
        <v>2</v>
      </c>
      <c r="I1097" s="36">
        <v>4.8</v>
      </c>
      <c r="J1097" s="36" t="s">
        <v>77</v>
      </c>
      <c r="K1097" s="123">
        <v>45729</v>
      </c>
      <c r="L1097" s="36">
        <v>4.5</v>
      </c>
      <c r="M1097" s="36" t="s">
        <v>77</v>
      </c>
      <c r="N1097" s="130" t="s">
        <v>77</v>
      </c>
      <c r="O1097" s="130" t="s">
        <v>238</v>
      </c>
      <c r="P1097" s="35" t="s">
        <v>164</v>
      </c>
      <c r="Q1097" s="35" t="s">
        <v>104</v>
      </c>
      <c r="R1097" s="110" t="s">
        <v>103</v>
      </c>
    </row>
    <row r="1098" spans="2:18" ht="42.75" x14ac:dyDescent="0.25">
      <c r="B1098"/>
      <c r="C1098" s="51" t="s">
        <v>161</v>
      </c>
      <c r="D1098" s="35" t="s">
        <v>225</v>
      </c>
      <c r="E1098" s="35" t="s">
        <v>503</v>
      </c>
      <c r="F1098" s="23">
        <v>1</v>
      </c>
      <c r="G1098" s="35" t="s">
        <v>76</v>
      </c>
      <c r="H1098" s="23">
        <v>2</v>
      </c>
      <c r="I1098" s="36">
        <v>11.3</v>
      </c>
      <c r="J1098" s="36" t="s">
        <v>77</v>
      </c>
      <c r="K1098" s="123">
        <v>45729</v>
      </c>
      <c r="L1098" s="36">
        <v>10.7</v>
      </c>
      <c r="M1098" s="36" t="s">
        <v>77</v>
      </c>
      <c r="N1098" s="130" t="s">
        <v>77</v>
      </c>
      <c r="O1098" s="130" t="s">
        <v>238</v>
      </c>
      <c r="P1098" s="35" t="s">
        <v>164</v>
      </c>
      <c r="Q1098" s="35" t="s">
        <v>104</v>
      </c>
      <c r="R1098" s="110" t="s">
        <v>103</v>
      </c>
    </row>
    <row r="1099" spans="2:18" ht="42.75" x14ac:dyDescent="0.25">
      <c r="B1099"/>
      <c r="C1099" s="51" t="s">
        <v>161</v>
      </c>
      <c r="D1099" s="35" t="s">
        <v>225</v>
      </c>
      <c r="E1099" s="35" t="s">
        <v>503</v>
      </c>
      <c r="F1099" s="23">
        <v>2</v>
      </c>
      <c r="G1099" s="35" t="s">
        <v>82</v>
      </c>
      <c r="H1099" s="23">
        <v>2</v>
      </c>
      <c r="I1099" s="36">
        <v>22.6</v>
      </c>
      <c r="J1099" s="36" t="s">
        <v>77</v>
      </c>
      <c r="K1099" s="123">
        <v>45729</v>
      </c>
      <c r="L1099" s="36">
        <v>21.4</v>
      </c>
      <c r="M1099" s="36" t="s">
        <v>77</v>
      </c>
      <c r="N1099" s="130" t="s">
        <v>77</v>
      </c>
      <c r="O1099" s="130" t="s">
        <v>238</v>
      </c>
      <c r="P1099" s="35" t="s">
        <v>164</v>
      </c>
      <c r="Q1099" s="35" t="s">
        <v>104</v>
      </c>
      <c r="R1099" s="110" t="s">
        <v>103</v>
      </c>
    </row>
    <row r="1100" spans="2:18" ht="42.75" x14ac:dyDescent="0.25">
      <c r="B1100"/>
      <c r="C1100" s="51" t="s">
        <v>161</v>
      </c>
      <c r="D1100" s="35" t="s">
        <v>225</v>
      </c>
      <c r="E1100" s="35" t="s">
        <v>503</v>
      </c>
      <c r="F1100" s="23">
        <v>3</v>
      </c>
      <c r="G1100" s="35" t="s">
        <v>95</v>
      </c>
      <c r="H1100" s="23">
        <v>3</v>
      </c>
      <c r="I1100" s="36">
        <v>17</v>
      </c>
      <c r="J1100" s="36" t="s">
        <v>77</v>
      </c>
      <c r="K1100" s="123">
        <v>45729</v>
      </c>
      <c r="L1100" s="36">
        <v>16.100000000000001</v>
      </c>
      <c r="M1100" s="36" t="s">
        <v>77</v>
      </c>
      <c r="N1100" s="130" t="s">
        <v>77</v>
      </c>
      <c r="O1100" s="130" t="s">
        <v>238</v>
      </c>
      <c r="P1100" s="35" t="s">
        <v>164</v>
      </c>
      <c r="Q1100" s="35" t="s">
        <v>104</v>
      </c>
      <c r="R1100" s="110" t="s">
        <v>103</v>
      </c>
    </row>
    <row r="1101" spans="2:18" ht="42.75" x14ac:dyDescent="0.25">
      <c r="B1101"/>
      <c r="C1101" s="51" t="s">
        <v>161</v>
      </c>
      <c r="D1101" s="35" t="s">
        <v>225</v>
      </c>
      <c r="E1101" s="35" t="s">
        <v>503</v>
      </c>
      <c r="F1101" s="23">
        <v>4</v>
      </c>
      <c r="G1101" s="35" t="s">
        <v>97</v>
      </c>
      <c r="H1101" s="23">
        <v>3</v>
      </c>
      <c r="I1101" s="36">
        <v>33.9</v>
      </c>
      <c r="J1101" s="36" t="s">
        <v>77</v>
      </c>
      <c r="K1101" s="123">
        <v>45729</v>
      </c>
      <c r="L1101" s="36">
        <v>32.200000000000003</v>
      </c>
      <c r="M1101" s="36" t="s">
        <v>77</v>
      </c>
      <c r="N1101" s="130" t="s">
        <v>77</v>
      </c>
      <c r="O1101" s="130" t="s">
        <v>238</v>
      </c>
      <c r="P1101" s="35" t="s">
        <v>164</v>
      </c>
      <c r="Q1101" s="35" t="s">
        <v>104</v>
      </c>
      <c r="R1101" s="110" t="s">
        <v>103</v>
      </c>
    </row>
    <row r="1102" spans="2:18" ht="42.75" x14ac:dyDescent="0.25">
      <c r="B1102"/>
      <c r="C1102" s="51" t="s">
        <v>161</v>
      </c>
      <c r="D1102" s="35" t="s">
        <v>225</v>
      </c>
      <c r="E1102" s="35" t="s">
        <v>503</v>
      </c>
      <c r="F1102" s="23">
        <v>5</v>
      </c>
      <c r="G1102" s="35" t="s">
        <v>96</v>
      </c>
      <c r="H1102" s="23">
        <v>4</v>
      </c>
      <c r="I1102" s="36">
        <v>22.6</v>
      </c>
      <c r="J1102" s="36" t="s">
        <v>77</v>
      </c>
      <c r="K1102" s="123">
        <v>45729</v>
      </c>
      <c r="L1102" s="36">
        <v>21.4</v>
      </c>
      <c r="M1102" s="36" t="s">
        <v>77</v>
      </c>
      <c r="N1102" s="130" t="s">
        <v>77</v>
      </c>
      <c r="O1102" s="130" t="s">
        <v>238</v>
      </c>
      <c r="P1102" s="35" t="s">
        <v>164</v>
      </c>
      <c r="Q1102" s="35" t="s">
        <v>104</v>
      </c>
      <c r="R1102" s="110" t="s">
        <v>103</v>
      </c>
    </row>
    <row r="1103" spans="2:18" ht="42.75" x14ac:dyDescent="0.25">
      <c r="B1103"/>
      <c r="C1103" s="51" t="s">
        <v>161</v>
      </c>
      <c r="D1103" s="35" t="s">
        <v>225</v>
      </c>
      <c r="E1103" s="35" t="s">
        <v>503</v>
      </c>
      <c r="F1103" s="23">
        <v>6</v>
      </c>
      <c r="G1103" s="35" t="s">
        <v>72</v>
      </c>
      <c r="H1103" s="23">
        <v>4</v>
      </c>
      <c r="I1103" s="36">
        <v>45.2</v>
      </c>
      <c r="J1103" s="36" t="s">
        <v>77</v>
      </c>
      <c r="K1103" s="123">
        <v>45729</v>
      </c>
      <c r="L1103" s="36">
        <v>42.8</v>
      </c>
      <c r="M1103" s="36" t="s">
        <v>77</v>
      </c>
      <c r="N1103" s="130" t="s">
        <v>77</v>
      </c>
      <c r="O1103" s="130" t="s">
        <v>238</v>
      </c>
      <c r="P1103" s="35" t="s">
        <v>164</v>
      </c>
      <c r="Q1103" s="35" t="s">
        <v>104</v>
      </c>
      <c r="R1103" s="110" t="s">
        <v>103</v>
      </c>
    </row>
    <row r="1104" spans="2:18" ht="42.75" x14ac:dyDescent="0.25">
      <c r="B1104"/>
      <c r="C1104" s="51" t="s">
        <v>161</v>
      </c>
      <c r="D1104" s="35" t="s">
        <v>225</v>
      </c>
      <c r="E1104" s="35" t="s">
        <v>503</v>
      </c>
      <c r="F1104" s="23">
        <v>7</v>
      </c>
      <c r="G1104" s="35" t="s">
        <v>72</v>
      </c>
      <c r="H1104" s="23">
        <v>5</v>
      </c>
      <c r="I1104" s="36">
        <v>56.5</v>
      </c>
      <c r="J1104" s="36" t="s">
        <v>77</v>
      </c>
      <c r="K1104" s="123">
        <v>45729</v>
      </c>
      <c r="L1104" s="36">
        <v>53.5</v>
      </c>
      <c r="M1104" s="36" t="s">
        <v>77</v>
      </c>
      <c r="N1104" s="130" t="s">
        <v>77</v>
      </c>
      <c r="O1104" s="130" t="s">
        <v>238</v>
      </c>
      <c r="P1104" s="35" t="s">
        <v>164</v>
      </c>
      <c r="Q1104" s="35" t="s">
        <v>104</v>
      </c>
      <c r="R1104" s="110" t="s">
        <v>103</v>
      </c>
    </row>
    <row r="1105" spans="2:18" ht="28.5" x14ac:dyDescent="0.25">
      <c r="B1105"/>
      <c r="C1105" s="51" t="s">
        <v>161</v>
      </c>
      <c r="D1105" s="35" t="s">
        <v>225</v>
      </c>
      <c r="E1105" s="35" t="s">
        <v>503</v>
      </c>
      <c r="F1105" s="23">
        <v>11</v>
      </c>
      <c r="G1105" s="35" t="s">
        <v>72</v>
      </c>
      <c r="H1105" s="23">
        <v>7</v>
      </c>
      <c r="I1105" s="36">
        <v>79.099999999999994</v>
      </c>
      <c r="J1105" s="36"/>
      <c r="K1105" s="123">
        <v>45729</v>
      </c>
      <c r="L1105" s="36"/>
      <c r="M1105" s="36"/>
      <c r="N1105" s="130"/>
      <c r="O1105" s="130"/>
      <c r="P1105" s="35"/>
      <c r="Q1105" s="35"/>
      <c r="R1105" s="110"/>
    </row>
    <row r="1106" spans="2:18" ht="28.5" x14ac:dyDescent="0.25">
      <c r="B1106"/>
      <c r="C1106" s="51" t="s">
        <v>161</v>
      </c>
      <c r="D1106" s="35" t="s">
        <v>225</v>
      </c>
      <c r="E1106" s="35" t="s">
        <v>503</v>
      </c>
      <c r="F1106" s="23">
        <v>12</v>
      </c>
      <c r="G1106" s="35" t="s">
        <v>72</v>
      </c>
      <c r="H1106" s="23">
        <v>8</v>
      </c>
      <c r="I1106" s="36">
        <v>90.4</v>
      </c>
      <c r="J1106" s="36"/>
      <c r="K1106" s="123">
        <v>45729</v>
      </c>
      <c r="L1106" s="36"/>
      <c r="M1106" s="36"/>
      <c r="N1106" s="130"/>
      <c r="O1106" s="130"/>
      <c r="P1106" s="35"/>
      <c r="Q1106" s="35"/>
      <c r="R1106" s="110"/>
    </row>
    <row r="1107" spans="2:18" ht="28.5" x14ac:dyDescent="0.25">
      <c r="B1107"/>
      <c r="C1107" s="51" t="s">
        <v>161</v>
      </c>
      <c r="D1107" s="35" t="s">
        <v>225</v>
      </c>
      <c r="E1107" s="35" t="s">
        <v>503</v>
      </c>
      <c r="F1107" s="23">
        <v>13</v>
      </c>
      <c r="G1107" s="35" t="s">
        <v>72</v>
      </c>
      <c r="H1107" s="23">
        <v>9</v>
      </c>
      <c r="I1107" s="36">
        <v>101.7</v>
      </c>
      <c r="J1107" s="36"/>
      <c r="K1107" s="123">
        <v>45729</v>
      </c>
      <c r="L1107" s="36"/>
      <c r="M1107" s="36"/>
      <c r="N1107" s="130"/>
      <c r="O1107" s="130"/>
      <c r="P1107" s="35"/>
      <c r="Q1107" s="35"/>
      <c r="R1107" s="110"/>
    </row>
    <row r="1108" spans="2:18" ht="28.5" x14ac:dyDescent="0.25">
      <c r="B1108"/>
      <c r="C1108" s="51" t="s">
        <v>161</v>
      </c>
      <c r="D1108" s="35" t="s">
        <v>225</v>
      </c>
      <c r="E1108" s="35" t="s">
        <v>503</v>
      </c>
      <c r="F1108" s="23">
        <v>14</v>
      </c>
      <c r="G1108" s="35" t="s">
        <v>72</v>
      </c>
      <c r="H1108" s="23">
        <v>10</v>
      </c>
      <c r="I1108" s="36">
        <v>113</v>
      </c>
      <c r="J1108" s="36"/>
      <c r="K1108" s="123">
        <v>45729</v>
      </c>
      <c r="L1108" s="36"/>
      <c r="M1108" s="36"/>
      <c r="N1108" s="130"/>
      <c r="O1108" s="130"/>
      <c r="P1108" s="35"/>
      <c r="Q1108" s="35"/>
      <c r="R1108" s="110"/>
    </row>
    <row r="1109" spans="2:18" ht="42.75" x14ac:dyDescent="0.25">
      <c r="B1109"/>
      <c r="C1109" s="51" t="s">
        <v>161</v>
      </c>
      <c r="D1109" s="35" t="s">
        <v>225</v>
      </c>
      <c r="E1109" s="35" t="s">
        <v>503</v>
      </c>
      <c r="F1109" s="23">
        <v>8</v>
      </c>
      <c r="G1109" s="35" t="s">
        <v>72</v>
      </c>
      <c r="H1109" s="23">
        <v>6</v>
      </c>
      <c r="I1109" s="36">
        <v>67.8</v>
      </c>
      <c r="J1109" s="36" t="s">
        <v>77</v>
      </c>
      <c r="K1109" s="123">
        <v>45729</v>
      </c>
      <c r="L1109" s="36">
        <v>64.400000000000006</v>
      </c>
      <c r="M1109" s="36" t="s">
        <v>77</v>
      </c>
      <c r="N1109" s="130" t="s">
        <v>77</v>
      </c>
      <c r="O1109" s="130" t="s">
        <v>238</v>
      </c>
      <c r="P1109" s="35" t="s">
        <v>164</v>
      </c>
      <c r="Q1109" s="35" t="s">
        <v>104</v>
      </c>
      <c r="R1109" s="110" t="s">
        <v>103</v>
      </c>
    </row>
    <row r="1110" spans="2:18" ht="42.75" x14ac:dyDescent="0.25">
      <c r="B1110"/>
      <c r="C1110" s="51" t="s">
        <v>161</v>
      </c>
      <c r="D1110" s="35" t="s">
        <v>225</v>
      </c>
      <c r="E1110" s="35" t="s">
        <v>503</v>
      </c>
      <c r="F1110" s="23">
        <v>9</v>
      </c>
      <c r="G1110" s="35" t="s">
        <v>100</v>
      </c>
      <c r="H1110" s="23">
        <v>2</v>
      </c>
      <c r="I1110" s="36">
        <v>5.7</v>
      </c>
      <c r="J1110" s="36" t="s">
        <v>77</v>
      </c>
      <c r="K1110" s="123">
        <v>45729</v>
      </c>
      <c r="L1110" s="36">
        <v>5.4</v>
      </c>
      <c r="M1110" s="36" t="s">
        <v>77</v>
      </c>
      <c r="N1110" s="130" t="s">
        <v>77</v>
      </c>
      <c r="O1110" s="130" t="s">
        <v>238</v>
      </c>
      <c r="P1110" s="35" t="s">
        <v>164</v>
      </c>
      <c r="Q1110" s="35" t="s">
        <v>104</v>
      </c>
      <c r="R1110" s="110" t="s">
        <v>103</v>
      </c>
    </row>
    <row r="1111" spans="2:18" ht="42.75" x14ac:dyDescent="0.25">
      <c r="B1111"/>
      <c r="C1111" s="51" t="s">
        <v>161</v>
      </c>
      <c r="D1111" s="35" t="s">
        <v>226</v>
      </c>
      <c r="E1111" s="35" t="s">
        <v>503</v>
      </c>
      <c r="F1111" s="23">
        <v>1</v>
      </c>
      <c r="G1111" s="35" t="s">
        <v>76</v>
      </c>
      <c r="H1111" s="23">
        <v>2</v>
      </c>
      <c r="I1111" s="36">
        <v>10.4</v>
      </c>
      <c r="J1111" s="36" t="s">
        <v>77</v>
      </c>
      <c r="K1111" s="123">
        <v>45729</v>
      </c>
      <c r="L1111" s="36">
        <v>9.9</v>
      </c>
      <c r="M1111" s="36"/>
      <c r="N1111" s="130"/>
      <c r="O1111" s="130" t="s">
        <v>238</v>
      </c>
      <c r="P1111" s="35" t="s">
        <v>164</v>
      </c>
      <c r="Q1111" s="35" t="s">
        <v>104</v>
      </c>
      <c r="R1111" s="110" t="s">
        <v>103</v>
      </c>
    </row>
    <row r="1112" spans="2:18" ht="42.75" x14ac:dyDescent="0.25">
      <c r="B1112"/>
      <c r="C1112" s="51" t="s">
        <v>161</v>
      </c>
      <c r="D1112" s="35" t="s">
        <v>226</v>
      </c>
      <c r="E1112" s="35" t="s">
        <v>503</v>
      </c>
      <c r="F1112" s="23">
        <v>2</v>
      </c>
      <c r="G1112" s="35" t="s">
        <v>82</v>
      </c>
      <c r="H1112" s="23">
        <v>2</v>
      </c>
      <c r="I1112" s="36">
        <v>20.8</v>
      </c>
      <c r="J1112" s="36" t="s">
        <v>77</v>
      </c>
      <c r="K1112" s="123">
        <v>45729</v>
      </c>
      <c r="L1112" s="36">
        <v>19.8</v>
      </c>
      <c r="M1112" s="36" t="s">
        <v>77</v>
      </c>
      <c r="N1112" s="130" t="s">
        <v>77</v>
      </c>
      <c r="O1112" s="130" t="s">
        <v>238</v>
      </c>
      <c r="P1112" s="35" t="s">
        <v>164</v>
      </c>
      <c r="Q1112" s="35" t="s">
        <v>104</v>
      </c>
      <c r="R1112" s="110" t="s">
        <v>103</v>
      </c>
    </row>
    <row r="1113" spans="2:18" ht="42.75" x14ac:dyDescent="0.25">
      <c r="B1113"/>
      <c r="C1113" s="51" t="s">
        <v>161</v>
      </c>
      <c r="D1113" s="35" t="s">
        <v>226</v>
      </c>
      <c r="E1113" s="35" t="s">
        <v>503</v>
      </c>
      <c r="F1113" s="23">
        <v>3</v>
      </c>
      <c r="G1113" s="35" t="s">
        <v>95</v>
      </c>
      <c r="H1113" s="23">
        <v>3</v>
      </c>
      <c r="I1113" s="36">
        <v>15.6</v>
      </c>
      <c r="J1113" s="36" t="s">
        <v>77</v>
      </c>
      <c r="K1113" s="123">
        <v>45729</v>
      </c>
      <c r="L1113" s="36">
        <v>14.9</v>
      </c>
      <c r="M1113" s="36" t="s">
        <v>77</v>
      </c>
      <c r="N1113" s="130" t="s">
        <v>77</v>
      </c>
      <c r="O1113" s="130" t="s">
        <v>238</v>
      </c>
      <c r="P1113" s="35" t="s">
        <v>164</v>
      </c>
      <c r="Q1113" s="35" t="s">
        <v>104</v>
      </c>
      <c r="R1113" s="110" t="s">
        <v>103</v>
      </c>
    </row>
    <row r="1114" spans="2:18" ht="42.75" x14ac:dyDescent="0.25">
      <c r="B1114"/>
      <c r="C1114" s="51" t="s">
        <v>161</v>
      </c>
      <c r="D1114" s="35" t="s">
        <v>226</v>
      </c>
      <c r="E1114" s="35" t="s">
        <v>503</v>
      </c>
      <c r="F1114" s="23">
        <v>4</v>
      </c>
      <c r="G1114" s="35" t="s">
        <v>97</v>
      </c>
      <c r="H1114" s="23">
        <v>3</v>
      </c>
      <c r="I1114" s="36">
        <v>31.2</v>
      </c>
      <c r="J1114" s="36" t="s">
        <v>77</v>
      </c>
      <c r="K1114" s="123">
        <v>45729</v>
      </c>
      <c r="L1114" s="36">
        <v>29.8</v>
      </c>
      <c r="M1114" s="36" t="s">
        <v>77</v>
      </c>
      <c r="N1114" s="130" t="s">
        <v>77</v>
      </c>
      <c r="O1114" s="130" t="s">
        <v>238</v>
      </c>
      <c r="P1114" s="35" t="s">
        <v>164</v>
      </c>
      <c r="Q1114" s="35" t="s">
        <v>104</v>
      </c>
      <c r="R1114" s="110" t="s">
        <v>103</v>
      </c>
    </row>
    <row r="1115" spans="2:18" ht="42.75" x14ac:dyDescent="0.25">
      <c r="B1115"/>
      <c r="C1115" s="51" t="s">
        <v>161</v>
      </c>
      <c r="D1115" s="35" t="s">
        <v>226</v>
      </c>
      <c r="E1115" s="35" t="s">
        <v>503</v>
      </c>
      <c r="F1115" s="23">
        <v>5</v>
      </c>
      <c r="G1115" s="35" t="s">
        <v>96</v>
      </c>
      <c r="H1115" s="23">
        <v>4</v>
      </c>
      <c r="I1115" s="36">
        <v>20.8</v>
      </c>
      <c r="J1115" s="36" t="s">
        <v>77</v>
      </c>
      <c r="K1115" s="123">
        <v>45729</v>
      </c>
      <c r="L1115" s="36">
        <v>19.8</v>
      </c>
      <c r="M1115" s="36" t="s">
        <v>77</v>
      </c>
      <c r="N1115" s="130" t="s">
        <v>77</v>
      </c>
      <c r="O1115" s="130" t="s">
        <v>238</v>
      </c>
      <c r="P1115" s="35" t="s">
        <v>164</v>
      </c>
      <c r="Q1115" s="35" t="s">
        <v>104</v>
      </c>
      <c r="R1115" s="110" t="s">
        <v>103</v>
      </c>
    </row>
    <row r="1116" spans="2:18" ht="42.75" x14ac:dyDescent="0.25">
      <c r="B1116"/>
      <c r="C1116" s="51" t="s">
        <v>161</v>
      </c>
      <c r="D1116" s="35" t="s">
        <v>226</v>
      </c>
      <c r="E1116" s="35" t="s">
        <v>503</v>
      </c>
      <c r="F1116" s="23">
        <v>6</v>
      </c>
      <c r="G1116" s="35" t="s">
        <v>72</v>
      </c>
      <c r="H1116" s="23">
        <v>4</v>
      </c>
      <c r="I1116" s="36">
        <v>41.6</v>
      </c>
      <c r="J1116" s="36" t="s">
        <v>77</v>
      </c>
      <c r="K1116" s="123">
        <v>45729</v>
      </c>
      <c r="L1116" s="36">
        <v>39.6</v>
      </c>
      <c r="M1116" s="36" t="s">
        <v>77</v>
      </c>
      <c r="N1116" s="130" t="s">
        <v>77</v>
      </c>
      <c r="O1116" s="130" t="s">
        <v>238</v>
      </c>
      <c r="P1116" s="35" t="s">
        <v>164</v>
      </c>
      <c r="Q1116" s="35" t="s">
        <v>104</v>
      </c>
      <c r="R1116" s="110" t="s">
        <v>103</v>
      </c>
    </row>
    <row r="1117" spans="2:18" ht="42.75" x14ac:dyDescent="0.25">
      <c r="B1117"/>
      <c r="C1117" s="51" t="s">
        <v>161</v>
      </c>
      <c r="D1117" s="35" t="s">
        <v>226</v>
      </c>
      <c r="E1117" s="35" t="s">
        <v>503</v>
      </c>
      <c r="F1117" s="23">
        <v>7</v>
      </c>
      <c r="G1117" s="35" t="s">
        <v>72</v>
      </c>
      <c r="H1117" s="23">
        <v>5</v>
      </c>
      <c r="I1117" s="36">
        <v>52</v>
      </c>
      <c r="J1117" s="36" t="s">
        <v>77</v>
      </c>
      <c r="K1117" s="123">
        <v>45729</v>
      </c>
      <c r="L1117" s="36">
        <v>49.5</v>
      </c>
      <c r="M1117" s="36" t="s">
        <v>77</v>
      </c>
      <c r="N1117" s="130" t="s">
        <v>77</v>
      </c>
      <c r="O1117" s="130" t="s">
        <v>238</v>
      </c>
      <c r="P1117" s="35" t="s">
        <v>164</v>
      </c>
      <c r="Q1117" s="35" t="s">
        <v>104</v>
      </c>
      <c r="R1117" s="110" t="s">
        <v>103</v>
      </c>
    </row>
    <row r="1118" spans="2:18" ht="28.5" x14ac:dyDescent="0.25">
      <c r="B1118"/>
      <c r="C1118" s="51" t="s">
        <v>161</v>
      </c>
      <c r="D1118" s="35" t="s">
        <v>226</v>
      </c>
      <c r="E1118" s="35" t="s">
        <v>503</v>
      </c>
      <c r="F1118" s="23">
        <v>11</v>
      </c>
      <c r="G1118" s="35" t="s">
        <v>72</v>
      </c>
      <c r="H1118" s="23">
        <v>7</v>
      </c>
      <c r="I1118" s="36">
        <v>72.8</v>
      </c>
      <c r="J1118" s="36"/>
      <c r="K1118" s="123">
        <v>45729</v>
      </c>
      <c r="L1118" s="36" t="s">
        <v>77</v>
      </c>
      <c r="M1118" s="36"/>
      <c r="N1118" s="130"/>
      <c r="O1118" s="130"/>
      <c r="P1118" s="35"/>
      <c r="Q1118" s="35"/>
      <c r="R1118" s="110"/>
    </row>
    <row r="1119" spans="2:18" ht="28.5" x14ac:dyDescent="0.25">
      <c r="B1119"/>
      <c r="C1119" s="51" t="s">
        <v>161</v>
      </c>
      <c r="D1119" s="35" t="s">
        <v>226</v>
      </c>
      <c r="E1119" s="35" t="s">
        <v>503</v>
      </c>
      <c r="F1119" s="23">
        <v>12</v>
      </c>
      <c r="G1119" s="35" t="s">
        <v>72</v>
      </c>
      <c r="H1119" s="23">
        <v>8</v>
      </c>
      <c r="I1119" s="36">
        <v>83.2</v>
      </c>
      <c r="J1119" s="36"/>
      <c r="K1119" s="123">
        <v>45729</v>
      </c>
      <c r="L1119" s="36" t="s">
        <v>77</v>
      </c>
      <c r="M1119" s="36"/>
      <c r="N1119" s="130"/>
      <c r="O1119" s="130"/>
      <c r="P1119" s="35"/>
      <c r="Q1119" s="35"/>
      <c r="R1119" s="110"/>
    </row>
    <row r="1120" spans="2:18" ht="28.5" x14ac:dyDescent="0.25">
      <c r="B1120"/>
      <c r="C1120" s="51" t="s">
        <v>161</v>
      </c>
      <c r="D1120" s="35" t="s">
        <v>226</v>
      </c>
      <c r="E1120" s="35" t="s">
        <v>503</v>
      </c>
      <c r="F1120" s="23">
        <v>13</v>
      </c>
      <c r="G1120" s="35" t="s">
        <v>72</v>
      </c>
      <c r="H1120" s="23">
        <v>9</v>
      </c>
      <c r="I1120" s="36">
        <v>93.6</v>
      </c>
      <c r="J1120" s="36"/>
      <c r="K1120" s="123">
        <v>45729</v>
      </c>
      <c r="L1120" s="36" t="s">
        <v>77</v>
      </c>
      <c r="M1120" s="36"/>
      <c r="N1120" s="130"/>
      <c r="O1120" s="130"/>
      <c r="P1120" s="35"/>
      <c r="Q1120" s="35"/>
      <c r="R1120" s="110"/>
    </row>
    <row r="1121" spans="2:18" ht="28.5" x14ac:dyDescent="0.25">
      <c r="B1121"/>
      <c r="C1121" s="51" t="s">
        <v>161</v>
      </c>
      <c r="D1121" s="35" t="s">
        <v>226</v>
      </c>
      <c r="E1121" s="35" t="s">
        <v>503</v>
      </c>
      <c r="F1121" s="23">
        <v>14</v>
      </c>
      <c r="G1121" s="35" t="s">
        <v>72</v>
      </c>
      <c r="H1121" s="23">
        <v>10</v>
      </c>
      <c r="I1121" s="36">
        <v>104</v>
      </c>
      <c r="J1121" s="36"/>
      <c r="K1121" s="123">
        <v>45729</v>
      </c>
      <c r="L1121" s="36" t="s">
        <v>77</v>
      </c>
      <c r="M1121" s="36"/>
      <c r="N1121" s="130"/>
      <c r="O1121" s="130"/>
      <c r="P1121" s="35"/>
      <c r="Q1121" s="35"/>
      <c r="R1121" s="110"/>
    </row>
    <row r="1122" spans="2:18" ht="42.75" x14ac:dyDescent="0.25">
      <c r="B1122"/>
      <c r="C1122" s="51" t="s">
        <v>161</v>
      </c>
      <c r="D1122" s="35" t="s">
        <v>226</v>
      </c>
      <c r="E1122" s="35" t="s">
        <v>503</v>
      </c>
      <c r="F1122" s="23">
        <v>8</v>
      </c>
      <c r="G1122" s="35" t="s">
        <v>72</v>
      </c>
      <c r="H1122" s="23">
        <v>6</v>
      </c>
      <c r="I1122" s="36">
        <v>62.4</v>
      </c>
      <c r="J1122" s="36" t="s">
        <v>77</v>
      </c>
      <c r="K1122" s="123">
        <v>45729</v>
      </c>
      <c r="L1122" s="36">
        <v>59.6</v>
      </c>
      <c r="M1122" s="36" t="s">
        <v>77</v>
      </c>
      <c r="N1122" s="130" t="s">
        <v>77</v>
      </c>
      <c r="O1122" s="130" t="s">
        <v>238</v>
      </c>
      <c r="P1122" s="35" t="s">
        <v>164</v>
      </c>
      <c r="Q1122" s="35" t="s">
        <v>104</v>
      </c>
      <c r="R1122" s="110" t="s">
        <v>103</v>
      </c>
    </row>
    <row r="1123" spans="2:18" ht="42.75" x14ac:dyDescent="0.25">
      <c r="B1123"/>
      <c r="C1123" s="52" t="s">
        <v>161</v>
      </c>
      <c r="D1123" s="46" t="s">
        <v>226</v>
      </c>
      <c r="E1123" s="46" t="s">
        <v>503</v>
      </c>
      <c r="F1123" s="28">
        <v>9</v>
      </c>
      <c r="G1123" s="46" t="s">
        <v>100</v>
      </c>
      <c r="H1123" s="28">
        <v>2</v>
      </c>
      <c r="I1123" s="47">
        <v>5.2</v>
      </c>
      <c r="J1123" s="47"/>
      <c r="K1123" s="126">
        <v>45729</v>
      </c>
      <c r="L1123" s="47">
        <v>5</v>
      </c>
      <c r="M1123" s="47" t="s">
        <v>77</v>
      </c>
      <c r="N1123" s="133" t="s">
        <v>77</v>
      </c>
      <c r="O1123" s="133" t="s">
        <v>238</v>
      </c>
      <c r="P1123" s="46" t="s">
        <v>164</v>
      </c>
      <c r="Q1123" s="46" t="s">
        <v>104</v>
      </c>
      <c r="R1123" s="115" t="s">
        <v>103</v>
      </c>
    </row>
    <row r="1124" spans="2:18" ht="15" x14ac:dyDescent="0.25">
      <c r="B1124"/>
      <c r="M1124" s="137"/>
    </row>
    <row r="1125" spans="2:18" ht="15" x14ac:dyDescent="0.25">
      <c r="B1125"/>
    </row>
    <row r="1126" spans="2:18" ht="15" x14ac:dyDescent="0.25">
      <c r="B1126"/>
    </row>
    <row r="1127" spans="2:18" ht="15" x14ac:dyDescent="0.25">
      <c r="B1127"/>
    </row>
    <row r="1128" spans="2:18" ht="15" x14ac:dyDescent="0.25">
      <c r="B1128"/>
    </row>
    <row r="1129" spans="2:18" ht="15" x14ac:dyDescent="0.25">
      <c r="B1129"/>
    </row>
    <row r="1130" spans="2:18" ht="15" x14ac:dyDescent="0.25">
      <c r="B1130"/>
    </row>
    <row r="1131" spans="2:18" ht="15" x14ac:dyDescent="0.25">
      <c r="B1131"/>
    </row>
    <row r="1132" spans="2:18" ht="15" x14ac:dyDescent="0.25">
      <c r="B1132"/>
    </row>
    <row r="1133" spans="2:18" ht="15" x14ac:dyDescent="0.25">
      <c r="B1133"/>
    </row>
    <row r="1134" spans="2:18" ht="15" x14ac:dyDescent="0.25">
      <c r="B1134"/>
    </row>
    <row r="1135" spans="2:18" ht="15" x14ac:dyDescent="0.25">
      <c r="B1135"/>
    </row>
    <row r="1136" spans="2:18" ht="15" x14ac:dyDescent="0.25">
      <c r="B1136"/>
    </row>
    <row r="1137" spans="2:16384" ht="15" x14ac:dyDescent="0.25">
      <c r="B1137"/>
    </row>
    <row r="1138" spans="2:16384" ht="15" x14ac:dyDescent="0.25">
      <c r="B1138"/>
    </row>
    <row r="1139" spans="2:16384" ht="15" x14ac:dyDescent="0.25">
      <c r="B1139"/>
    </row>
    <row r="1140" spans="2:16384" ht="15" x14ac:dyDescent="0.25">
      <c r="B1140"/>
    </row>
    <row r="1141" spans="2:16384" ht="15" x14ac:dyDescent="0.25">
      <c r="B1141"/>
    </row>
    <row r="1142" spans="2:16384" ht="15" x14ac:dyDescent="0.25">
      <c r="B1142"/>
    </row>
    <row r="1143" spans="2:16384" s="15" customFormat="1" ht="15" x14ac:dyDescent="0.25">
      <c r="B1143"/>
      <c r="C1143" s="118"/>
      <c r="D1143" s="118"/>
      <c r="E1143" s="118"/>
      <c r="F1143" s="7"/>
      <c r="G1143" s="98"/>
      <c r="H1143" s="7"/>
      <c r="I1143" s="98"/>
      <c r="J1143" s="98"/>
      <c r="K1143" s="98"/>
      <c r="L1143" s="98"/>
      <c r="M1143" s="98"/>
      <c r="N1143" s="98"/>
      <c r="O1143" s="98"/>
      <c r="P1143" s="98"/>
      <c r="Q1143" s="98"/>
      <c r="R1143" s="100"/>
      <c r="S1143" s="7"/>
    </row>
    <row r="1144" spans="2:16384" s="15" customFormat="1" ht="15" x14ac:dyDescent="0.2">
      <c r="B1144" s="16"/>
      <c r="C1144" s="118"/>
      <c r="D1144" s="118"/>
      <c r="E1144" s="118"/>
      <c r="F1144" s="7"/>
      <c r="G1144" s="98"/>
      <c r="H1144" s="7"/>
      <c r="I1144" s="98"/>
      <c r="J1144" s="98"/>
      <c r="K1144" s="98"/>
      <c r="L1144" s="98"/>
      <c r="M1144" s="98"/>
      <c r="N1144" s="98"/>
      <c r="O1144" s="98"/>
      <c r="P1144" s="98"/>
      <c r="Q1144" s="98"/>
      <c r="R1144" s="100"/>
      <c r="S1144" s="7"/>
      <c r="T1144" s="16"/>
      <c r="U1144" s="16"/>
      <c r="V1144" s="16"/>
      <c r="W1144" s="16"/>
      <c r="X1144" s="16"/>
      <c r="Y1144" s="16"/>
      <c r="Z1144" s="16"/>
      <c r="AA1144" s="16"/>
      <c r="AB1144" s="16"/>
      <c r="AC1144" s="16"/>
      <c r="AD1144" s="16"/>
      <c r="AE1144" s="16"/>
      <c r="AF1144" s="16"/>
      <c r="AG1144" s="16"/>
      <c r="AH1144" s="16"/>
      <c r="AI1144" s="16"/>
      <c r="AJ1144" s="16"/>
      <c r="AK1144" s="16"/>
      <c r="AL1144" s="16"/>
      <c r="AM1144" s="16"/>
      <c r="AN1144" s="16"/>
      <c r="AO1144" s="16"/>
      <c r="AP1144" s="16"/>
      <c r="AQ1144" s="16"/>
      <c r="AR1144" s="16"/>
      <c r="AS1144" s="16"/>
      <c r="AT1144" s="16"/>
      <c r="AU1144" s="16"/>
      <c r="AV1144" s="16"/>
      <c r="AW1144" s="16"/>
      <c r="AX1144" s="16"/>
      <c r="AY1144" s="16"/>
      <c r="AZ1144" s="16"/>
      <c r="BA1144" s="16"/>
      <c r="BB1144" s="16"/>
      <c r="BC1144" s="16"/>
      <c r="BD1144" s="16"/>
      <c r="BE1144" s="16"/>
      <c r="BF1144" s="16"/>
      <c r="BG1144" s="16"/>
      <c r="BH1144" s="16"/>
      <c r="BI1144" s="16"/>
      <c r="BJ1144" s="16"/>
      <c r="BK1144" s="16"/>
      <c r="BL1144" s="16"/>
      <c r="BM1144" s="16"/>
      <c r="BN1144" s="16"/>
      <c r="BO1144" s="16"/>
      <c r="BP1144" s="16"/>
      <c r="BQ1144" s="16"/>
      <c r="BR1144" s="16"/>
      <c r="BS1144" s="16"/>
      <c r="BT1144" s="16"/>
      <c r="BU1144" s="16"/>
      <c r="BV1144" s="16"/>
      <c r="BW1144" s="16"/>
      <c r="BX1144" s="16"/>
      <c r="BY1144" s="16"/>
      <c r="BZ1144" s="16"/>
      <c r="CA1144" s="16"/>
      <c r="CB1144" s="16"/>
      <c r="CC1144" s="16"/>
      <c r="CD1144" s="16"/>
      <c r="CE1144" s="16"/>
      <c r="CF1144" s="16"/>
      <c r="CG1144" s="16"/>
      <c r="CH1144" s="16"/>
      <c r="CI1144" s="16"/>
      <c r="CJ1144" s="16"/>
      <c r="CK1144" s="16"/>
      <c r="CL1144" s="16"/>
      <c r="CM1144" s="16"/>
      <c r="CN1144" s="16"/>
      <c r="CO1144" s="16"/>
      <c r="CP1144" s="16"/>
      <c r="CQ1144" s="16"/>
      <c r="CR1144" s="16"/>
      <c r="CS1144" s="16"/>
      <c r="CT1144" s="16"/>
      <c r="CU1144" s="16"/>
      <c r="CV1144" s="16"/>
      <c r="CW1144" s="16"/>
      <c r="CX1144" s="16"/>
      <c r="CY1144" s="16"/>
      <c r="CZ1144" s="16"/>
      <c r="DA1144" s="16"/>
      <c r="DB1144" s="16"/>
      <c r="DC1144" s="16"/>
      <c r="DD1144" s="16"/>
      <c r="DE1144" s="16"/>
      <c r="DF1144" s="16"/>
      <c r="DG1144" s="16"/>
      <c r="DH1144" s="16"/>
      <c r="DI1144" s="16"/>
      <c r="DJ1144" s="16"/>
      <c r="DK1144" s="16"/>
      <c r="DL1144" s="16"/>
      <c r="DM1144" s="16"/>
      <c r="DN1144" s="16"/>
      <c r="DO1144" s="16"/>
      <c r="DP1144" s="16"/>
      <c r="DQ1144" s="16"/>
      <c r="DR1144" s="16"/>
      <c r="DS1144" s="16"/>
      <c r="DT1144" s="16"/>
      <c r="DU1144" s="16"/>
      <c r="DV1144" s="16"/>
      <c r="DW1144" s="16"/>
      <c r="DX1144" s="16"/>
      <c r="DY1144" s="16"/>
      <c r="DZ1144" s="16"/>
      <c r="EA1144" s="16"/>
      <c r="EB1144" s="16"/>
      <c r="EC1144" s="16"/>
      <c r="ED1144" s="16"/>
      <c r="EE1144" s="16"/>
      <c r="EF1144" s="16"/>
      <c r="EG1144" s="16"/>
      <c r="EH1144" s="16"/>
      <c r="EI1144" s="16"/>
      <c r="EJ1144" s="16"/>
      <c r="EK1144" s="16"/>
      <c r="EL1144" s="16"/>
      <c r="EM1144" s="16"/>
      <c r="EN1144" s="16"/>
      <c r="EO1144" s="16"/>
      <c r="EP1144" s="16"/>
      <c r="EQ1144" s="16"/>
      <c r="ER1144" s="16"/>
      <c r="ES1144" s="16"/>
      <c r="ET1144" s="16"/>
      <c r="EU1144" s="16"/>
      <c r="EV1144" s="16"/>
      <c r="EW1144" s="16"/>
      <c r="EX1144" s="16"/>
      <c r="EY1144" s="16"/>
      <c r="EZ1144" s="16"/>
      <c r="FA1144" s="16"/>
      <c r="FB1144" s="16"/>
      <c r="FC1144" s="16"/>
      <c r="FD1144" s="16"/>
      <c r="FE1144" s="16"/>
      <c r="FF1144" s="16"/>
      <c r="FG1144" s="16"/>
      <c r="FH1144" s="16"/>
      <c r="FI1144" s="16"/>
      <c r="FJ1144" s="16"/>
      <c r="FK1144" s="16"/>
      <c r="FL1144" s="16"/>
      <c r="FM1144" s="16"/>
      <c r="FN1144" s="16"/>
      <c r="FO1144" s="16"/>
      <c r="FP1144" s="16"/>
      <c r="FQ1144" s="16"/>
      <c r="FR1144" s="16"/>
      <c r="FS1144" s="16"/>
      <c r="FT1144" s="16"/>
      <c r="FU1144" s="16"/>
      <c r="FV1144" s="16"/>
      <c r="FW1144" s="16"/>
      <c r="FX1144" s="16"/>
      <c r="FY1144" s="16"/>
      <c r="FZ1144" s="16"/>
      <c r="GA1144" s="16"/>
      <c r="GB1144" s="16"/>
      <c r="GC1144" s="16"/>
      <c r="GD1144" s="16"/>
      <c r="GE1144" s="16"/>
      <c r="GF1144" s="16"/>
      <c r="GG1144" s="16"/>
      <c r="GH1144" s="16"/>
      <c r="GI1144" s="16"/>
      <c r="GJ1144" s="16"/>
      <c r="GK1144" s="16"/>
      <c r="GL1144" s="16"/>
      <c r="GM1144" s="16"/>
      <c r="GN1144" s="16"/>
      <c r="GO1144" s="16"/>
      <c r="GP1144" s="16"/>
      <c r="GQ1144" s="16"/>
      <c r="GR1144" s="16"/>
      <c r="GS1144" s="16"/>
      <c r="GT1144" s="16"/>
      <c r="GU1144" s="16"/>
      <c r="GV1144" s="16"/>
      <c r="GW1144" s="16"/>
      <c r="GX1144" s="16"/>
      <c r="GY1144" s="16"/>
      <c r="GZ1144" s="16"/>
      <c r="HA1144" s="16"/>
      <c r="HB1144" s="16"/>
      <c r="HC1144" s="16"/>
      <c r="HD1144" s="16"/>
      <c r="HE1144" s="16"/>
      <c r="HF1144" s="16"/>
      <c r="HG1144" s="16"/>
      <c r="HH1144" s="16"/>
      <c r="HI1144" s="16"/>
      <c r="HJ1144" s="16"/>
      <c r="HK1144" s="16"/>
      <c r="HL1144" s="16"/>
      <c r="HM1144" s="16"/>
      <c r="HN1144" s="16"/>
      <c r="HO1144" s="16"/>
      <c r="HP1144" s="16"/>
      <c r="HQ1144" s="16"/>
      <c r="HR1144" s="16"/>
      <c r="HS1144" s="16"/>
      <c r="HT1144" s="16"/>
      <c r="HU1144" s="16"/>
      <c r="HV1144" s="16"/>
      <c r="HW1144" s="16"/>
      <c r="HX1144" s="16"/>
      <c r="HY1144" s="16"/>
      <c r="HZ1144" s="16"/>
      <c r="IA1144" s="16"/>
      <c r="IB1144" s="16"/>
      <c r="IC1144" s="16"/>
      <c r="ID1144" s="16"/>
      <c r="IE1144" s="16"/>
      <c r="IF1144" s="16"/>
      <c r="IG1144" s="16"/>
      <c r="IH1144" s="16"/>
      <c r="II1144" s="16"/>
      <c r="IJ1144" s="16"/>
      <c r="IK1144" s="16"/>
      <c r="IL1144" s="16"/>
      <c r="IM1144" s="16"/>
      <c r="IN1144" s="16"/>
      <c r="IO1144" s="16"/>
      <c r="IP1144" s="16"/>
      <c r="IQ1144" s="16"/>
      <c r="IR1144" s="16"/>
      <c r="IS1144" s="16"/>
      <c r="IT1144" s="16"/>
      <c r="IU1144" s="16"/>
      <c r="IV1144" s="16"/>
      <c r="IW1144" s="16"/>
      <c r="IX1144" s="16"/>
      <c r="IY1144" s="16"/>
      <c r="IZ1144" s="16"/>
      <c r="JA1144" s="16"/>
      <c r="JB1144" s="16"/>
      <c r="JC1144" s="16"/>
      <c r="JD1144" s="16"/>
      <c r="JE1144" s="16"/>
      <c r="JF1144" s="16"/>
      <c r="JG1144" s="16"/>
      <c r="JH1144" s="16"/>
      <c r="JI1144" s="16"/>
      <c r="JJ1144" s="16"/>
      <c r="JK1144" s="16"/>
      <c r="JL1144" s="16"/>
      <c r="JM1144" s="16"/>
      <c r="JN1144" s="16"/>
      <c r="JO1144" s="16"/>
      <c r="JP1144" s="16"/>
      <c r="JQ1144" s="16"/>
      <c r="JR1144" s="16"/>
      <c r="JS1144" s="16"/>
      <c r="JT1144" s="16"/>
      <c r="JU1144" s="16"/>
      <c r="JV1144" s="16"/>
      <c r="JW1144" s="16"/>
      <c r="JX1144" s="16"/>
      <c r="JY1144" s="16"/>
      <c r="JZ1144" s="16"/>
      <c r="KA1144" s="16"/>
      <c r="KB1144" s="16"/>
      <c r="KC1144" s="16"/>
      <c r="KD1144" s="16"/>
      <c r="KE1144" s="16"/>
      <c r="KF1144" s="16"/>
      <c r="KG1144" s="16"/>
      <c r="KH1144" s="16"/>
      <c r="KI1144" s="16"/>
      <c r="KJ1144" s="16"/>
      <c r="KK1144" s="16"/>
      <c r="KL1144" s="16"/>
      <c r="KM1144" s="16"/>
      <c r="KN1144" s="16"/>
      <c r="KO1144" s="16"/>
      <c r="KP1144" s="16"/>
      <c r="KQ1144" s="16"/>
      <c r="KR1144" s="16"/>
      <c r="KS1144" s="16"/>
      <c r="KT1144" s="16"/>
      <c r="KU1144" s="16"/>
      <c r="KV1144" s="16"/>
      <c r="KW1144" s="16"/>
      <c r="KX1144" s="16"/>
      <c r="KY1144" s="16"/>
      <c r="KZ1144" s="16"/>
      <c r="LA1144" s="16"/>
      <c r="LB1144" s="16"/>
      <c r="LC1144" s="16"/>
      <c r="LD1144" s="16"/>
      <c r="LE1144" s="16"/>
      <c r="LF1144" s="16"/>
      <c r="LG1144" s="16"/>
      <c r="LH1144" s="16"/>
      <c r="LI1144" s="16"/>
      <c r="LJ1144" s="16"/>
      <c r="LK1144" s="16"/>
      <c r="LL1144" s="16"/>
      <c r="LM1144" s="16"/>
      <c r="LN1144" s="16"/>
      <c r="LO1144" s="16"/>
      <c r="LP1144" s="16"/>
      <c r="LQ1144" s="16"/>
      <c r="LR1144" s="16"/>
      <c r="LS1144" s="16"/>
      <c r="LT1144" s="16"/>
      <c r="LU1144" s="16"/>
      <c r="LV1144" s="16"/>
      <c r="LW1144" s="16"/>
      <c r="LX1144" s="16"/>
      <c r="LY1144" s="16"/>
      <c r="LZ1144" s="16"/>
      <c r="MA1144" s="16"/>
      <c r="MB1144" s="16"/>
      <c r="MC1144" s="16"/>
      <c r="MD1144" s="16"/>
      <c r="ME1144" s="16"/>
      <c r="MF1144" s="16"/>
      <c r="MG1144" s="16"/>
      <c r="MH1144" s="16"/>
      <c r="MI1144" s="16"/>
      <c r="MJ1144" s="16"/>
      <c r="MK1144" s="16"/>
      <c r="ML1144" s="16"/>
      <c r="MM1144" s="16"/>
      <c r="MN1144" s="16"/>
      <c r="MO1144" s="16"/>
      <c r="MP1144" s="16"/>
      <c r="MQ1144" s="16"/>
      <c r="MR1144" s="16"/>
      <c r="MS1144" s="16"/>
      <c r="MT1144" s="16"/>
      <c r="MU1144" s="16"/>
      <c r="MV1144" s="16"/>
      <c r="MW1144" s="16"/>
      <c r="MX1144" s="16"/>
      <c r="MY1144" s="16"/>
      <c r="MZ1144" s="16"/>
      <c r="NA1144" s="16"/>
      <c r="NB1144" s="16"/>
      <c r="NC1144" s="16"/>
      <c r="ND1144" s="16"/>
      <c r="NE1144" s="16"/>
      <c r="NF1144" s="16"/>
      <c r="NG1144" s="16"/>
      <c r="NH1144" s="16"/>
      <c r="NI1144" s="16"/>
      <c r="NJ1144" s="16"/>
      <c r="NK1144" s="16"/>
      <c r="NL1144" s="16"/>
      <c r="NM1144" s="16"/>
      <c r="NN1144" s="16"/>
      <c r="NO1144" s="16"/>
      <c r="NP1144" s="16"/>
      <c r="NQ1144" s="16"/>
      <c r="NR1144" s="16"/>
      <c r="NS1144" s="16"/>
      <c r="NT1144" s="16"/>
      <c r="NU1144" s="16"/>
      <c r="NV1144" s="16"/>
      <c r="NW1144" s="16"/>
      <c r="NX1144" s="16"/>
      <c r="NY1144" s="16"/>
      <c r="NZ1144" s="16"/>
      <c r="OA1144" s="16"/>
      <c r="OB1144" s="16"/>
      <c r="OC1144" s="16"/>
      <c r="OD1144" s="16"/>
      <c r="OE1144" s="16"/>
      <c r="OF1144" s="16"/>
      <c r="OG1144" s="16"/>
      <c r="OH1144" s="16"/>
      <c r="OI1144" s="16"/>
      <c r="OJ1144" s="16"/>
      <c r="OK1144" s="16"/>
      <c r="OL1144" s="16"/>
      <c r="OM1144" s="16"/>
      <c r="ON1144" s="16"/>
      <c r="OO1144" s="16"/>
      <c r="OP1144" s="16"/>
      <c r="OQ1144" s="16"/>
      <c r="OR1144" s="16"/>
      <c r="OS1144" s="16"/>
      <c r="OT1144" s="16"/>
      <c r="OU1144" s="16"/>
      <c r="OV1144" s="16"/>
      <c r="OW1144" s="16"/>
      <c r="OX1144" s="16"/>
      <c r="OY1144" s="16"/>
      <c r="OZ1144" s="16"/>
      <c r="PA1144" s="16"/>
      <c r="PB1144" s="16"/>
      <c r="PC1144" s="16"/>
      <c r="PD1144" s="16"/>
      <c r="PE1144" s="16"/>
      <c r="PF1144" s="16"/>
      <c r="PG1144" s="16"/>
      <c r="PH1144" s="16"/>
      <c r="PI1144" s="16"/>
      <c r="PJ1144" s="16"/>
      <c r="PK1144" s="16"/>
      <c r="PL1144" s="16"/>
      <c r="PM1144" s="16"/>
      <c r="PN1144" s="16"/>
      <c r="PO1144" s="16"/>
      <c r="PP1144" s="16"/>
      <c r="PQ1144" s="16"/>
      <c r="PR1144" s="16"/>
      <c r="PS1144" s="16"/>
      <c r="PT1144" s="16"/>
      <c r="PU1144" s="16"/>
      <c r="PV1144" s="16"/>
      <c r="PW1144" s="16"/>
      <c r="PX1144" s="16"/>
      <c r="PY1144" s="16"/>
      <c r="PZ1144" s="16"/>
      <c r="QA1144" s="16"/>
      <c r="QB1144" s="16"/>
      <c r="QC1144" s="16"/>
      <c r="QD1144" s="16"/>
      <c r="QE1144" s="16"/>
      <c r="QF1144" s="16"/>
      <c r="QG1144" s="16"/>
      <c r="QH1144" s="16"/>
      <c r="QI1144" s="16"/>
      <c r="QJ1144" s="16"/>
      <c r="QK1144" s="16"/>
      <c r="QL1144" s="16"/>
      <c r="QM1144" s="16"/>
      <c r="QN1144" s="16"/>
      <c r="QO1144" s="16"/>
      <c r="QP1144" s="16"/>
      <c r="QQ1144" s="16"/>
      <c r="QR1144" s="16"/>
      <c r="QS1144" s="16"/>
      <c r="QT1144" s="16"/>
      <c r="QU1144" s="16"/>
      <c r="QV1144" s="16"/>
      <c r="QW1144" s="16"/>
      <c r="QX1144" s="16"/>
      <c r="QY1144" s="16"/>
      <c r="QZ1144" s="16"/>
      <c r="RA1144" s="16"/>
      <c r="RB1144" s="16"/>
      <c r="RC1144" s="16"/>
      <c r="RD1144" s="16"/>
      <c r="RE1144" s="16"/>
      <c r="RF1144" s="16"/>
      <c r="RG1144" s="16"/>
      <c r="RH1144" s="16"/>
      <c r="RI1144" s="16"/>
      <c r="RJ1144" s="16"/>
      <c r="RK1144" s="16"/>
      <c r="RL1144" s="16"/>
      <c r="RM1144" s="16"/>
      <c r="RN1144" s="16"/>
      <c r="RO1144" s="16"/>
      <c r="RP1144" s="16"/>
      <c r="RQ1144" s="16"/>
      <c r="RR1144" s="16"/>
      <c r="RS1144" s="16"/>
      <c r="RT1144" s="16"/>
      <c r="RU1144" s="16"/>
      <c r="RV1144" s="16"/>
      <c r="RW1144" s="16"/>
      <c r="RX1144" s="16"/>
      <c r="RY1144" s="16"/>
      <c r="RZ1144" s="16"/>
      <c r="SA1144" s="16"/>
      <c r="SB1144" s="16"/>
      <c r="SC1144" s="16"/>
      <c r="SD1144" s="16"/>
      <c r="SE1144" s="16"/>
      <c r="SF1144" s="16"/>
      <c r="SG1144" s="16"/>
      <c r="SH1144" s="16"/>
      <c r="SI1144" s="16"/>
      <c r="SJ1144" s="16"/>
      <c r="SK1144" s="16"/>
      <c r="SL1144" s="16"/>
      <c r="SM1144" s="16"/>
      <c r="SN1144" s="16"/>
      <c r="SO1144" s="16"/>
      <c r="SP1144" s="16"/>
      <c r="SQ1144" s="16"/>
      <c r="SR1144" s="16"/>
      <c r="SS1144" s="16"/>
      <c r="ST1144" s="16"/>
      <c r="SU1144" s="16"/>
      <c r="SV1144" s="16"/>
      <c r="SW1144" s="16"/>
      <c r="SX1144" s="16"/>
      <c r="SY1144" s="16"/>
      <c r="SZ1144" s="16"/>
      <c r="TA1144" s="16"/>
      <c r="TB1144" s="16"/>
      <c r="TC1144" s="16"/>
      <c r="TD1144" s="16"/>
      <c r="TE1144" s="16"/>
      <c r="TF1144" s="16"/>
      <c r="TG1144" s="16"/>
      <c r="TH1144" s="16"/>
      <c r="TI1144" s="16"/>
      <c r="TJ1144" s="16"/>
      <c r="TK1144" s="16"/>
      <c r="TL1144" s="16"/>
      <c r="TM1144" s="16"/>
      <c r="TN1144" s="16"/>
      <c r="TO1144" s="16"/>
      <c r="TP1144" s="16"/>
      <c r="TQ1144" s="16"/>
      <c r="TR1144" s="16"/>
      <c r="TS1144" s="16"/>
      <c r="TT1144" s="16"/>
      <c r="TU1144" s="16"/>
      <c r="TV1144" s="16"/>
      <c r="TW1144" s="16"/>
      <c r="TX1144" s="16"/>
      <c r="TY1144" s="16"/>
      <c r="TZ1144" s="16"/>
      <c r="UA1144" s="16"/>
      <c r="UB1144" s="16"/>
      <c r="UC1144" s="16"/>
      <c r="UD1144" s="16"/>
      <c r="UE1144" s="16"/>
      <c r="UF1144" s="16"/>
      <c r="UG1144" s="16"/>
      <c r="UH1144" s="16"/>
      <c r="UI1144" s="16"/>
      <c r="UJ1144" s="16"/>
      <c r="UK1144" s="16"/>
      <c r="UL1144" s="16"/>
      <c r="UM1144" s="16"/>
      <c r="UN1144" s="16"/>
      <c r="UO1144" s="16"/>
      <c r="UP1144" s="16"/>
      <c r="UQ1144" s="16"/>
      <c r="UR1144" s="16"/>
      <c r="US1144" s="16"/>
      <c r="UT1144" s="16"/>
      <c r="UU1144" s="16"/>
      <c r="UV1144" s="16"/>
      <c r="UW1144" s="16"/>
      <c r="UX1144" s="16"/>
      <c r="UY1144" s="16"/>
      <c r="UZ1144" s="16"/>
      <c r="VA1144" s="16"/>
      <c r="VB1144" s="16"/>
      <c r="VC1144" s="16"/>
      <c r="VD1144" s="16"/>
      <c r="VE1144" s="16"/>
      <c r="VF1144" s="16"/>
      <c r="VG1144" s="16"/>
      <c r="VH1144" s="16"/>
      <c r="VI1144" s="16"/>
      <c r="VJ1144" s="16"/>
      <c r="VK1144" s="16"/>
      <c r="VL1144" s="16"/>
      <c r="VM1144" s="16"/>
      <c r="VN1144" s="16"/>
      <c r="VO1144" s="16"/>
      <c r="VP1144" s="16"/>
      <c r="VQ1144" s="16"/>
      <c r="VR1144" s="16"/>
      <c r="VS1144" s="16"/>
      <c r="VT1144" s="16"/>
      <c r="VU1144" s="16"/>
      <c r="VV1144" s="16"/>
      <c r="VW1144" s="16"/>
      <c r="VX1144" s="16"/>
      <c r="VY1144" s="16"/>
      <c r="VZ1144" s="16"/>
      <c r="WA1144" s="16"/>
      <c r="WB1144" s="16"/>
      <c r="WC1144" s="16"/>
      <c r="WD1144" s="16"/>
      <c r="WE1144" s="16"/>
      <c r="WF1144" s="16"/>
      <c r="WG1144" s="16"/>
      <c r="WH1144" s="16"/>
      <c r="WI1144" s="16"/>
      <c r="WJ1144" s="16"/>
      <c r="WK1144" s="16"/>
      <c r="WL1144" s="16"/>
      <c r="WM1144" s="16"/>
      <c r="WN1144" s="16"/>
      <c r="WO1144" s="16"/>
      <c r="WP1144" s="16"/>
      <c r="WQ1144" s="16"/>
      <c r="WR1144" s="16"/>
      <c r="WS1144" s="16"/>
      <c r="WT1144" s="16"/>
      <c r="WU1144" s="16"/>
      <c r="WV1144" s="16"/>
      <c r="WW1144" s="16"/>
      <c r="WX1144" s="16"/>
      <c r="WY1144" s="16"/>
      <c r="WZ1144" s="16"/>
      <c r="XA1144" s="16"/>
      <c r="XB1144" s="16"/>
      <c r="XC1144" s="16"/>
      <c r="XD1144" s="16"/>
      <c r="XE1144" s="16"/>
      <c r="XF1144" s="16"/>
      <c r="XG1144" s="16"/>
      <c r="XH1144" s="16"/>
      <c r="XI1144" s="16"/>
      <c r="XJ1144" s="16"/>
      <c r="XK1144" s="16"/>
      <c r="XL1144" s="16"/>
      <c r="XM1144" s="16"/>
      <c r="XN1144" s="16"/>
      <c r="XO1144" s="16"/>
      <c r="XP1144" s="16"/>
      <c r="XQ1144" s="16"/>
      <c r="XR1144" s="16"/>
      <c r="XS1144" s="16"/>
      <c r="XT1144" s="16"/>
      <c r="XU1144" s="16"/>
      <c r="XV1144" s="16"/>
      <c r="XW1144" s="16"/>
      <c r="XX1144" s="16"/>
      <c r="XY1144" s="16"/>
      <c r="XZ1144" s="16"/>
      <c r="YA1144" s="16"/>
      <c r="YB1144" s="16"/>
      <c r="YC1144" s="16"/>
      <c r="YD1144" s="16"/>
      <c r="YE1144" s="16"/>
      <c r="YF1144" s="16"/>
      <c r="YG1144" s="16"/>
      <c r="YH1144" s="16"/>
      <c r="YI1144" s="16"/>
      <c r="YJ1144" s="16"/>
      <c r="YK1144" s="16"/>
      <c r="YL1144" s="16"/>
      <c r="YM1144" s="16"/>
      <c r="YN1144" s="16"/>
      <c r="YO1144" s="16"/>
      <c r="YP1144" s="16"/>
      <c r="YQ1144" s="16"/>
      <c r="YR1144" s="16"/>
      <c r="YS1144" s="16"/>
      <c r="YT1144" s="16"/>
      <c r="YU1144" s="16"/>
      <c r="YV1144" s="16"/>
      <c r="YW1144" s="16"/>
      <c r="YX1144" s="16"/>
      <c r="YY1144" s="16"/>
      <c r="YZ1144" s="16"/>
      <c r="ZA1144" s="16"/>
      <c r="ZB1144" s="16"/>
      <c r="ZC1144" s="16"/>
      <c r="ZD1144" s="16"/>
      <c r="ZE1144" s="16"/>
      <c r="ZF1144" s="16"/>
      <c r="ZG1144" s="16"/>
      <c r="ZH1144" s="16"/>
      <c r="ZI1144" s="16"/>
      <c r="ZJ1144" s="16"/>
      <c r="ZK1144" s="16"/>
      <c r="ZL1144" s="16"/>
      <c r="ZM1144" s="16"/>
      <c r="ZN1144" s="16"/>
      <c r="ZO1144" s="16"/>
      <c r="ZP1144" s="16"/>
      <c r="ZQ1144" s="16"/>
      <c r="ZR1144" s="16"/>
      <c r="ZS1144" s="16"/>
      <c r="ZT1144" s="16"/>
      <c r="ZU1144" s="16"/>
      <c r="ZV1144" s="16"/>
      <c r="ZW1144" s="16"/>
      <c r="ZX1144" s="16"/>
      <c r="ZY1144" s="16"/>
      <c r="ZZ1144" s="16"/>
      <c r="AAA1144" s="16"/>
      <c r="AAB1144" s="16"/>
      <c r="AAC1144" s="16"/>
      <c r="AAD1144" s="16"/>
      <c r="AAE1144" s="16"/>
      <c r="AAF1144" s="16"/>
      <c r="AAG1144" s="16"/>
      <c r="AAH1144" s="16"/>
      <c r="AAI1144" s="16"/>
      <c r="AAJ1144" s="16"/>
      <c r="AAK1144" s="16"/>
      <c r="AAL1144" s="16"/>
      <c r="AAM1144" s="16"/>
      <c r="AAN1144" s="16"/>
      <c r="AAO1144" s="16"/>
      <c r="AAP1144" s="16"/>
      <c r="AAQ1144" s="16"/>
      <c r="AAR1144" s="16"/>
      <c r="AAS1144" s="16"/>
      <c r="AAT1144" s="16"/>
      <c r="AAU1144" s="16"/>
      <c r="AAV1144" s="16"/>
      <c r="AAW1144" s="16"/>
      <c r="AAX1144" s="16"/>
      <c r="AAY1144" s="16"/>
      <c r="AAZ1144" s="16"/>
      <c r="ABA1144" s="16"/>
      <c r="ABB1144" s="16"/>
      <c r="ABC1144" s="16"/>
      <c r="ABD1144" s="16"/>
      <c r="ABE1144" s="16"/>
      <c r="ABF1144" s="16"/>
      <c r="ABG1144" s="16"/>
      <c r="ABH1144" s="16"/>
      <c r="ABI1144" s="16"/>
      <c r="ABJ1144" s="16"/>
      <c r="ABK1144" s="16"/>
      <c r="ABL1144" s="16"/>
      <c r="ABM1144" s="16"/>
      <c r="ABN1144" s="16"/>
      <c r="ABO1144" s="16"/>
      <c r="ABP1144" s="16"/>
      <c r="ABQ1144" s="16"/>
      <c r="ABR1144" s="16"/>
      <c r="ABS1144" s="16"/>
      <c r="ABT1144" s="16"/>
      <c r="ABU1144" s="16"/>
      <c r="ABV1144" s="16"/>
      <c r="ABW1144" s="16"/>
      <c r="ABX1144" s="16"/>
      <c r="ABY1144" s="16"/>
      <c r="ABZ1144" s="16"/>
      <c r="ACA1144" s="16"/>
      <c r="ACB1144" s="16"/>
      <c r="ACC1144" s="16"/>
      <c r="ACD1144" s="16"/>
      <c r="ACE1144" s="16"/>
      <c r="ACF1144" s="16"/>
      <c r="ACG1144" s="16"/>
      <c r="ACH1144" s="16"/>
      <c r="ACI1144" s="16"/>
      <c r="ACJ1144" s="16"/>
      <c r="ACK1144" s="16"/>
      <c r="ACL1144" s="16"/>
      <c r="ACM1144" s="16"/>
      <c r="ACN1144" s="16"/>
      <c r="ACO1144" s="16"/>
      <c r="ACP1144" s="16"/>
      <c r="ACQ1144" s="16"/>
      <c r="ACR1144" s="16"/>
      <c r="ACS1144" s="16"/>
      <c r="ACT1144" s="16"/>
      <c r="ACU1144" s="16"/>
      <c r="ACV1144" s="16"/>
      <c r="ACW1144" s="16"/>
      <c r="ACX1144" s="16"/>
      <c r="ACY1144" s="16"/>
      <c r="ACZ1144" s="16"/>
      <c r="ADA1144" s="16"/>
      <c r="ADB1144" s="16"/>
      <c r="ADC1144" s="16"/>
      <c r="ADD1144" s="16"/>
      <c r="ADE1144" s="16"/>
      <c r="ADF1144" s="16"/>
      <c r="ADG1144" s="16"/>
      <c r="ADH1144" s="16"/>
      <c r="ADI1144" s="16"/>
      <c r="ADJ1144" s="16"/>
      <c r="ADK1144" s="16"/>
      <c r="ADL1144" s="16"/>
      <c r="ADM1144" s="16"/>
      <c r="ADN1144" s="16"/>
      <c r="ADO1144" s="16"/>
      <c r="ADP1144" s="16"/>
      <c r="ADQ1144" s="16"/>
      <c r="ADR1144" s="16"/>
      <c r="ADS1144" s="16"/>
      <c r="ADT1144" s="16"/>
      <c r="ADU1144" s="16"/>
      <c r="ADV1144" s="16"/>
      <c r="ADW1144" s="16"/>
      <c r="ADX1144" s="16"/>
      <c r="ADY1144" s="16"/>
      <c r="ADZ1144" s="16"/>
      <c r="AEA1144" s="16"/>
      <c r="AEB1144" s="16"/>
      <c r="AEC1144" s="16"/>
      <c r="AED1144" s="16"/>
      <c r="AEE1144" s="16"/>
      <c r="AEF1144" s="16"/>
      <c r="AEG1144" s="16"/>
      <c r="AEH1144" s="16"/>
      <c r="AEI1144" s="16"/>
      <c r="AEJ1144" s="16"/>
      <c r="AEK1144" s="16"/>
      <c r="AEL1144" s="16"/>
      <c r="AEM1144" s="16"/>
      <c r="AEN1144" s="16"/>
      <c r="AEO1144" s="16"/>
      <c r="AEP1144" s="16"/>
      <c r="AEQ1144" s="16"/>
      <c r="AER1144" s="16"/>
      <c r="AES1144" s="16"/>
      <c r="AET1144" s="16"/>
      <c r="AEU1144" s="16"/>
      <c r="AEV1144" s="16"/>
      <c r="AEW1144" s="16"/>
      <c r="AEX1144" s="16"/>
      <c r="AEY1144" s="16"/>
      <c r="AEZ1144" s="16"/>
      <c r="AFA1144" s="16"/>
      <c r="AFB1144" s="16"/>
      <c r="AFC1144" s="16"/>
      <c r="AFD1144" s="16"/>
      <c r="AFE1144" s="16"/>
      <c r="AFF1144" s="16"/>
      <c r="AFG1144" s="16"/>
      <c r="AFH1144" s="16"/>
      <c r="AFI1144" s="16"/>
      <c r="AFJ1144" s="16"/>
      <c r="AFK1144" s="16"/>
      <c r="AFL1144" s="16"/>
      <c r="AFM1144" s="16"/>
      <c r="AFN1144" s="16"/>
      <c r="AFO1144" s="16"/>
      <c r="AFP1144" s="16"/>
      <c r="AFQ1144" s="16"/>
      <c r="AFR1144" s="16"/>
      <c r="AFS1144" s="16"/>
      <c r="AFT1144" s="16"/>
      <c r="AFU1144" s="16"/>
      <c r="AFV1144" s="16"/>
      <c r="AFW1144" s="16"/>
      <c r="AFX1144" s="16"/>
      <c r="AFY1144" s="16"/>
      <c r="AFZ1144" s="16"/>
      <c r="AGA1144" s="16"/>
      <c r="AGB1144" s="16"/>
      <c r="AGC1144" s="16"/>
      <c r="AGD1144" s="16"/>
      <c r="AGE1144" s="16"/>
      <c r="AGF1144" s="16"/>
      <c r="AGG1144" s="16"/>
      <c r="AGH1144" s="16"/>
      <c r="AGI1144" s="16"/>
      <c r="AGJ1144" s="16"/>
      <c r="AGK1144" s="16"/>
      <c r="AGL1144" s="16"/>
      <c r="AGM1144" s="16"/>
      <c r="AGN1144" s="16"/>
      <c r="AGO1144" s="16"/>
      <c r="AGP1144" s="16"/>
      <c r="AGQ1144" s="16"/>
      <c r="AGR1144" s="16"/>
      <c r="AGS1144" s="16"/>
      <c r="AGT1144" s="16"/>
      <c r="AGU1144" s="16"/>
      <c r="AGV1144" s="16"/>
      <c r="AGW1144" s="16"/>
      <c r="AGX1144" s="16"/>
      <c r="AGY1144" s="16"/>
      <c r="AGZ1144" s="16"/>
      <c r="AHA1144" s="16"/>
      <c r="AHB1144" s="16"/>
      <c r="AHC1144" s="16"/>
      <c r="AHD1144" s="16"/>
      <c r="AHE1144" s="16"/>
      <c r="AHF1144" s="16"/>
      <c r="AHG1144" s="16"/>
      <c r="AHH1144" s="16"/>
      <c r="AHI1144" s="16"/>
      <c r="AHJ1144" s="16"/>
      <c r="AHK1144" s="16"/>
      <c r="AHL1144" s="16"/>
      <c r="AHM1144" s="16"/>
      <c r="AHN1144" s="16"/>
      <c r="AHO1144" s="16"/>
      <c r="AHP1144" s="16"/>
      <c r="AHQ1144" s="16"/>
      <c r="AHR1144" s="16"/>
      <c r="AHS1144" s="16"/>
      <c r="AHT1144" s="16"/>
      <c r="AHU1144" s="16"/>
      <c r="AHV1144" s="16"/>
      <c r="AHW1144" s="16"/>
      <c r="AHX1144" s="16"/>
      <c r="AHY1144" s="16"/>
      <c r="AHZ1144" s="16"/>
      <c r="AIA1144" s="16"/>
      <c r="AIB1144" s="16"/>
      <c r="AIC1144" s="16"/>
      <c r="AID1144" s="16"/>
      <c r="AIE1144" s="16"/>
      <c r="AIF1144" s="16"/>
      <c r="AIG1144" s="16"/>
      <c r="AIH1144" s="16"/>
      <c r="AII1144" s="16"/>
      <c r="AIJ1144" s="16"/>
      <c r="AIK1144" s="16"/>
      <c r="AIL1144" s="16"/>
      <c r="AIM1144" s="16"/>
      <c r="AIN1144" s="16"/>
      <c r="AIO1144" s="16"/>
      <c r="AIP1144" s="16"/>
      <c r="AIQ1144" s="16"/>
      <c r="AIR1144" s="16"/>
      <c r="AIS1144" s="16"/>
      <c r="AIT1144" s="16"/>
      <c r="AIU1144" s="16"/>
      <c r="AIV1144" s="16"/>
      <c r="AIW1144" s="16"/>
      <c r="AIX1144" s="16"/>
      <c r="AIY1144" s="16"/>
      <c r="AIZ1144" s="16"/>
      <c r="AJA1144" s="16"/>
      <c r="AJB1144" s="16"/>
      <c r="AJC1144" s="16"/>
      <c r="AJD1144" s="16"/>
      <c r="AJE1144" s="16"/>
      <c r="AJF1144" s="16"/>
      <c r="AJG1144" s="16"/>
      <c r="AJH1144" s="16"/>
      <c r="AJI1144" s="16"/>
      <c r="AJJ1144" s="16"/>
      <c r="AJK1144" s="16"/>
      <c r="AJL1144" s="16"/>
      <c r="AJM1144" s="16"/>
      <c r="AJN1144" s="16"/>
      <c r="AJO1144" s="16"/>
      <c r="AJP1144" s="16"/>
      <c r="AJQ1144" s="16"/>
      <c r="AJR1144" s="16"/>
      <c r="AJS1144" s="16"/>
      <c r="AJT1144" s="16"/>
      <c r="AJU1144" s="16"/>
      <c r="AJV1144" s="16"/>
      <c r="AJW1144" s="16"/>
      <c r="AJX1144" s="16"/>
      <c r="AJY1144" s="16"/>
      <c r="AJZ1144" s="16"/>
      <c r="AKA1144" s="16"/>
      <c r="AKB1144" s="16"/>
      <c r="AKC1144" s="16"/>
      <c r="AKD1144" s="16"/>
      <c r="AKE1144" s="16"/>
      <c r="AKF1144" s="16"/>
      <c r="AKG1144" s="16"/>
      <c r="AKH1144" s="16"/>
      <c r="AKI1144" s="16"/>
      <c r="AKJ1144" s="16"/>
      <c r="AKK1144" s="16"/>
      <c r="AKL1144" s="16"/>
      <c r="AKM1144" s="16"/>
      <c r="AKN1144" s="16"/>
      <c r="AKO1144" s="16"/>
      <c r="AKP1144" s="16"/>
      <c r="AKQ1144" s="16"/>
      <c r="AKR1144" s="16"/>
      <c r="AKS1144" s="16"/>
      <c r="AKT1144" s="16"/>
      <c r="AKU1144" s="16"/>
      <c r="AKV1144" s="16"/>
      <c r="AKW1144" s="16"/>
      <c r="AKX1144" s="16"/>
      <c r="AKY1144" s="16"/>
      <c r="AKZ1144" s="16"/>
      <c r="ALA1144" s="16"/>
      <c r="ALB1144" s="16"/>
      <c r="ALC1144" s="16"/>
      <c r="ALD1144" s="16"/>
      <c r="ALE1144" s="16"/>
      <c r="ALF1144" s="16"/>
      <c r="ALG1144" s="16"/>
      <c r="ALH1144" s="16"/>
      <c r="ALI1144" s="16"/>
      <c r="ALJ1144" s="16"/>
      <c r="ALK1144" s="16"/>
      <c r="ALL1144" s="16"/>
      <c r="ALM1144" s="16"/>
      <c r="ALN1144" s="16"/>
      <c r="ALO1144" s="16"/>
      <c r="ALP1144" s="16"/>
      <c r="ALQ1144" s="16"/>
      <c r="ALR1144" s="16"/>
      <c r="ALS1144" s="16"/>
      <c r="ALT1144" s="16"/>
      <c r="ALU1144" s="16"/>
      <c r="ALV1144" s="16"/>
      <c r="ALW1144" s="16"/>
      <c r="ALX1144" s="16"/>
      <c r="ALY1144" s="16"/>
      <c r="ALZ1144" s="16"/>
      <c r="AMA1144" s="16"/>
      <c r="AMB1144" s="16"/>
      <c r="AMC1144" s="16"/>
      <c r="AMD1144" s="16"/>
      <c r="AME1144" s="16"/>
      <c r="AMF1144" s="16"/>
      <c r="AMG1144" s="16"/>
      <c r="AMH1144" s="16"/>
      <c r="AMI1144" s="16"/>
      <c r="AMJ1144" s="16"/>
      <c r="AMK1144" s="16"/>
      <c r="AML1144" s="16"/>
      <c r="AMM1144" s="16"/>
      <c r="AMN1144" s="16"/>
      <c r="AMO1144" s="16"/>
      <c r="AMP1144" s="16"/>
      <c r="AMQ1144" s="16"/>
      <c r="AMR1144" s="16"/>
      <c r="AMS1144" s="16"/>
      <c r="AMT1144" s="16"/>
      <c r="AMU1144" s="16"/>
      <c r="AMV1144" s="16"/>
      <c r="AMW1144" s="16"/>
      <c r="AMX1144" s="16"/>
      <c r="AMY1144" s="16"/>
      <c r="AMZ1144" s="16"/>
      <c r="ANA1144" s="16"/>
      <c r="ANB1144" s="16"/>
      <c r="ANC1144" s="16"/>
      <c r="AND1144" s="16"/>
      <c r="ANE1144" s="16"/>
      <c r="ANF1144" s="16"/>
      <c r="ANG1144" s="16"/>
      <c r="ANH1144" s="16"/>
      <c r="ANI1144" s="16"/>
      <c r="ANJ1144" s="16"/>
      <c r="ANK1144" s="16"/>
      <c r="ANL1144" s="16"/>
      <c r="ANM1144" s="16"/>
      <c r="ANN1144" s="16"/>
      <c r="ANO1144" s="16"/>
      <c r="ANP1144" s="16"/>
      <c r="ANQ1144" s="16"/>
      <c r="ANR1144" s="16"/>
      <c r="ANS1144" s="16"/>
      <c r="ANT1144" s="16"/>
      <c r="ANU1144" s="16"/>
      <c r="ANV1144" s="16"/>
      <c r="ANW1144" s="16"/>
      <c r="ANX1144" s="16"/>
      <c r="ANY1144" s="16"/>
      <c r="ANZ1144" s="16"/>
      <c r="AOA1144" s="16"/>
      <c r="AOB1144" s="16"/>
      <c r="AOC1144" s="16"/>
      <c r="AOD1144" s="16"/>
      <c r="AOE1144" s="16"/>
      <c r="AOF1144" s="16"/>
      <c r="AOG1144" s="16"/>
      <c r="AOH1144" s="16"/>
      <c r="AOI1144" s="16"/>
      <c r="AOJ1144" s="16"/>
      <c r="AOK1144" s="16"/>
      <c r="AOL1144" s="16"/>
      <c r="AOM1144" s="16"/>
      <c r="AON1144" s="16"/>
      <c r="AOO1144" s="16"/>
      <c r="AOP1144" s="16"/>
      <c r="AOQ1144" s="16"/>
      <c r="AOR1144" s="16"/>
      <c r="AOS1144" s="16"/>
      <c r="AOT1144" s="16"/>
      <c r="AOU1144" s="16"/>
      <c r="AOV1144" s="16"/>
      <c r="AOW1144" s="16"/>
      <c r="AOX1144" s="16"/>
      <c r="AOY1144" s="16"/>
      <c r="AOZ1144" s="16"/>
      <c r="APA1144" s="16"/>
      <c r="APB1144" s="16"/>
      <c r="APC1144" s="16"/>
      <c r="APD1144" s="16"/>
      <c r="APE1144" s="16"/>
      <c r="APF1144" s="16"/>
      <c r="APG1144" s="16"/>
      <c r="APH1144" s="16"/>
      <c r="API1144" s="16"/>
      <c r="APJ1144" s="16"/>
      <c r="APK1144" s="16"/>
      <c r="APL1144" s="16"/>
      <c r="APM1144" s="16"/>
      <c r="APN1144" s="16"/>
      <c r="APO1144" s="16"/>
      <c r="APP1144" s="16"/>
      <c r="APQ1144" s="16"/>
      <c r="APR1144" s="16"/>
      <c r="APS1144" s="16"/>
      <c r="APT1144" s="16"/>
      <c r="APU1144" s="16"/>
      <c r="APV1144" s="16"/>
      <c r="APW1144" s="16"/>
      <c r="APX1144" s="16"/>
      <c r="APY1144" s="16"/>
      <c r="APZ1144" s="16"/>
      <c r="AQA1144" s="16"/>
      <c r="AQB1144" s="16"/>
      <c r="AQC1144" s="16"/>
      <c r="AQD1144" s="16"/>
      <c r="AQE1144" s="16"/>
      <c r="AQF1144" s="16"/>
      <c r="AQG1144" s="16"/>
      <c r="AQH1144" s="16"/>
      <c r="AQI1144" s="16"/>
      <c r="AQJ1144" s="16"/>
      <c r="AQK1144" s="16"/>
      <c r="AQL1144" s="16"/>
      <c r="AQM1144" s="16"/>
      <c r="AQN1144" s="16"/>
      <c r="AQO1144" s="16"/>
      <c r="AQP1144" s="16"/>
      <c r="AQQ1144" s="16"/>
      <c r="AQR1144" s="16"/>
      <c r="AQS1144" s="16"/>
      <c r="AQT1144" s="16"/>
      <c r="AQU1144" s="16"/>
      <c r="AQV1144" s="16"/>
      <c r="AQW1144" s="16"/>
      <c r="AQX1144" s="16"/>
      <c r="AQY1144" s="16"/>
      <c r="AQZ1144" s="16"/>
      <c r="ARA1144" s="16"/>
      <c r="ARB1144" s="16"/>
      <c r="ARC1144" s="16"/>
      <c r="ARD1144" s="16"/>
      <c r="ARE1144" s="16"/>
      <c r="ARF1144" s="16"/>
      <c r="ARG1144" s="16"/>
      <c r="ARH1144" s="16"/>
      <c r="ARI1144" s="16"/>
      <c r="ARJ1144" s="16"/>
      <c r="ARK1144" s="16"/>
      <c r="ARL1144" s="16"/>
      <c r="ARM1144" s="16"/>
      <c r="ARN1144" s="16"/>
      <c r="ARO1144" s="16"/>
      <c r="ARP1144" s="16"/>
      <c r="ARQ1144" s="16"/>
      <c r="ARR1144" s="16"/>
      <c r="ARS1144" s="16"/>
      <c r="ART1144" s="16"/>
      <c r="ARU1144" s="16"/>
      <c r="ARV1144" s="16"/>
      <c r="ARW1144" s="16"/>
      <c r="ARX1144" s="16"/>
      <c r="ARY1144" s="16"/>
      <c r="ARZ1144" s="16"/>
      <c r="ASA1144" s="16"/>
      <c r="ASB1144" s="16"/>
      <c r="ASC1144" s="16"/>
      <c r="ASD1144" s="16"/>
      <c r="ASE1144" s="16"/>
      <c r="ASF1144" s="16"/>
      <c r="ASG1144" s="16"/>
      <c r="ASH1144" s="16"/>
      <c r="ASI1144" s="16"/>
      <c r="ASJ1144" s="16"/>
      <c r="ASK1144" s="16"/>
      <c r="ASL1144" s="16"/>
      <c r="ASM1144" s="16"/>
      <c r="ASN1144" s="16"/>
      <c r="ASO1144" s="16"/>
      <c r="ASP1144" s="16"/>
      <c r="ASQ1144" s="16"/>
      <c r="ASR1144" s="16"/>
      <c r="ASS1144" s="16"/>
      <c r="AST1144" s="16"/>
      <c r="ASU1144" s="16"/>
      <c r="ASV1144" s="16"/>
      <c r="ASW1144" s="16"/>
      <c r="ASX1144" s="16"/>
      <c r="ASY1144" s="16"/>
      <c r="ASZ1144" s="16"/>
      <c r="ATA1144" s="16"/>
      <c r="ATB1144" s="16"/>
      <c r="ATC1144" s="16"/>
      <c r="ATD1144" s="16"/>
      <c r="ATE1144" s="16"/>
      <c r="ATF1144" s="16"/>
      <c r="ATG1144" s="16"/>
      <c r="ATH1144" s="16"/>
      <c r="ATI1144" s="16"/>
      <c r="ATJ1144" s="16"/>
      <c r="ATK1144" s="16"/>
      <c r="ATL1144" s="16"/>
      <c r="ATM1144" s="16"/>
      <c r="ATN1144" s="16"/>
      <c r="ATO1144" s="16"/>
      <c r="ATP1144" s="16"/>
      <c r="ATQ1144" s="16"/>
      <c r="ATR1144" s="16"/>
      <c r="ATS1144" s="16"/>
      <c r="ATT1144" s="16"/>
      <c r="ATU1144" s="16"/>
      <c r="ATV1144" s="16"/>
      <c r="ATW1144" s="16"/>
      <c r="ATX1144" s="16"/>
      <c r="ATY1144" s="16"/>
      <c r="ATZ1144" s="16"/>
      <c r="AUA1144" s="16"/>
      <c r="AUB1144" s="16"/>
      <c r="AUC1144" s="16"/>
      <c r="AUD1144" s="16"/>
      <c r="AUE1144" s="16"/>
      <c r="AUF1144" s="16"/>
      <c r="AUG1144" s="16"/>
      <c r="AUH1144" s="16"/>
      <c r="AUI1144" s="16"/>
      <c r="AUJ1144" s="16"/>
      <c r="AUK1144" s="16"/>
      <c r="AUL1144" s="16"/>
      <c r="AUM1144" s="16"/>
      <c r="AUN1144" s="16"/>
      <c r="AUO1144" s="16"/>
      <c r="AUP1144" s="16"/>
      <c r="AUQ1144" s="16"/>
      <c r="AUR1144" s="16"/>
      <c r="AUS1144" s="16"/>
      <c r="AUT1144" s="16"/>
      <c r="AUU1144" s="16"/>
      <c r="AUV1144" s="16"/>
      <c r="AUW1144" s="16"/>
      <c r="AUX1144" s="16"/>
      <c r="AUY1144" s="16"/>
      <c r="AUZ1144" s="16"/>
      <c r="AVA1144" s="16"/>
      <c r="AVB1144" s="16"/>
      <c r="AVC1144" s="16"/>
      <c r="AVD1144" s="16"/>
      <c r="AVE1144" s="16"/>
      <c r="AVF1144" s="16"/>
      <c r="AVG1144" s="16"/>
      <c r="AVH1144" s="16"/>
      <c r="AVI1144" s="16"/>
      <c r="AVJ1144" s="16"/>
      <c r="AVK1144" s="16"/>
      <c r="AVL1144" s="16"/>
      <c r="AVM1144" s="16"/>
      <c r="AVN1144" s="16"/>
      <c r="AVO1144" s="16"/>
      <c r="AVP1144" s="16"/>
      <c r="AVQ1144" s="16"/>
      <c r="AVR1144" s="16"/>
      <c r="AVS1144" s="16"/>
      <c r="AVT1144" s="16"/>
      <c r="AVU1144" s="16"/>
      <c r="AVV1144" s="16"/>
      <c r="AVW1144" s="16"/>
      <c r="AVX1144" s="16"/>
      <c r="AVY1144" s="16"/>
      <c r="AVZ1144" s="16"/>
      <c r="AWA1144" s="16"/>
      <c r="AWB1144" s="16"/>
      <c r="AWC1144" s="16"/>
      <c r="AWD1144" s="16"/>
      <c r="AWE1144" s="16"/>
      <c r="AWF1144" s="16"/>
      <c r="AWG1144" s="16"/>
      <c r="AWH1144" s="16"/>
      <c r="AWI1144" s="16"/>
      <c r="AWJ1144" s="16"/>
      <c r="AWK1144" s="16"/>
      <c r="AWL1144" s="16"/>
      <c r="AWM1144" s="16"/>
      <c r="AWN1144" s="16"/>
      <c r="AWO1144" s="16"/>
      <c r="AWP1144" s="16"/>
      <c r="AWQ1144" s="16"/>
      <c r="AWR1144" s="16"/>
      <c r="AWS1144" s="16"/>
      <c r="AWT1144" s="16"/>
      <c r="AWU1144" s="16"/>
      <c r="AWV1144" s="16"/>
      <c r="AWW1144" s="16"/>
      <c r="AWX1144" s="16"/>
      <c r="AWY1144" s="16"/>
      <c r="AWZ1144" s="16"/>
      <c r="AXA1144" s="16"/>
      <c r="AXB1144" s="16"/>
      <c r="AXC1144" s="16"/>
      <c r="AXD1144" s="16"/>
      <c r="AXE1144" s="16"/>
      <c r="AXF1144" s="16"/>
      <c r="AXG1144" s="16"/>
      <c r="AXH1144" s="16"/>
      <c r="AXI1144" s="16"/>
      <c r="AXJ1144" s="16"/>
      <c r="AXK1144" s="16"/>
      <c r="AXL1144" s="16"/>
      <c r="AXM1144" s="16"/>
      <c r="AXN1144" s="16"/>
      <c r="AXO1144" s="16"/>
      <c r="AXP1144" s="16"/>
      <c r="AXQ1144" s="16"/>
      <c r="AXR1144" s="16"/>
      <c r="AXS1144" s="16"/>
      <c r="AXT1144" s="16"/>
      <c r="AXU1144" s="16"/>
      <c r="AXV1144" s="16"/>
      <c r="AXW1144" s="16"/>
      <c r="AXX1144" s="16"/>
      <c r="AXY1144" s="16"/>
      <c r="AXZ1144" s="16"/>
      <c r="AYA1144" s="16"/>
      <c r="AYB1144" s="16"/>
      <c r="AYC1144" s="16"/>
      <c r="AYD1144" s="16"/>
      <c r="AYE1144" s="16"/>
      <c r="AYF1144" s="16"/>
      <c r="AYG1144" s="16"/>
      <c r="AYH1144" s="16"/>
      <c r="AYI1144" s="16"/>
      <c r="AYJ1144" s="16"/>
      <c r="AYK1144" s="16"/>
      <c r="AYL1144" s="16"/>
      <c r="AYM1144" s="16"/>
      <c r="AYN1144" s="16"/>
      <c r="AYO1144" s="16"/>
      <c r="AYP1144" s="16"/>
      <c r="AYQ1144" s="16"/>
      <c r="AYR1144" s="16"/>
      <c r="AYS1144" s="16"/>
      <c r="AYT1144" s="16"/>
      <c r="AYU1144" s="16"/>
      <c r="AYV1144" s="16"/>
      <c r="AYW1144" s="16"/>
      <c r="AYX1144" s="16"/>
      <c r="AYY1144" s="16"/>
      <c r="AYZ1144" s="16"/>
      <c r="AZA1144" s="16"/>
      <c r="AZB1144" s="16"/>
      <c r="AZC1144" s="16"/>
      <c r="AZD1144" s="16"/>
      <c r="AZE1144" s="16"/>
      <c r="AZF1144" s="16"/>
      <c r="AZG1144" s="16"/>
      <c r="AZH1144" s="16"/>
      <c r="AZI1144" s="16"/>
      <c r="AZJ1144" s="16"/>
      <c r="AZK1144" s="16"/>
      <c r="AZL1144" s="16"/>
      <c r="AZM1144" s="16"/>
      <c r="AZN1144" s="16"/>
      <c r="AZO1144" s="16"/>
      <c r="AZP1144" s="16"/>
      <c r="AZQ1144" s="16"/>
      <c r="AZR1144" s="16"/>
      <c r="AZS1144" s="16"/>
      <c r="AZT1144" s="16"/>
      <c r="AZU1144" s="16"/>
      <c r="AZV1144" s="16"/>
      <c r="AZW1144" s="16"/>
      <c r="AZX1144" s="16"/>
      <c r="AZY1144" s="16"/>
      <c r="AZZ1144" s="16"/>
      <c r="BAA1144" s="16"/>
      <c r="BAB1144" s="16"/>
      <c r="BAC1144" s="16"/>
      <c r="BAD1144" s="16"/>
      <c r="BAE1144" s="16"/>
      <c r="BAF1144" s="16"/>
      <c r="BAG1144" s="16"/>
      <c r="BAH1144" s="16"/>
      <c r="BAI1144" s="16"/>
      <c r="BAJ1144" s="16"/>
      <c r="BAK1144" s="16"/>
      <c r="BAL1144" s="16"/>
      <c r="BAM1144" s="16"/>
      <c r="BAN1144" s="16"/>
      <c r="BAO1144" s="16"/>
      <c r="BAP1144" s="16"/>
      <c r="BAQ1144" s="16"/>
      <c r="BAR1144" s="16"/>
      <c r="BAS1144" s="16"/>
      <c r="BAT1144" s="16"/>
      <c r="BAU1144" s="16"/>
      <c r="BAV1144" s="16"/>
      <c r="BAW1144" s="16"/>
      <c r="BAX1144" s="16"/>
      <c r="BAY1144" s="16"/>
      <c r="BAZ1144" s="16"/>
      <c r="BBA1144" s="16"/>
      <c r="BBB1144" s="16"/>
      <c r="BBC1144" s="16"/>
      <c r="BBD1144" s="16"/>
      <c r="BBE1144" s="16"/>
      <c r="BBF1144" s="16"/>
      <c r="BBG1144" s="16"/>
      <c r="BBH1144" s="16"/>
      <c r="BBI1144" s="16"/>
      <c r="BBJ1144" s="16"/>
      <c r="BBK1144" s="16"/>
      <c r="BBL1144" s="16"/>
      <c r="BBM1144" s="16"/>
      <c r="BBN1144" s="16"/>
      <c r="BBO1144" s="16"/>
      <c r="BBP1144" s="16"/>
      <c r="BBQ1144" s="16"/>
      <c r="BBR1144" s="16"/>
      <c r="BBS1144" s="16"/>
      <c r="BBT1144" s="16"/>
      <c r="BBU1144" s="16"/>
      <c r="BBV1144" s="16"/>
      <c r="BBW1144" s="16"/>
      <c r="BBX1144" s="16"/>
      <c r="BBY1144" s="16"/>
      <c r="BBZ1144" s="16"/>
      <c r="BCA1144" s="16"/>
      <c r="BCB1144" s="16"/>
      <c r="BCC1144" s="16"/>
      <c r="BCD1144" s="16"/>
      <c r="BCE1144" s="16"/>
      <c r="BCF1144" s="16"/>
      <c r="BCG1144" s="16"/>
      <c r="BCH1144" s="16"/>
      <c r="BCI1144" s="16"/>
      <c r="BCJ1144" s="16"/>
      <c r="BCK1144" s="16"/>
      <c r="BCL1144" s="16"/>
      <c r="BCM1144" s="16"/>
      <c r="BCN1144" s="16"/>
      <c r="BCO1144" s="16"/>
      <c r="BCP1144" s="16"/>
      <c r="BCQ1144" s="16"/>
      <c r="BCR1144" s="16"/>
      <c r="BCS1144" s="16"/>
      <c r="BCT1144" s="16"/>
      <c r="BCU1144" s="16"/>
      <c r="BCV1144" s="16"/>
      <c r="BCW1144" s="16"/>
      <c r="BCX1144" s="16"/>
      <c r="BCY1144" s="16"/>
      <c r="BCZ1144" s="16"/>
      <c r="BDA1144" s="16"/>
      <c r="BDB1144" s="16"/>
      <c r="BDC1144" s="16"/>
      <c r="BDD1144" s="16"/>
      <c r="BDE1144" s="16"/>
      <c r="BDF1144" s="16"/>
      <c r="BDG1144" s="16"/>
      <c r="BDH1144" s="16"/>
      <c r="BDI1144" s="16"/>
      <c r="BDJ1144" s="16"/>
      <c r="BDK1144" s="16"/>
      <c r="BDL1144" s="16"/>
      <c r="BDM1144" s="16"/>
      <c r="BDN1144" s="16"/>
      <c r="BDO1144" s="16"/>
      <c r="BDP1144" s="16"/>
      <c r="BDQ1144" s="16"/>
      <c r="BDR1144" s="16"/>
      <c r="BDS1144" s="16"/>
      <c r="BDT1144" s="16"/>
      <c r="BDU1144" s="16"/>
      <c r="BDV1144" s="16"/>
      <c r="BDW1144" s="16"/>
      <c r="BDX1144" s="16"/>
      <c r="BDY1144" s="16"/>
      <c r="BDZ1144" s="16"/>
      <c r="BEA1144" s="16"/>
      <c r="BEB1144" s="16"/>
      <c r="BEC1144" s="16"/>
      <c r="BED1144" s="16"/>
      <c r="BEE1144" s="16"/>
      <c r="BEF1144" s="16"/>
      <c r="BEG1144" s="16"/>
      <c r="BEH1144" s="16"/>
      <c r="BEI1144" s="16"/>
      <c r="BEJ1144" s="16"/>
      <c r="BEK1144" s="16"/>
      <c r="BEL1144" s="16"/>
      <c r="BEM1144" s="16"/>
      <c r="BEN1144" s="16"/>
      <c r="BEO1144" s="16"/>
      <c r="BEP1144" s="16"/>
      <c r="BEQ1144" s="16"/>
      <c r="BER1144" s="16"/>
      <c r="BES1144" s="16"/>
      <c r="BET1144" s="16"/>
      <c r="BEU1144" s="16"/>
      <c r="BEV1144" s="16"/>
      <c r="BEW1144" s="16"/>
      <c r="BEX1144" s="16"/>
      <c r="BEY1144" s="16"/>
      <c r="BEZ1144" s="16"/>
      <c r="BFA1144" s="16"/>
      <c r="BFB1144" s="16"/>
      <c r="BFC1144" s="16"/>
      <c r="BFD1144" s="16"/>
      <c r="BFE1144" s="16"/>
      <c r="BFF1144" s="16"/>
      <c r="BFG1144" s="16"/>
      <c r="BFH1144" s="16"/>
      <c r="BFI1144" s="16"/>
      <c r="BFJ1144" s="16"/>
      <c r="BFK1144" s="16"/>
      <c r="BFL1144" s="16"/>
      <c r="BFM1144" s="16"/>
      <c r="BFN1144" s="16"/>
      <c r="BFO1144" s="16"/>
      <c r="BFP1144" s="16"/>
      <c r="BFQ1144" s="16"/>
      <c r="BFR1144" s="16"/>
      <c r="BFS1144" s="16"/>
      <c r="BFT1144" s="16"/>
      <c r="BFU1144" s="16"/>
      <c r="BFV1144" s="16"/>
      <c r="BFW1144" s="16"/>
      <c r="BFX1144" s="16"/>
      <c r="BFY1144" s="16"/>
      <c r="BFZ1144" s="16"/>
      <c r="BGA1144" s="16"/>
      <c r="BGB1144" s="16"/>
      <c r="BGC1144" s="16"/>
      <c r="BGD1144" s="16"/>
      <c r="BGE1144" s="16"/>
      <c r="BGF1144" s="16"/>
      <c r="BGG1144" s="16"/>
      <c r="BGH1144" s="16"/>
      <c r="BGI1144" s="16"/>
      <c r="BGJ1144" s="16"/>
      <c r="BGK1144" s="16"/>
      <c r="BGL1144" s="16"/>
      <c r="BGM1144" s="16"/>
      <c r="BGN1144" s="16"/>
      <c r="BGO1144" s="16"/>
      <c r="BGP1144" s="16"/>
      <c r="BGQ1144" s="16"/>
      <c r="BGR1144" s="16"/>
      <c r="BGS1144" s="16"/>
      <c r="BGT1144" s="16"/>
      <c r="BGU1144" s="16"/>
      <c r="BGV1144" s="16"/>
      <c r="BGW1144" s="16"/>
      <c r="BGX1144" s="16"/>
      <c r="BGY1144" s="16"/>
      <c r="BGZ1144" s="16"/>
      <c r="BHA1144" s="16"/>
      <c r="BHB1144" s="16"/>
      <c r="BHC1144" s="16"/>
      <c r="BHD1144" s="16"/>
      <c r="BHE1144" s="16"/>
      <c r="BHF1144" s="16"/>
      <c r="BHG1144" s="16"/>
      <c r="BHH1144" s="16"/>
      <c r="BHI1144" s="16"/>
      <c r="BHJ1144" s="16"/>
      <c r="BHK1144" s="16"/>
      <c r="BHL1144" s="16"/>
      <c r="BHM1144" s="16"/>
      <c r="BHN1144" s="16"/>
      <c r="BHO1144" s="16"/>
      <c r="BHP1144" s="16"/>
      <c r="BHQ1144" s="16"/>
      <c r="BHR1144" s="16"/>
      <c r="BHS1144" s="16"/>
      <c r="BHT1144" s="16"/>
      <c r="BHU1144" s="16"/>
      <c r="BHV1144" s="16"/>
      <c r="BHW1144" s="16"/>
      <c r="BHX1144" s="16"/>
      <c r="BHY1144" s="16"/>
      <c r="BHZ1144" s="16"/>
      <c r="BIA1144" s="16"/>
      <c r="BIB1144" s="16"/>
      <c r="BIC1144" s="16"/>
      <c r="BID1144" s="16"/>
      <c r="BIE1144" s="16"/>
      <c r="BIF1144" s="16"/>
      <c r="BIG1144" s="16"/>
      <c r="BIH1144" s="16"/>
      <c r="BII1144" s="16"/>
      <c r="BIJ1144" s="16"/>
      <c r="BIK1144" s="16"/>
      <c r="BIL1144" s="16"/>
      <c r="BIM1144" s="16"/>
      <c r="BIN1144" s="16"/>
      <c r="BIO1144" s="16"/>
      <c r="BIP1144" s="16"/>
      <c r="BIQ1144" s="16"/>
      <c r="BIR1144" s="16"/>
      <c r="BIS1144" s="16"/>
      <c r="BIT1144" s="16"/>
      <c r="BIU1144" s="16"/>
      <c r="BIV1144" s="16"/>
      <c r="BIW1144" s="16"/>
      <c r="BIX1144" s="16"/>
      <c r="BIY1144" s="16"/>
      <c r="BIZ1144" s="16"/>
      <c r="BJA1144" s="16"/>
      <c r="BJB1144" s="16"/>
      <c r="BJC1144" s="16"/>
      <c r="BJD1144" s="16"/>
      <c r="BJE1144" s="16"/>
      <c r="BJF1144" s="16"/>
      <c r="BJG1144" s="16"/>
      <c r="BJH1144" s="16"/>
      <c r="BJI1144" s="16"/>
      <c r="BJJ1144" s="16"/>
      <c r="BJK1144" s="16"/>
      <c r="BJL1144" s="16"/>
      <c r="BJM1144" s="16"/>
      <c r="BJN1144" s="16"/>
      <c r="BJO1144" s="16"/>
      <c r="BJP1144" s="16"/>
      <c r="BJQ1144" s="16"/>
      <c r="BJR1144" s="16"/>
      <c r="BJS1144" s="16"/>
      <c r="BJT1144" s="16"/>
      <c r="BJU1144" s="16"/>
      <c r="BJV1144" s="16"/>
      <c r="BJW1144" s="16"/>
      <c r="BJX1144" s="16"/>
      <c r="BJY1144" s="16"/>
      <c r="BJZ1144" s="16"/>
      <c r="BKA1144" s="16"/>
      <c r="BKB1144" s="16"/>
      <c r="BKC1144" s="16"/>
      <c r="BKD1144" s="16"/>
      <c r="BKE1144" s="16"/>
      <c r="BKF1144" s="16"/>
      <c r="BKG1144" s="16"/>
      <c r="BKH1144" s="16"/>
      <c r="BKI1144" s="16"/>
      <c r="BKJ1144" s="16"/>
      <c r="BKK1144" s="16"/>
      <c r="BKL1144" s="16"/>
      <c r="BKM1144" s="16"/>
      <c r="BKN1144" s="16"/>
      <c r="BKO1144" s="16"/>
      <c r="BKP1144" s="16"/>
      <c r="BKQ1144" s="16"/>
      <c r="BKR1144" s="16"/>
      <c r="BKS1144" s="16"/>
      <c r="BKT1144" s="16"/>
      <c r="BKU1144" s="16"/>
      <c r="BKV1144" s="16"/>
      <c r="BKW1144" s="16"/>
      <c r="BKX1144" s="16"/>
      <c r="BKY1144" s="16"/>
      <c r="BKZ1144" s="16"/>
      <c r="BLA1144" s="16"/>
      <c r="BLB1144" s="16"/>
      <c r="BLC1144" s="16"/>
      <c r="BLD1144" s="16"/>
      <c r="BLE1144" s="16"/>
      <c r="BLF1144" s="16"/>
      <c r="BLG1144" s="16"/>
      <c r="BLH1144" s="16"/>
      <c r="BLI1144" s="16"/>
      <c r="BLJ1144" s="16"/>
      <c r="BLK1144" s="16"/>
      <c r="BLL1144" s="16"/>
      <c r="BLM1144" s="16"/>
      <c r="BLN1144" s="16"/>
      <c r="BLO1144" s="16"/>
      <c r="BLP1144" s="16"/>
      <c r="BLQ1144" s="16"/>
      <c r="BLR1144" s="16"/>
      <c r="BLS1144" s="16"/>
      <c r="BLT1144" s="16"/>
      <c r="BLU1144" s="16"/>
      <c r="BLV1144" s="16"/>
      <c r="BLW1144" s="16"/>
      <c r="BLX1144" s="16"/>
      <c r="BLY1144" s="16"/>
      <c r="BLZ1144" s="16"/>
      <c r="BMA1144" s="16"/>
      <c r="BMB1144" s="16"/>
      <c r="BMC1144" s="16"/>
      <c r="BMD1144" s="16"/>
      <c r="BME1144" s="16"/>
      <c r="BMF1144" s="16"/>
      <c r="BMG1144" s="16"/>
      <c r="BMH1144" s="16"/>
      <c r="BMI1144" s="16"/>
      <c r="BMJ1144" s="16"/>
      <c r="BMK1144" s="16"/>
      <c r="BML1144" s="16"/>
      <c r="BMM1144" s="16"/>
      <c r="BMN1144" s="16"/>
      <c r="BMO1144" s="16"/>
      <c r="BMP1144" s="16"/>
      <c r="BMQ1144" s="16"/>
      <c r="BMR1144" s="16"/>
      <c r="BMS1144" s="16"/>
      <c r="BMT1144" s="16"/>
      <c r="BMU1144" s="16"/>
      <c r="BMV1144" s="16"/>
      <c r="BMW1144" s="16"/>
      <c r="BMX1144" s="16"/>
      <c r="BMY1144" s="16"/>
      <c r="BMZ1144" s="16"/>
      <c r="BNA1144" s="16"/>
      <c r="BNB1144" s="16"/>
      <c r="BNC1144" s="16"/>
      <c r="BND1144" s="16"/>
      <c r="BNE1144" s="16"/>
      <c r="BNF1144" s="16"/>
      <c r="BNG1144" s="16"/>
      <c r="BNH1144" s="16"/>
      <c r="BNI1144" s="16"/>
      <c r="BNJ1144" s="16"/>
      <c r="BNK1144" s="16"/>
      <c r="BNL1144" s="16"/>
      <c r="BNM1144" s="16"/>
      <c r="BNN1144" s="16"/>
      <c r="BNO1144" s="16"/>
      <c r="BNP1144" s="16"/>
      <c r="BNQ1144" s="16"/>
      <c r="BNR1144" s="16"/>
      <c r="BNS1144" s="16"/>
      <c r="BNT1144" s="16"/>
      <c r="BNU1144" s="16"/>
      <c r="BNV1144" s="16"/>
      <c r="BNW1144" s="16"/>
      <c r="BNX1144" s="16"/>
      <c r="BNY1144" s="16"/>
      <c r="BNZ1144" s="16"/>
      <c r="BOA1144" s="16"/>
      <c r="BOB1144" s="16"/>
      <c r="BOC1144" s="16"/>
      <c r="BOD1144" s="16"/>
      <c r="BOE1144" s="16"/>
      <c r="BOF1144" s="16"/>
      <c r="BOG1144" s="16"/>
      <c r="BOH1144" s="16"/>
      <c r="BOI1144" s="16"/>
      <c r="BOJ1144" s="16"/>
      <c r="BOK1144" s="16"/>
      <c r="BOL1144" s="16"/>
      <c r="BOM1144" s="16"/>
      <c r="BON1144" s="16"/>
      <c r="BOO1144" s="16"/>
      <c r="BOP1144" s="16"/>
      <c r="BOQ1144" s="16"/>
      <c r="BOR1144" s="16"/>
      <c r="BOS1144" s="16"/>
      <c r="BOT1144" s="16"/>
      <c r="BOU1144" s="16"/>
      <c r="BOV1144" s="16"/>
      <c r="BOW1144" s="16"/>
      <c r="BOX1144" s="16"/>
      <c r="BOY1144" s="16"/>
      <c r="BOZ1144" s="16"/>
      <c r="BPA1144" s="16"/>
      <c r="BPB1144" s="16"/>
      <c r="BPC1144" s="16"/>
      <c r="BPD1144" s="16"/>
      <c r="BPE1144" s="16"/>
      <c r="BPF1144" s="16"/>
      <c r="BPG1144" s="16"/>
      <c r="BPH1144" s="16"/>
      <c r="BPI1144" s="16"/>
      <c r="BPJ1144" s="16"/>
      <c r="BPK1144" s="16"/>
      <c r="BPL1144" s="16"/>
      <c r="BPM1144" s="16"/>
      <c r="BPN1144" s="16"/>
      <c r="BPO1144" s="16"/>
      <c r="BPP1144" s="16"/>
      <c r="BPQ1144" s="16"/>
      <c r="BPR1144" s="16"/>
      <c r="BPS1144" s="16"/>
      <c r="BPT1144" s="16"/>
      <c r="BPU1144" s="16"/>
      <c r="BPV1144" s="16"/>
      <c r="BPW1144" s="16"/>
      <c r="BPX1144" s="16"/>
      <c r="BPY1144" s="16"/>
      <c r="BPZ1144" s="16"/>
      <c r="BQA1144" s="16"/>
      <c r="BQB1144" s="16"/>
      <c r="BQC1144" s="16"/>
      <c r="BQD1144" s="16"/>
      <c r="BQE1144" s="16"/>
      <c r="BQF1144" s="16"/>
      <c r="BQG1144" s="16"/>
      <c r="BQH1144" s="16"/>
      <c r="BQI1144" s="16"/>
      <c r="BQJ1144" s="16"/>
      <c r="BQK1144" s="16"/>
      <c r="BQL1144" s="16"/>
      <c r="BQM1144" s="16"/>
      <c r="BQN1144" s="16"/>
      <c r="BQO1144" s="16"/>
      <c r="BQP1144" s="16"/>
      <c r="BQQ1144" s="16"/>
      <c r="BQR1144" s="16"/>
      <c r="BQS1144" s="16"/>
      <c r="BQT1144" s="16"/>
      <c r="BQU1144" s="16"/>
      <c r="BQV1144" s="16"/>
      <c r="BQW1144" s="16"/>
      <c r="BQX1144" s="16"/>
      <c r="BQY1144" s="16"/>
      <c r="BQZ1144" s="16"/>
      <c r="BRA1144" s="16"/>
      <c r="BRB1144" s="16"/>
      <c r="BRC1144" s="16"/>
      <c r="BRD1144" s="16"/>
      <c r="BRE1144" s="16"/>
      <c r="BRF1144" s="16"/>
      <c r="BRG1144" s="16"/>
      <c r="BRH1144" s="16"/>
      <c r="BRI1144" s="16"/>
      <c r="BRJ1144" s="16"/>
      <c r="BRK1144" s="16"/>
      <c r="BRL1144" s="16"/>
      <c r="BRM1144" s="16"/>
      <c r="BRN1144" s="16"/>
      <c r="BRO1144" s="16"/>
      <c r="BRP1144" s="16"/>
      <c r="BRQ1144" s="16"/>
      <c r="BRR1144" s="16"/>
      <c r="BRS1144" s="16"/>
      <c r="BRT1144" s="16"/>
      <c r="BRU1144" s="16"/>
      <c r="BRV1144" s="16"/>
      <c r="BRW1144" s="16"/>
      <c r="BRX1144" s="16"/>
      <c r="BRY1144" s="16"/>
      <c r="BRZ1144" s="16"/>
      <c r="BSA1144" s="16"/>
      <c r="BSB1144" s="16"/>
      <c r="BSC1144" s="16"/>
      <c r="BSD1144" s="16"/>
      <c r="BSE1144" s="16"/>
      <c r="BSF1144" s="16"/>
      <c r="BSG1144" s="16"/>
      <c r="BSH1144" s="16"/>
      <c r="BSI1144" s="16"/>
      <c r="BSJ1144" s="16"/>
      <c r="BSK1144" s="16"/>
      <c r="BSL1144" s="16"/>
      <c r="BSM1144" s="16"/>
      <c r="BSN1144" s="16"/>
      <c r="BSO1144" s="16"/>
      <c r="BSP1144" s="16"/>
      <c r="BSQ1144" s="16"/>
      <c r="BSR1144" s="16"/>
      <c r="BSS1144" s="16"/>
      <c r="BST1144" s="16"/>
      <c r="BSU1144" s="16"/>
      <c r="BSV1144" s="16"/>
      <c r="BSW1144" s="16"/>
      <c r="BSX1144" s="16"/>
      <c r="BSY1144" s="16"/>
      <c r="BSZ1144" s="16"/>
      <c r="BTA1144" s="16"/>
      <c r="BTB1144" s="16"/>
      <c r="BTC1144" s="16"/>
      <c r="BTD1144" s="16"/>
      <c r="BTE1144" s="16"/>
      <c r="BTF1144" s="16"/>
      <c r="BTG1144" s="16"/>
      <c r="BTH1144" s="16"/>
      <c r="BTI1144" s="16"/>
      <c r="BTJ1144" s="16"/>
      <c r="BTK1144" s="16"/>
      <c r="BTL1144" s="16"/>
      <c r="BTM1144" s="16"/>
      <c r="BTN1144" s="16"/>
      <c r="BTO1144" s="16"/>
      <c r="BTP1144" s="16"/>
      <c r="BTQ1144" s="16"/>
      <c r="BTR1144" s="16"/>
      <c r="BTS1144" s="16"/>
      <c r="BTT1144" s="16"/>
      <c r="BTU1144" s="16"/>
      <c r="BTV1144" s="16"/>
      <c r="BTW1144" s="16"/>
      <c r="BTX1144" s="16"/>
      <c r="BTY1144" s="16"/>
      <c r="BTZ1144" s="16"/>
      <c r="BUA1144" s="16"/>
      <c r="BUB1144" s="16"/>
      <c r="BUC1144" s="16"/>
      <c r="BUD1144" s="16"/>
      <c r="BUE1144" s="16"/>
      <c r="BUF1144" s="16"/>
      <c r="BUG1144" s="16"/>
      <c r="BUH1144" s="16"/>
      <c r="BUI1144" s="16"/>
      <c r="BUJ1144" s="16"/>
      <c r="BUK1144" s="16"/>
      <c r="BUL1144" s="16"/>
      <c r="BUM1144" s="16"/>
      <c r="BUN1144" s="16"/>
      <c r="BUO1144" s="16"/>
      <c r="BUP1144" s="16"/>
      <c r="BUQ1144" s="16"/>
      <c r="BUR1144" s="16"/>
      <c r="BUS1144" s="16"/>
      <c r="BUT1144" s="16"/>
      <c r="BUU1144" s="16"/>
      <c r="BUV1144" s="16"/>
      <c r="BUW1144" s="16"/>
      <c r="BUX1144" s="16"/>
      <c r="BUY1144" s="16"/>
      <c r="BUZ1144" s="16"/>
      <c r="BVA1144" s="16"/>
      <c r="BVB1144" s="16"/>
      <c r="BVC1144" s="16"/>
      <c r="BVD1144" s="16"/>
      <c r="BVE1144" s="16"/>
      <c r="BVF1144" s="16"/>
      <c r="BVG1144" s="16"/>
      <c r="BVH1144" s="16"/>
      <c r="BVI1144" s="16"/>
      <c r="BVJ1144" s="16"/>
      <c r="BVK1144" s="16"/>
      <c r="BVL1144" s="16"/>
      <c r="BVM1144" s="16"/>
      <c r="BVN1144" s="16"/>
      <c r="BVO1144" s="16"/>
      <c r="BVP1144" s="16"/>
      <c r="BVQ1144" s="16"/>
      <c r="BVR1144" s="16"/>
      <c r="BVS1144" s="16"/>
      <c r="BVT1144" s="16"/>
      <c r="BVU1144" s="16"/>
      <c r="BVV1144" s="16"/>
      <c r="BVW1144" s="16"/>
      <c r="BVX1144" s="16"/>
      <c r="BVY1144" s="16"/>
      <c r="BVZ1144" s="16"/>
      <c r="BWA1144" s="16"/>
      <c r="BWB1144" s="16"/>
      <c r="BWC1144" s="16"/>
      <c r="BWD1144" s="16"/>
      <c r="BWE1144" s="16"/>
      <c r="BWF1144" s="16"/>
      <c r="BWG1144" s="16"/>
      <c r="BWH1144" s="16"/>
      <c r="BWI1144" s="16"/>
      <c r="BWJ1144" s="16"/>
      <c r="BWK1144" s="16"/>
      <c r="BWL1144" s="16"/>
      <c r="BWM1144" s="16"/>
      <c r="BWN1144" s="16"/>
      <c r="BWO1144" s="16"/>
      <c r="BWP1144" s="16"/>
      <c r="BWQ1144" s="16"/>
      <c r="BWR1144" s="16"/>
      <c r="BWS1144" s="16"/>
      <c r="BWT1144" s="16"/>
      <c r="BWU1144" s="16"/>
      <c r="BWV1144" s="16"/>
      <c r="BWW1144" s="16"/>
      <c r="BWX1144" s="16"/>
      <c r="BWY1144" s="16"/>
      <c r="BWZ1144" s="16"/>
      <c r="BXA1144" s="16"/>
      <c r="BXB1144" s="16"/>
      <c r="BXC1144" s="16"/>
      <c r="BXD1144" s="16"/>
      <c r="BXE1144" s="16"/>
      <c r="BXF1144" s="16"/>
      <c r="BXG1144" s="16"/>
      <c r="BXH1144" s="16"/>
      <c r="BXI1144" s="16"/>
      <c r="BXJ1144" s="16"/>
      <c r="BXK1144" s="16"/>
      <c r="BXL1144" s="16"/>
      <c r="BXM1144" s="16"/>
      <c r="BXN1144" s="16"/>
      <c r="BXO1144" s="16"/>
      <c r="BXP1144" s="16"/>
      <c r="BXQ1144" s="16"/>
      <c r="BXR1144" s="16"/>
      <c r="BXS1144" s="16"/>
      <c r="BXT1144" s="16"/>
      <c r="BXU1144" s="16"/>
      <c r="BXV1144" s="16"/>
      <c r="BXW1144" s="16"/>
      <c r="BXX1144" s="16"/>
      <c r="BXY1144" s="16"/>
      <c r="BXZ1144" s="16"/>
      <c r="BYA1144" s="16"/>
      <c r="BYB1144" s="16"/>
      <c r="BYC1144" s="16"/>
      <c r="BYD1144" s="16"/>
      <c r="BYE1144" s="16"/>
      <c r="BYF1144" s="16"/>
      <c r="BYG1144" s="16"/>
      <c r="BYH1144" s="16"/>
      <c r="BYI1144" s="16"/>
      <c r="BYJ1144" s="16"/>
      <c r="BYK1144" s="16"/>
      <c r="BYL1144" s="16"/>
      <c r="BYM1144" s="16"/>
      <c r="BYN1144" s="16"/>
      <c r="BYO1144" s="16"/>
      <c r="BYP1144" s="16"/>
      <c r="BYQ1144" s="16"/>
      <c r="BYR1144" s="16"/>
      <c r="BYS1144" s="16"/>
      <c r="BYT1144" s="16"/>
      <c r="BYU1144" s="16"/>
      <c r="BYV1144" s="16"/>
      <c r="BYW1144" s="16"/>
      <c r="BYX1144" s="16"/>
      <c r="BYY1144" s="16"/>
      <c r="BYZ1144" s="16"/>
      <c r="BZA1144" s="16"/>
      <c r="BZB1144" s="16"/>
      <c r="BZC1144" s="16"/>
      <c r="BZD1144" s="16"/>
      <c r="BZE1144" s="16"/>
      <c r="BZF1144" s="16"/>
      <c r="BZG1144" s="16"/>
      <c r="BZH1144" s="16"/>
      <c r="BZI1144" s="16"/>
      <c r="BZJ1144" s="16"/>
      <c r="BZK1144" s="16"/>
      <c r="BZL1144" s="16"/>
      <c r="BZM1144" s="16"/>
      <c r="BZN1144" s="16"/>
      <c r="BZO1144" s="16"/>
      <c r="BZP1144" s="16"/>
      <c r="BZQ1144" s="16"/>
      <c r="BZR1144" s="16"/>
      <c r="BZS1144" s="16"/>
      <c r="BZT1144" s="16"/>
      <c r="BZU1144" s="16"/>
      <c r="BZV1144" s="16"/>
      <c r="BZW1144" s="16"/>
      <c r="BZX1144" s="16"/>
      <c r="BZY1144" s="16"/>
      <c r="BZZ1144" s="16"/>
      <c r="CAA1144" s="16"/>
      <c r="CAB1144" s="16"/>
      <c r="CAC1144" s="16"/>
      <c r="CAD1144" s="16"/>
      <c r="CAE1144" s="16"/>
      <c r="CAF1144" s="16"/>
      <c r="CAG1144" s="16"/>
      <c r="CAH1144" s="16"/>
      <c r="CAI1144" s="16"/>
      <c r="CAJ1144" s="16"/>
      <c r="CAK1144" s="16"/>
      <c r="CAL1144" s="16"/>
      <c r="CAM1144" s="16"/>
      <c r="CAN1144" s="16"/>
      <c r="CAO1144" s="16"/>
      <c r="CAP1144" s="16"/>
      <c r="CAQ1144" s="16"/>
      <c r="CAR1144" s="16"/>
      <c r="CAS1144" s="16"/>
      <c r="CAT1144" s="16"/>
      <c r="CAU1144" s="16"/>
      <c r="CAV1144" s="16"/>
      <c r="CAW1144" s="16"/>
      <c r="CAX1144" s="16"/>
      <c r="CAY1144" s="16"/>
      <c r="CAZ1144" s="16"/>
      <c r="CBA1144" s="16"/>
      <c r="CBB1144" s="16"/>
      <c r="CBC1144" s="16"/>
      <c r="CBD1144" s="16"/>
      <c r="CBE1144" s="16"/>
      <c r="CBF1144" s="16"/>
      <c r="CBG1144" s="16"/>
      <c r="CBH1144" s="16"/>
      <c r="CBI1144" s="16"/>
      <c r="CBJ1144" s="16"/>
      <c r="CBK1144" s="16"/>
      <c r="CBL1144" s="16"/>
      <c r="CBM1144" s="16"/>
      <c r="CBN1144" s="16"/>
      <c r="CBO1144" s="16"/>
      <c r="CBP1144" s="16"/>
      <c r="CBQ1144" s="16"/>
      <c r="CBR1144" s="16"/>
      <c r="CBS1144" s="16"/>
      <c r="CBT1144" s="16"/>
      <c r="CBU1144" s="16"/>
      <c r="CBV1144" s="16"/>
      <c r="CBW1144" s="16"/>
      <c r="CBX1144" s="16"/>
      <c r="CBY1144" s="16"/>
      <c r="CBZ1144" s="16"/>
      <c r="CCA1144" s="16"/>
      <c r="CCB1144" s="16"/>
      <c r="CCC1144" s="16"/>
      <c r="CCD1144" s="16"/>
      <c r="CCE1144" s="16"/>
      <c r="CCF1144" s="16"/>
      <c r="CCG1144" s="16"/>
      <c r="CCH1144" s="16"/>
      <c r="CCI1144" s="16"/>
      <c r="CCJ1144" s="16"/>
      <c r="CCK1144" s="16"/>
      <c r="CCL1144" s="16"/>
      <c r="CCM1144" s="16"/>
      <c r="CCN1144" s="16"/>
      <c r="CCO1144" s="16"/>
      <c r="CCP1144" s="16"/>
      <c r="CCQ1144" s="16"/>
      <c r="CCR1144" s="16"/>
      <c r="CCS1144" s="16"/>
      <c r="CCT1144" s="16"/>
      <c r="CCU1144" s="16"/>
      <c r="CCV1144" s="16"/>
      <c r="CCW1144" s="16"/>
      <c r="CCX1144" s="16"/>
      <c r="CCY1144" s="16"/>
      <c r="CCZ1144" s="16"/>
      <c r="CDA1144" s="16"/>
      <c r="CDB1144" s="16"/>
      <c r="CDC1144" s="16"/>
      <c r="CDD1144" s="16"/>
      <c r="CDE1144" s="16"/>
      <c r="CDF1144" s="16"/>
      <c r="CDG1144" s="16"/>
      <c r="CDH1144" s="16"/>
      <c r="CDI1144" s="16"/>
      <c r="CDJ1144" s="16"/>
      <c r="CDK1144" s="16"/>
      <c r="CDL1144" s="16"/>
      <c r="CDM1144" s="16"/>
      <c r="CDN1144" s="16"/>
      <c r="CDO1144" s="16"/>
      <c r="CDP1144" s="16"/>
      <c r="CDQ1144" s="16"/>
      <c r="CDR1144" s="16"/>
      <c r="CDS1144" s="16"/>
      <c r="CDT1144" s="16"/>
      <c r="CDU1144" s="16"/>
      <c r="CDV1144" s="16"/>
      <c r="CDW1144" s="16"/>
      <c r="CDX1144" s="16"/>
      <c r="CDY1144" s="16"/>
      <c r="CDZ1144" s="16"/>
      <c r="CEA1144" s="16"/>
      <c r="CEB1144" s="16"/>
      <c r="CEC1144" s="16"/>
      <c r="CED1144" s="16"/>
      <c r="CEE1144" s="16"/>
      <c r="CEF1144" s="16"/>
      <c r="CEG1144" s="16"/>
      <c r="CEH1144" s="16"/>
      <c r="CEI1144" s="16"/>
      <c r="CEJ1144" s="16"/>
      <c r="CEK1144" s="16"/>
      <c r="CEL1144" s="16"/>
      <c r="CEM1144" s="16"/>
      <c r="CEN1144" s="16"/>
      <c r="CEO1144" s="16"/>
      <c r="CEP1144" s="16"/>
      <c r="CEQ1144" s="16"/>
      <c r="CER1144" s="16"/>
      <c r="CES1144" s="16"/>
      <c r="CET1144" s="16"/>
      <c r="CEU1144" s="16"/>
      <c r="CEV1144" s="16"/>
      <c r="CEW1144" s="16"/>
      <c r="CEX1144" s="16"/>
      <c r="CEY1144" s="16"/>
      <c r="CEZ1144" s="16"/>
      <c r="CFA1144" s="16"/>
      <c r="CFB1144" s="16"/>
      <c r="CFC1144" s="16"/>
      <c r="CFD1144" s="16"/>
      <c r="CFE1144" s="16"/>
      <c r="CFF1144" s="16"/>
      <c r="CFG1144" s="16"/>
      <c r="CFH1144" s="16"/>
      <c r="CFI1144" s="16"/>
      <c r="CFJ1144" s="16"/>
      <c r="CFK1144" s="16"/>
      <c r="CFL1144" s="16"/>
      <c r="CFM1144" s="16"/>
      <c r="CFN1144" s="16"/>
      <c r="CFO1144" s="16"/>
      <c r="CFP1144" s="16"/>
      <c r="CFQ1144" s="16"/>
      <c r="CFR1144" s="16"/>
      <c r="CFS1144" s="16"/>
      <c r="CFT1144" s="16"/>
      <c r="CFU1144" s="16"/>
      <c r="CFV1144" s="16"/>
      <c r="CFW1144" s="16"/>
      <c r="CFX1144" s="16"/>
      <c r="CFY1144" s="16"/>
      <c r="CFZ1144" s="16"/>
      <c r="CGA1144" s="16"/>
      <c r="CGB1144" s="16"/>
      <c r="CGC1144" s="16"/>
      <c r="CGD1144" s="16"/>
      <c r="CGE1144" s="16"/>
      <c r="CGF1144" s="16"/>
      <c r="CGG1144" s="16"/>
      <c r="CGH1144" s="16"/>
      <c r="CGI1144" s="16"/>
      <c r="CGJ1144" s="16"/>
      <c r="CGK1144" s="16"/>
      <c r="CGL1144" s="16"/>
      <c r="CGM1144" s="16"/>
      <c r="CGN1144" s="16"/>
      <c r="CGO1144" s="16"/>
      <c r="CGP1144" s="16"/>
      <c r="CGQ1144" s="16"/>
      <c r="CGR1144" s="16"/>
      <c r="CGS1144" s="16"/>
      <c r="CGT1144" s="16"/>
      <c r="CGU1144" s="16"/>
      <c r="CGV1144" s="16"/>
      <c r="CGW1144" s="16"/>
      <c r="CGX1144" s="16"/>
      <c r="CGY1144" s="16"/>
      <c r="CGZ1144" s="16"/>
      <c r="CHA1144" s="16"/>
      <c r="CHB1144" s="16"/>
      <c r="CHC1144" s="16"/>
      <c r="CHD1144" s="16"/>
      <c r="CHE1144" s="16"/>
      <c r="CHF1144" s="16"/>
      <c r="CHG1144" s="16"/>
      <c r="CHH1144" s="16"/>
      <c r="CHI1144" s="16"/>
      <c r="CHJ1144" s="16"/>
      <c r="CHK1144" s="16"/>
      <c r="CHL1144" s="16"/>
      <c r="CHM1144" s="16"/>
      <c r="CHN1144" s="16"/>
      <c r="CHO1144" s="16"/>
      <c r="CHP1144" s="16"/>
      <c r="CHQ1144" s="16"/>
      <c r="CHR1144" s="16"/>
      <c r="CHS1144" s="16"/>
      <c r="CHT1144" s="16"/>
      <c r="CHU1144" s="16"/>
      <c r="CHV1144" s="16"/>
      <c r="CHW1144" s="16"/>
      <c r="CHX1144" s="16"/>
      <c r="CHY1144" s="16"/>
      <c r="CHZ1144" s="16"/>
      <c r="CIA1144" s="16"/>
      <c r="CIB1144" s="16"/>
      <c r="CIC1144" s="16"/>
      <c r="CID1144" s="16"/>
      <c r="CIE1144" s="16"/>
      <c r="CIF1144" s="16"/>
      <c r="CIG1144" s="16"/>
      <c r="CIH1144" s="16"/>
      <c r="CII1144" s="16"/>
      <c r="CIJ1144" s="16"/>
      <c r="CIK1144" s="16"/>
      <c r="CIL1144" s="16"/>
      <c r="CIM1144" s="16"/>
      <c r="CIN1144" s="16"/>
      <c r="CIO1144" s="16"/>
      <c r="CIP1144" s="16"/>
      <c r="CIQ1144" s="16"/>
      <c r="CIR1144" s="16"/>
      <c r="CIS1144" s="16"/>
      <c r="CIT1144" s="16"/>
      <c r="CIU1144" s="16"/>
      <c r="CIV1144" s="16"/>
      <c r="CIW1144" s="16"/>
      <c r="CIX1144" s="16"/>
      <c r="CIY1144" s="16"/>
      <c r="CIZ1144" s="16"/>
      <c r="CJA1144" s="16"/>
      <c r="CJB1144" s="16"/>
      <c r="CJC1144" s="16"/>
      <c r="CJD1144" s="16"/>
      <c r="CJE1144" s="16"/>
      <c r="CJF1144" s="16"/>
      <c r="CJG1144" s="16"/>
      <c r="CJH1144" s="16"/>
      <c r="CJI1144" s="16"/>
      <c r="CJJ1144" s="16"/>
      <c r="CJK1144" s="16"/>
      <c r="CJL1144" s="16"/>
      <c r="CJM1144" s="16"/>
      <c r="CJN1144" s="16"/>
      <c r="CJO1144" s="16"/>
      <c r="CJP1144" s="16"/>
      <c r="CJQ1144" s="16"/>
      <c r="CJR1144" s="16"/>
      <c r="CJS1144" s="16"/>
      <c r="CJT1144" s="16"/>
      <c r="CJU1144" s="16"/>
      <c r="CJV1144" s="16"/>
      <c r="CJW1144" s="16"/>
      <c r="CJX1144" s="16"/>
      <c r="CJY1144" s="16"/>
      <c r="CJZ1144" s="16"/>
      <c r="CKA1144" s="16"/>
      <c r="CKB1144" s="16"/>
      <c r="CKC1144" s="16"/>
      <c r="CKD1144" s="16"/>
      <c r="CKE1144" s="16"/>
      <c r="CKF1144" s="16"/>
      <c r="CKG1144" s="16"/>
      <c r="CKH1144" s="16"/>
      <c r="CKI1144" s="16"/>
      <c r="CKJ1144" s="16"/>
      <c r="CKK1144" s="16"/>
      <c r="CKL1144" s="16"/>
      <c r="CKM1144" s="16"/>
      <c r="CKN1144" s="16"/>
      <c r="CKO1144" s="16"/>
      <c r="CKP1144" s="16"/>
      <c r="CKQ1144" s="16"/>
      <c r="CKR1144" s="16"/>
      <c r="CKS1144" s="16"/>
      <c r="CKT1144" s="16"/>
      <c r="CKU1144" s="16"/>
      <c r="CKV1144" s="16"/>
      <c r="CKW1144" s="16"/>
      <c r="CKX1144" s="16"/>
      <c r="CKY1144" s="16"/>
      <c r="CKZ1144" s="16"/>
      <c r="CLA1144" s="16"/>
      <c r="CLB1144" s="16"/>
      <c r="CLC1144" s="16"/>
      <c r="CLD1144" s="16"/>
      <c r="CLE1144" s="16"/>
      <c r="CLF1144" s="16"/>
      <c r="CLG1144" s="16"/>
      <c r="CLH1144" s="16"/>
      <c r="CLI1144" s="16"/>
      <c r="CLJ1144" s="16"/>
      <c r="CLK1144" s="16"/>
      <c r="CLL1144" s="16"/>
      <c r="CLM1144" s="16"/>
      <c r="CLN1144" s="16"/>
      <c r="CLO1144" s="16"/>
      <c r="CLP1144" s="16"/>
      <c r="CLQ1144" s="16"/>
      <c r="CLR1144" s="16"/>
      <c r="CLS1144" s="16"/>
      <c r="CLT1144" s="16"/>
      <c r="CLU1144" s="16"/>
      <c r="CLV1144" s="16"/>
      <c r="CLW1144" s="16"/>
      <c r="CLX1144" s="16"/>
      <c r="CLY1144" s="16"/>
      <c r="CLZ1144" s="16"/>
      <c r="CMA1144" s="16"/>
      <c r="CMB1144" s="16"/>
      <c r="CMC1144" s="16"/>
      <c r="CMD1144" s="16"/>
      <c r="CME1144" s="16"/>
      <c r="CMF1144" s="16"/>
      <c r="CMG1144" s="16"/>
      <c r="CMH1144" s="16"/>
      <c r="CMI1144" s="16"/>
      <c r="CMJ1144" s="16"/>
      <c r="CMK1144" s="16"/>
      <c r="CML1144" s="16"/>
      <c r="CMM1144" s="16"/>
      <c r="CMN1144" s="16"/>
      <c r="CMO1144" s="16"/>
      <c r="CMP1144" s="16"/>
      <c r="CMQ1144" s="16"/>
      <c r="CMR1144" s="16"/>
      <c r="CMS1144" s="16"/>
      <c r="CMT1144" s="16"/>
      <c r="CMU1144" s="16"/>
      <c r="CMV1144" s="16"/>
      <c r="CMW1144" s="16"/>
      <c r="CMX1144" s="16"/>
      <c r="CMY1144" s="16"/>
      <c r="CMZ1144" s="16"/>
      <c r="CNA1144" s="16"/>
      <c r="CNB1144" s="16"/>
      <c r="CNC1144" s="16"/>
      <c r="CND1144" s="16"/>
      <c r="CNE1144" s="16"/>
      <c r="CNF1144" s="16"/>
      <c r="CNG1144" s="16"/>
      <c r="CNH1144" s="16"/>
      <c r="CNI1144" s="16"/>
      <c r="CNJ1144" s="16"/>
      <c r="CNK1144" s="16"/>
      <c r="CNL1144" s="16"/>
      <c r="CNM1144" s="16"/>
      <c r="CNN1144" s="16"/>
      <c r="CNO1144" s="16"/>
      <c r="CNP1144" s="16"/>
      <c r="CNQ1144" s="16"/>
      <c r="CNR1144" s="16"/>
      <c r="CNS1144" s="16"/>
      <c r="CNT1144" s="16"/>
      <c r="CNU1144" s="16"/>
      <c r="CNV1144" s="16"/>
      <c r="CNW1144" s="16"/>
      <c r="CNX1144" s="16"/>
      <c r="CNY1144" s="16"/>
      <c r="CNZ1144" s="16"/>
      <c r="COA1144" s="16"/>
      <c r="COB1144" s="16"/>
      <c r="COC1144" s="16"/>
      <c r="COD1144" s="16"/>
      <c r="COE1144" s="16"/>
      <c r="COF1144" s="16"/>
      <c r="COG1144" s="16"/>
      <c r="COH1144" s="16"/>
      <c r="COI1144" s="16"/>
      <c r="COJ1144" s="16"/>
      <c r="COK1144" s="16"/>
      <c r="COL1144" s="16"/>
      <c r="COM1144" s="16"/>
      <c r="CON1144" s="16"/>
      <c r="COO1144" s="16"/>
      <c r="COP1144" s="16"/>
      <c r="COQ1144" s="16"/>
      <c r="COR1144" s="16"/>
      <c r="COS1144" s="16"/>
      <c r="COT1144" s="16"/>
      <c r="COU1144" s="16"/>
      <c r="COV1144" s="16"/>
      <c r="COW1144" s="16"/>
      <c r="COX1144" s="16"/>
      <c r="COY1144" s="16"/>
      <c r="COZ1144" s="16"/>
      <c r="CPA1144" s="16"/>
      <c r="CPB1144" s="16"/>
      <c r="CPC1144" s="16"/>
      <c r="CPD1144" s="16"/>
      <c r="CPE1144" s="16"/>
      <c r="CPF1144" s="16"/>
      <c r="CPG1144" s="16"/>
      <c r="CPH1144" s="16"/>
      <c r="CPI1144" s="16"/>
      <c r="CPJ1144" s="16"/>
      <c r="CPK1144" s="16"/>
      <c r="CPL1144" s="16"/>
      <c r="CPM1144" s="16"/>
      <c r="CPN1144" s="16"/>
      <c r="CPO1144" s="16"/>
      <c r="CPP1144" s="16"/>
      <c r="CPQ1144" s="16"/>
      <c r="CPR1144" s="16"/>
      <c r="CPS1144" s="16"/>
      <c r="CPT1144" s="16"/>
      <c r="CPU1144" s="16"/>
      <c r="CPV1144" s="16"/>
      <c r="CPW1144" s="16"/>
      <c r="CPX1144" s="16"/>
      <c r="CPY1144" s="16"/>
      <c r="CPZ1144" s="16"/>
      <c r="CQA1144" s="16"/>
      <c r="CQB1144" s="16"/>
      <c r="CQC1144" s="16"/>
      <c r="CQD1144" s="16"/>
      <c r="CQE1144" s="16"/>
      <c r="CQF1144" s="16"/>
      <c r="CQG1144" s="16"/>
      <c r="CQH1144" s="16"/>
      <c r="CQI1144" s="16"/>
      <c r="CQJ1144" s="16"/>
      <c r="CQK1144" s="16"/>
      <c r="CQL1144" s="16"/>
      <c r="CQM1144" s="16"/>
      <c r="CQN1144" s="16"/>
      <c r="CQO1144" s="16"/>
      <c r="CQP1144" s="16"/>
      <c r="CQQ1144" s="16"/>
      <c r="CQR1144" s="16"/>
      <c r="CQS1144" s="16"/>
      <c r="CQT1144" s="16"/>
      <c r="CQU1144" s="16"/>
      <c r="CQV1144" s="16"/>
      <c r="CQW1144" s="16"/>
      <c r="CQX1144" s="16"/>
      <c r="CQY1144" s="16"/>
      <c r="CQZ1144" s="16"/>
      <c r="CRA1144" s="16"/>
      <c r="CRB1144" s="16"/>
      <c r="CRC1144" s="16"/>
      <c r="CRD1144" s="16"/>
      <c r="CRE1144" s="16"/>
      <c r="CRF1144" s="16"/>
      <c r="CRG1144" s="16"/>
      <c r="CRH1144" s="16"/>
      <c r="CRI1144" s="16"/>
      <c r="CRJ1144" s="16"/>
      <c r="CRK1144" s="16"/>
      <c r="CRL1144" s="16"/>
      <c r="CRM1144" s="16"/>
      <c r="CRN1144" s="16"/>
      <c r="CRO1144" s="16"/>
      <c r="CRP1144" s="16"/>
      <c r="CRQ1144" s="16"/>
      <c r="CRR1144" s="16"/>
      <c r="CRS1144" s="16"/>
      <c r="CRT1144" s="16"/>
      <c r="CRU1144" s="16"/>
      <c r="CRV1144" s="16"/>
      <c r="CRW1144" s="16"/>
      <c r="CRX1144" s="16"/>
      <c r="CRY1144" s="16"/>
      <c r="CRZ1144" s="16"/>
      <c r="CSA1144" s="16"/>
      <c r="CSB1144" s="16"/>
      <c r="CSC1144" s="16"/>
      <c r="CSD1144" s="16"/>
      <c r="CSE1144" s="16"/>
      <c r="CSF1144" s="16"/>
      <c r="CSG1144" s="16"/>
      <c r="CSH1144" s="16"/>
      <c r="CSI1144" s="16"/>
      <c r="CSJ1144" s="16"/>
      <c r="CSK1144" s="16"/>
      <c r="CSL1144" s="16"/>
      <c r="CSM1144" s="16"/>
      <c r="CSN1144" s="16"/>
      <c r="CSO1144" s="16"/>
      <c r="CSP1144" s="16"/>
      <c r="CSQ1144" s="16"/>
      <c r="CSR1144" s="16"/>
      <c r="CSS1144" s="16"/>
      <c r="CST1144" s="16"/>
      <c r="CSU1144" s="16"/>
      <c r="CSV1144" s="16"/>
      <c r="CSW1144" s="16"/>
      <c r="CSX1144" s="16"/>
      <c r="CSY1144" s="16"/>
      <c r="CSZ1144" s="16"/>
      <c r="CTA1144" s="16"/>
      <c r="CTB1144" s="16"/>
      <c r="CTC1144" s="16"/>
      <c r="CTD1144" s="16"/>
      <c r="CTE1144" s="16"/>
      <c r="CTF1144" s="16"/>
      <c r="CTG1144" s="16"/>
      <c r="CTH1144" s="16"/>
      <c r="CTI1144" s="16"/>
      <c r="CTJ1144" s="16"/>
      <c r="CTK1144" s="16"/>
      <c r="CTL1144" s="16"/>
      <c r="CTM1144" s="16"/>
      <c r="CTN1144" s="16"/>
      <c r="CTO1144" s="16"/>
      <c r="CTP1144" s="16"/>
      <c r="CTQ1144" s="16"/>
      <c r="CTR1144" s="16"/>
      <c r="CTS1144" s="16"/>
      <c r="CTT1144" s="16"/>
      <c r="CTU1144" s="16"/>
      <c r="CTV1144" s="16"/>
      <c r="CTW1144" s="16"/>
      <c r="CTX1144" s="16"/>
      <c r="CTY1144" s="16"/>
      <c r="CTZ1144" s="16"/>
      <c r="CUA1144" s="16"/>
      <c r="CUB1144" s="16"/>
      <c r="CUC1144" s="16"/>
      <c r="CUD1144" s="16"/>
      <c r="CUE1144" s="16"/>
      <c r="CUF1144" s="16"/>
      <c r="CUG1144" s="16"/>
      <c r="CUH1144" s="16"/>
      <c r="CUI1144" s="16"/>
      <c r="CUJ1144" s="16"/>
      <c r="CUK1144" s="16"/>
      <c r="CUL1144" s="16"/>
      <c r="CUM1144" s="16"/>
      <c r="CUN1144" s="16"/>
      <c r="CUO1144" s="16"/>
      <c r="CUP1144" s="16"/>
      <c r="CUQ1144" s="16"/>
      <c r="CUR1144" s="16"/>
      <c r="CUS1144" s="16"/>
      <c r="CUT1144" s="16"/>
      <c r="CUU1144" s="16"/>
      <c r="CUV1144" s="16"/>
      <c r="CUW1144" s="16"/>
      <c r="CUX1144" s="16"/>
      <c r="CUY1144" s="16"/>
      <c r="CUZ1144" s="16"/>
      <c r="CVA1144" s="16"/>
      <c r="CVB1144" s="16"/>
      <c r="CVC1144" s="16"/>
      <c r="CVD1144" s="16"/>
      <c r="CVE1144" s="16"/>
      <c r="CVF1144" s="16"/>
      <c r="CVG1144" s="16"/>
      <c r="CVH1144" s="16"/>
      <c r="CVI1144" s="16"/>
      <c r="CVJ1144" s="16"/>
      <c r="CVK1144" s="16"/>
      <c r="CVL1144" s="16"/>
      <c r="CVM1144" s="16"/>
      <c r="CVN1144" s="16"/>
      <c r="CVO1144" s="16"/>
      <c r="CVP1144" s="16"/>
      <c r="CVQ1144" s="16"/>
      <c r="CVR1144" s="16"/>
      <c r="CVS1144" s="16"/>
      <c r="CVT1144" s="16"/>
      <c r="CVU1144" s="16"/>
      <c r="CVV1144" s="16"/>
      <c r="CVW1144" s="16"/>
      <c r="CVX1144" s="16"/>
      <c r="CVY1144" s="16"/>
      <c r="CVZ1144" s="16"/>
      <c r="CWA1144" s="16"/>
      <c r="CWB1144" s="16"/>
      <c r="CWC1144" s="16"/>
      <c r="CWD1144" s="16"/>
      <c r="CWE1144" s="16"/>
      <c r="CWF1144" s="16"/>
      <c r="CWG1144" s="16"/>
      <c r="CWH1144" s="16"/>
      <c r="CWI1144" s="16"/>
      <c r="CWJ1144" s="16"/>
      <c r="CWK1144" s="16"/>
      <c r="CWL1144" s="16"/>
      <c r="CWM1144" s="16"/>
      <c r="CWN1144" s="16"/>
      <c r="CWO1144" s="16"/>
      <c r="CWP1144" s="16"/>
      <c r="CWQ1144" s="16"/>
      <c r="CWR1144" s="16"/>
      <c r="CWS1144" s="16"/>
      <c r="CWT1144" s="16"/>
      <c r="CWU1144" s="16"/>
      <c r="CWV1144" s="16"/>
      <c r="CWW1144" s="16"/>
      <c r="CWX1144" s="16"/>
      <c r="CWY1144" s="16"/>
      <c r="CWZ1144" s="16"/>
      <c r="CXA1144" s="16"/>
      <c r="CXB1144" s="16"/>
      <c r="CXC1144" s="16"/>
      <c r="CXD1144" s="16"/>
      <c r="CXE1144" s="16"/>
      <c r="CXF1144" s="16"/>
      <c r="CXG1144" s="16"/>
      <c r="CXH1144" s="16"/>
      <c r="CXI1144" s="16"/>
      <c r="CXJ1144" s="16"/>
      <c r="CXK1144" s="16"/>
      <c r="CXL1144" s="16"/>
      <c r="CXM1144" s="16"/>
      <c r="CXN1144" s="16"/>
      <c r="CXO1144" s="16"/>
      <c r="CXP1144" s="16"/>
      <c r="CXQ1144" s="16"/>
      <c r="CXR1144" s="16"/>
      <c r="CXS1144" s="16"/>
      <c r="CXT1144" s="16"/>
      <c r="CXU1144" s="16"/>
      <c r="CXV1144" s="16"/>
      <c r="CXW1144" s="16"/>
      <c r="CXX1144" s="16"/>
      <c r="CXY1144" s="16"/>
      <c r="CXZ1144" s="16"/>
      <c r="CYA1144" s="16"/>
      <c r="CYB1144" s="16"/>
      <c r="CYC1144" s="16"/>
      <c r="CYD1144" s="16"/>
      <c r="CYE1144" s="16"/>
      <c r="CYF1144" s="16"/>
      <c r="CYG1144" s="16"/>
      <c r="CYH1144" s="16"/>
      <c r="CYI1144" s="16"/>
      <c r="CYJ1144" s="16"/>
      <c r="CYK1144" s="16"/>
      <c r="CYL1144" s="16"/>
      <c r="CYM1144" s="16"/>
      <c r="CYN1144" s="16"/>
      <c r="CYO1144" s="16"/>
      <c r="CYP1144" s="16"/>
      <c r="CYQ1144" s="16"/>
      <c r="CYR1144" s="16"/>
      <c r="CYS1144" s="16"/>
      <c r="CYT1144" s="16"/>
      <c r="CYU1144" s="16"/>
      <c r="CYV1144" s="16"/>
      <c r="CYW1144" s="16"/>
      <c r="CYX1144" s="16"/>
      <c r="CYY1144" s="16"/>
      <c r="CYZ1144" s="16"/>
      <c r="CZA1144" s="16"/>
      <c r="CZB1144" s="16"/>
      <c r="CZC1144" s="16"/>
      <c r="CZD1144" s="16"/>
      <c r="CZE1144" s="16"/>
      <c r="CZF1144" s="16"/>
      <c r="CZG1144" s="16"/>
      <c r="CZH1144" s="16"/>
      <c r="CZI1144" s="16"/>
      <c r="CZJ1144" s="16"/>
      <c r="CZK1144" s="16"/>
      <c r="CZL1144" s="16"/>
      <c r="CZM1144" s="16"/>
      <c r="CZN1144" s="16"/>
      <c r="CZO1144" s="16"/>
      <c r="CZP1144" s="16"/>
      <c r="CZQ1144" s="16"/>
      <c r="CZR1144" s="16"/>
      <c r="CZS1144" s="16"/>
      <c r="CZT1144" s="16"/>
      <c r="CZU1144" s="16"/>
      <c r="CZV1144" s="16"/>
      <c r="CZW1144" s="16"/>
      <c r="CZX1144" s="16"/>
      <c r="CZY1144" s="16"/>
      <c r="CZZ1144" s="16"/>
      <c r="DAA1144" s="16"/>
      <c r="DAB1144" s="16"/>
      <c r="DAC1144" s="16"/>
      <c r="DAD1144" s="16"/>
      <c r="DAE1144" s="16"/>
      <c r="DAF1144" s="16"/>
      <c r="DAG1144" s="16"/>
      <c r="DAH1144" s="16"/>
      <c r="DAI1144" s="16"/>
      <c r="DAJ1144" s="16"/>
      <c r="DAK1144" s="16"/>
      <c r="DAL1144" s="16"/>
      <c r="DAM1144" s="16"/>
      <c r="DAN1144" s="16"/>
      <c r="DAO1144" s="16"/>
      <c r="DAP1144" s="16"/>
      <c r="DAQ1144" s="16"/>
      <c r="DAR1144" s="16"/>
      <c r="DAS1144" s="16"/>
      <c r="DAT1144" s="16"/>
      <c r="DAU1144" s="16"/>
      <c r="DAV1144" s="16"/>
      <c r="DAW1144" s="16"/>
      <c r="DAX1144" s="16"/>
      <c r="DAY1144" s="16"/>
      <c r="DAZ1144" s="16"/>
      <c r="DBA1144" s="16"/>
      <c r="DBB1144" s="16"/>
      <c r="DBC1144" s="16"/>
      <c r="DBD1144" s="16"/>
      <c r="DBE1144" s="16"/>
      <c r="DBF1144" s="16"/>
      <c r="DBG1144" s="16"/>
      <c r="DBH1144" s="16"/>
      <c r="DBI1144" s="16"/>
      <c r="DBJ1144" s="16"/>
      <c r="DBK1144" s="16"/>
      <c r="DBL1144" s="16"/>
      <c r="DBM1144" s="16"/>
      <c r="DBN1144" s="16"/>
      <c r="DBO1144" s="16"/>
      <c r="DBP1144" s="16"/>
      <c r="DBQ1144" s="16"/>
      <c r="DBR1144" s="16"/>
      <c r="DBS1144" s="16"/>
      <c r="DBT1144" s="16"/>
      <c r="DBU1144" s="16"/>
      <c r="DBV1144" s="16"/>
      <c r="DBW1144" s="16"/>
      <c r="DBX1144" s="16"/>
      <c r="DBY1144" s="16"/>
      <c r="DBZ1144" s="16"/>
      <c r="DCA1144" s="16"/>
      <c r="DCB1144" s="16"/>
      <c r="DCC1144" s="16"/>
      <c r="DCD1144" s="16"/>
      <c r="DCE1144" s="16"/>
      <c r="DCF1144" s="16"/>
      <c r="DCG1144" s="16"/>
      <c r="DCH1144" s="16"/>
      <c r="DCI1144" s="16"/>
      <c r="DCJ1144" s="16"/>
      <c r="DCK1144" s="16"/>
      <c r="DCL1144" s="16"/>
      <c r="DCM1144" s="16"/>
      <c r="DCN1144" s="16"/>
      <c r="DCO1144" s="16"/>
      <c r="DCP1144" s="16"/>
      <c r="DCQ1144" s="16"/>
      <c r="DCR1144" s="16"/>
      <c r="DCS1144" s="16"/>
      <c r="DCT1144" s="16"/>
      <c r="DCU1144" s="16"/>
      <c r="DCV1144" s="16"/>
      <c r="DCW1144" s="16"/>
      <c r="DCX1144" s="16"/>
      <c r="DCY1144" s="16"/>
      <c r="DCZ1144" s="16"/>
      <c r="DDA1144" s="16"/>
      <c r="DDB1144" s="16"/>
      <c r="DDC1144" s="16"/>
      <c r="DDD1144" s="16"/>
      <c r="DDE1144" s="16"/>
      <c r="DDF1144" s="16"/>
      <c r="DDG1144" s="16"/>
      <c r="DDH1144" s="16"/>
      <c r="DDI1144" s="16"/>
      <c r="DDJ1144" s="16"/>
      <c r="DDK1144" s="16"/>
      <c r="DDL1144" s="16"/>
      <c r="DDM1144" s="16"/>
      <c r="DDN1144" s="16"/>
      <c r="DDO1144" s="16"/>
      <c r="DDP1144" s="16"/>
      <c r="DDQ1144" s="16"/>
      <c r="DDR1144" s="16"/>
      <c r="DDS1144" s="16"/>
      <c r="DDT1144" s="16"/>
      <c r="DDU1144" s="16"/>
      <c r="DDV1144" s="16"/>
      <c r="DDW1144" s="16"/>
      <c r="DDX1144" s="16"/>
      <c r="DDY1144" s="16"/>
      <c r="DDZ1144" s="16"/>
      <c r="DEA1144" s="16"/>
      <c r="DEB1144" s="16"/>
      <c r="DEC1144" s="16"/>
      <c r="DED1144" s="16"/>
      <c r="DEE1144" s="16"/>
      <c r="DEF1144" s="16"/>
      <c r="DEG1144" s="16"/>
      <c r="DEH1144" s="16"/>
      <c r="DEI1144" s="16"/>
      <c r="DEJ1144" s="16"/>
      <c r="DEK1144" s="16"/>
      <c r="DEL1144" s="16"/>
      <c r="DEM1144" s="16"/>
      <c r="DEN1144" s="16"/>
      <c r="DEO1144" s="16"/>
      <c r="DEP1144" s="16"/>
      <c r="DEQ1144" s="16"/>
      <c r="DER1144" s="16"/>
      <c r="DES1144" s="16"/>
      <c r="DET1144" s="16"/>
      <c r="DEU1144" s="16"/>
      <c r="DEV1144" s="16"/>
      <c r="DEW1144" s="16"/>
      <c r="DEX1144" s="16"/>
      <c r="DEY1144" s="16"/>
      <c r="DEZ1144" s="16"/>
      <c r="DFA1144" s="16"/>
      <c r="DFB1144" s="16"/>
      <c r="DFC1144" s="16"/>
      <c r="DFD1144" s="16"/>
      <c r="DFE1144" s="16"/>
      <c r="DFF1144" s="16"/>
      <c r="DFG1144" s="16"/>
      <c r="DFH1144" s="16"/>
      <c r="DFI1144" s="16"/>
      <c r="DFJ1144" s="16"/>
      <c r="DFK1144" s="16"/>
      <c r="DFL1144" s="16"/>
      <c r="DFM1144" s="16"/>
      <c r="DFN1144" s="16"/>
      <c r="DFO1144" s="16"/>
      <c r="DFP1144" s="16"/>
      <c r="DFQ1144" s="16"/>
      <c r="DFR1144" s="16"/>
      <c r="DFS1144" s="16"/>
      <c r="DFT1144" s="16"/>
      <c r="DFU1144" s="16"/>
      <c r="DFV1144" s="16"/>
      <c r="DFW1144" s="16"/>
      <c r="DFX1144" s="16"/>
      <c r="DFY1144" s="16"/>
      <c r="DFZ1144" s="16"/>
      <c r="DGA1144" s="16"/>
      <c r="DGB1144" s="16"/>
      <c r="DGC1144" s="16"/>
      <c r="DGD1144" s="16"/>
      <c r="DGE1144" s="16"/>
      <c r="DGF1144" s="16"/>
      <c r="DGG1144" s="16"/>
      <c r="DGH1144" s="16"/>
      <c r="DGI1144" s="16"/>
      <c r="DGJ1144" s="16"/>
      <c r="DGK1144" s="16"/>
      <c r="DGL1144" s="16"/>
      <c r="DGM1144" s="16"/>
      <c r="DGN1144" s="16"/>
      <c r="DGO1144" s="16"/>
      <c r="DGP1144" s="16"/>
      <c r="DGQ1144" s="16"/>
      <c r="DGR1144" s="16"/>
      <c r="DGS1144" s="16"/>
      <c r="DGT1144" s="16"/>
      <c r="DGU1144" s="16"/>
      <c r="DGV1144" s="16"/>
      <c r="DGW1144" s="16"/>
      <c r="DGX1144" s="16"/>
      <c r="DGY1144" s="16"/>
      <c r="DGZ1144" s="16"/>
      <c r="DHA1144" s="16"/>
      <c r="DHB1144" s="16"/>
      <c r="DHC1144" s="16"/>
      <c r="DHD1144" s="16"/>
      <c r="DHE1144" s="16"/>
      <c r="DHF1144" s="16"/>
      <c r="DHG1144" s="16"/>
      <c r="DHH1144" s="16"/>
      <c r="DHI1144" s="16"/>
      <c r="DHJ1144" s="16"/>
      <c r="DHK1144" s="16"/>
      <c r="DHL1144" s="16"/>
      <c r="DHM1144" s="16"/>
      <c r="DHN1144" s="16"/>
      <c r="DHO1144" s="16"/>
      <c r="DHP1144" s="16"/>
      <c r="DHQ1144" s="16"/>
      <c r="DHR1144" s="16"/>
      <c r="DHS1144" s="16"/>
      <c r="DHT1144" s="16"/>
      <c r="DHU1144" s="16"/>
      <c r="DHV1144" s="16"/>
      <c r="DHW1144" s="16"/>
      <c r="DHX1144" s="16"/>
      <c r="DHY1144" s="16"/>
      <c r="DHZ1144" s="16"/>
      <c r="DIA1144" s="16"/>
      <c r="DIB1144" s="16"/>
      <c r="DIC1144" s="16"/>
      <c r="DID1144" s="16"/>
      <c r="DIE1144" s="16"/>
      <c r="DIF1144" s="16"/>
      <c r="DIG1144" s="16"/>
      <c r="DIH1144" s="16"/>
      <c r="DII1144" s="16"/>
      <c r="DIJ1144" s="16"/>
      <c r="DIK1144" s="16"/>
      <c r="DIL1144" s="16"/>
      <c r="DIM1144" s="16"/>
      <c r="DIN1144" s="16"/>
      <c r="DIO1144" s="16"/>
      <c r="DIP1144" s="16"/>
      <c r="DIQ1144" s="16"/>
      <c r="DIR1144" s="16"/>
      <c r="DIS1144" s="16"/>
      <c r="DIT1144" s="16"/>
      <c r="DIU1144" s="16"/>
      <c r="DIV1144" s="16"/>
      <c r="DIW1144" s="16"/>
      <c r="DIX1144" s="16"/>
      <c r="DIY1144" s="16"/>
      <c r="DIZ1144" s="16"/>
      <c r="DJA1144" s="16"/>
      <c r="DJB1144" s="16"/>
      <c r="DJC1144" s="16"/>
      <c r="DJD1144" s="16"/>
      <c r="DJE1144" s="16"/>
      <c r="DJF1144" s="16"/>
      <c r="DJG1144" s="16"/>
      <c r="DJH1144" s="16"/>
      <c r="DJI1144" s="16"/>
      <c r="DJJ1144" s="16"/>
      <c r="DJK1144" s="16"/>
      <c r="DJL1144" s="16"/>
      <c r="DJM1144" s="16"/>
      <c r="DJN1144" s="16"/>
      <c r="DJO1144" s="16"/>
      <c r="DJP1144" s="16"/>
      <c r="DJQ1144" s="16"/>
      <c r="DJR1144" s="16"/>
      <c r="DJS1144" s="16"/>
      <c r="DJT1144" s="16"/>
      <c r="DJU1144" s="16"/>
      <c r="DJV1144" s="16"/>
      <c r="DJW1144" s="16"/>
      <c r="DJX1144" s="16"/>
      <c r="DJY1144" s="16"/>
      <c r="DJZ1144" s="16"/>
      <c r="DKA1144" s="16"/>
      <c r="DKB1144" s="16"/>
      <c r="DKC1144" s="16"/>
      <c r="DKD1144" s="16"/>
      <c r="DKE1144" s="16"/>
      <c r="DKF1144" s="16"/>
      <c r="DKG1144" s="16"/>
      <c r="DKH1144" s="16"/>
      <c r="DKI1144" s="16"/>
      <c r="DKJ1144" s="16"/>
      <c r="DKK1144" s="16"/>
      <c r="DKL1144" s="16"/>
      <c r="DKM1144" s="16"/>
      <c r="DKN1144" s="16"/>
      <c r="DKO1144" s="16"/>
      <c r="DKP1144" s="16"/>
      <c r="DKQ1144" s="16"/>
      <c r="DKR1144" s="16"/>
      <c r="DKS1144" s="16"/>
      <c r="DKT1144" s="16"/>
      <c r="DKU1144" s="16"/>
      <c r="DKV1144" s="16"/>
      <c r="DKW1144" s="16"/>
      <c r="DKX1144" s="16"/>
      <c r="DKY1144" s="16"/>
      <c r="DKZ1144" s="16"/>
      <c r="DLA1144" s="16"/>
      <c r="DLB1144" s="16"/>
      <c r="DLC1144" s="16"/>
      <c r="DLD1144" s="16"/>
      <c r="DLE1144" s="16"/>
      <c r="DLF1144" s="16"/>
      <c r="DLG1144" s="16"/>
      <c r="DLH1144" s="16"/>
      <c r="DLI1144" s="16"/>
      <c r="DLJ1144" s="16"/>
      <c r="DLK1144" s="16"/>
      <c r="DLL1144" s="16"/>
      <c r="DLM1144" s="16"/>
      <c r="DLN1144" s="16"/>
      <c r="DLO1144" s="16"/>
      <c r="DLP1144" s="16"/>
      <c r="DLQ1144" s="16"/>
      <c r="DLR1144" s="16"/>
      <c r="DLS1144" s="16"/>
      <c r="DLT1144" s="16"/>
      <c r="DLU1144" s="16"/>
      <c r="DLV1144" s="16"/>
      <c r="DLW1144" s="16"/>
      <c r="DLX1144" s="16"/>
      <c r="DLY1144" s="16"/>
      <c r="DLZ1144" s="16"/>
      <c r="DMA1144" s="16"/>
      <c r="DMB1144" s="16"/>
      <c r="DMC1144" s="16"/>
      <c r="DMD1144" s="16"/>
      <c r="DME1144" s="16"/>
      <c r="DMF1144" s="16"/>
      <c r="DMG1144" s="16"/>
      <c r="DMH1144" s="16"/>
      <c r="DMI1144" s="16"/>
      <c r="DMJ1144" s="16"/>
      <c r="DMK1144" s="16"/>
      <c r="DML1144" s="16"/>
      <c r="DMM1144" s="16"/>
      <c r="DMN1144" s="16"/>
      <c r="DMO1144" s="16"/>
      <c r="DMP1144" s="16"/>
      <c r="DMQ1144" s="16"/>
      <c r="DMR1144" s="16"/>
      <c r="DMS1144" s="16"/>
      <c r="DMT1144" s="16"/>
      <c r="DMU1144" s="16"/>
      <c r="DMV1144" s="16"/>
      <c r="DMW1144" s="16"/>
      <c r="DMX1144" s="16"/>
      <c r="DMY1144" s="16"/>
      <c r="DMZ1144" s="16"/>
      <c r="DNA1144" s="16"/>
      <c r="DNB1144" s="16"/>
      <c r="DNC1144" s="16"/>
      <c r="DND1144" s="16"/>
      <c r="DNE1144" s="16"/>
      <c r="DNF1144" s="16"/>
      <c r="DNG1144" s="16"/>
      <c r="DNH1144" s="16"/>
      <c r="DNI1144" s="16"/>
      <c r="DNJ1144" s="16"/>
      <c r="DNK1144" s="16"/>
      <c r="DNL1144" s="16"/>
      <c r="DNM1144" s="16"/>
      <c r="DNN1144" s="16"/>
      <c r="DNO1144" s="16"/>
      <c r="DNP1144" s="16"/>
      <c r="DNQ1144" s="16"/>
      <c r="DNR1144" s="16"/>
      <c r="DNS1144" s="16"/>
      <c r="DNT1144" s="16"/>
      <c r="DNU1144" s="16"/>
      <c r="DNV1144" s="16"/>
      <c r="DNW1144" s="16"/>
      <c r="DNX1144" s="16"/>
      <c r="DNY1144" s="16"/>
      <c r="DNZ1144" s="16"/>
      <c r="DOA1144" s="16"/>
      <c r="DOB1144" s="16"/>
      <c r="DOC1144" s="16"/>
      <c r="DOD1144" s="16"/>
      <c r="DOE1144" s="16"/>
      <c r="DOF1144" s="16"/>
      <c r="DOG1144" s="16"/>
      <c r="DOH1144" s="16"/>
      <c r="DOI1144" s="16"/>
      <c r="DOJ1144" s="16"/>
      <c r="DOK1144" s="16"/>
      <c r="DOL1144" s="16"/>
      <c r="DOM1144" s="16"/>
      <c r="DON1144" s="16"/>
      <c r="DOO1144" s="16"/>
      <c r="DOP1144" s="16"/>
      <c r="DOQ1144" s="16"/>
      <c r="DOR1144" s="16"/>
      <c r="DOS1144" s="16"/>
      <c r="DOT1144" s="16"/>
      <c r="DOU1144" s="16"/>
      <c r="DOV1144" s="16"/>
      <c r="DOW1144" s="16"/>
      <c r="DOX1144" s="16"/>
      <c r="DOY1144" s="16"/>
      <c r="DOZ1144" s="16"/>
      <c r="DPA1144" s="16"/>
      <c r="DPB1144" s="16"/>
      <c r="DPC1144" s="16"/>
      <c r="DPD1144" s="16"/>
      <c r="DPE1144" s="16"/>
      <c r="DPF1144" s="16"/>
      <c r="DPG1144" s="16"/>
      <c r="DPH1144" s="16"/>
      <c r="DPI1144" s="16"/>
      <c r="DPJ1144" s="16"/>
      <c r="DPK1144" s="16"/>
      <c r="DPL1144" s="16"/>
      <c r="DPM1144" s="16"/>
      <c r="DPN1144" s="16"/>
      <c r="DPO1144" s="16"/>
      <c r="DPP1144" s="16"/>
      <c r="DPQ1144" s="16"/>
      <c r="DPR1144" s="16"/>
      <c r="DPS1144" s="16"/>
      <c r="DPT1144" s="16"/>
      <c r="DPU1144" s="16"/>
      <c r="DPV1144" s="16"/>
      <c r="DPW1144" s="16"/>
      <c r="DPX1144" s="16"/>
      <c r="DPY1144" s="16"/>
      <c r="DPZ1144" s="16"/>
      <c r="DQA1144" s="16"/>
      <c r="DQB1144" s="16"/>
      <c r="DQC1144" s="16"/>
      <c r="DQD1144" s="16"/>
      <c r="DQE1144" s="16"/>
      <c r="DQF1144" s="16"/>
      <c r="DQG1144" s="16"/>
      <c r="DQH1144" s="16"/>
      <c r="DQI1144" s="16"/>
      <c r="DQJ1144" s="16"/>
      <c r="DQK1144" s="16"/>
      <c r="DQL1144" s="16"/>
      <c r="DQM1144" s="16"/>
      <c r="DQN1144" s="16"/>
      <c r="DQO1144" s="16"/>
      <c r="DQP1144" s="16"/>
      <c r="DQQ1144" s="16"/>
      <c r="DQR1144" s="16"/>
      <c r="DQS1144" s="16"/>
      <c r="DQT1144" s="16"/>
      <c r="DQU1144" s="16"/>
      <c r="DQV1144" s="16"/>
      <c r="DQW1144" s="16"/>
      <c r="DQX1144" s="16"/>
      <c r="DQY1144" s="16"/>
      <c r="DQZ1144" s="16"/>
      <c r="DRA1144" s="16"/>
      <c r="DRB1144" s="16"/>
      <c r="DRC1144" s="16"/>
      <c r="DRD1144" s="16"/>
      <c r="DRE1144" s="16"/>
      <c r="DRF1144" s="16"/>
      <c r="DRG1144" s="16"/>
      <c r="DRH1144" s="16"/>
      <c r="DRI1144" s="16"/>
      <c r="DRJ1144" s="16"/>
      <c r="DRK1144" s="16"/>
      <c r="DRL1144" s="16"/>
      <c r="DRM1144" s="16"/>
      <c r="DRN1144" s="16"/>
      <c r="DRO1144" s="16"/>
      <c r="DRP1144" s="16"/>
      <c r="DRQ1144" s="16"/>
      <c r="DRR1144" s="16"/>
      <c r="DRS1144" s="16"/>
      <c r="DRT1144" s="16"/>
      <c r="DRU1144" s="16"/>
      <c r="DRV1144" s="16"/>
      <c r="DRW1144" s="16"/>
      <c r="DRX1144" s="16"/>
      <c r="DRY1144" s="16"/>
      <c r="DRZ1144" s="16"/>
      <c r="DSA1144" s="16"/>
      <c r="DSB1144" s="16"/>
      <c r="DSC1144" s="16"/>
      <c r="DSD1144" s="16"/>
      <c r="DSE1144" s="16"/>
      <c r="DSF1144" s="16"/>
      <c r="DSG1144" s="16"/>
      <c r="DSH1144" s="16"/>
      <c r="DSI1144" s="16"/>
      <c r="DSJ1144" s="16"/>
      <c r="DSK1144" s="16"/>
      <c r="DSL1144" s="16"/>
      <c r="DSM1144" s="16"/>
      <c r="DSN1144" s="16"/>
      <c r="DSO1144" s="16"/>
      <c r="DSP1144" s="16"/>
      <c r="DSQ1144" s="16"/>
      <c r="DSR1144" s="16"/>
      <c r="DSS1144" s="16"/>
      <c r="DST1144" s="16"/>
      <c r="DSU1144" s="16"/>
      <c r="DSV1144" s="16"/>
      <c r="DSW1144" s="16"/>
      <c r="DSX1144" s="16"/>
      <c r="DSY1144" s="16"/>
      <c r="DSZ1144" s="16"/>
      <c r="DTA1144" s="16"/>
      <c r="DTB1144" s="16"/>
      <c r="DTC1144" s="16"/>
      <c r="DTD1144" s="16"/>
      <c r="DTE1144" s="16"/>
      <c r="DTF1144" s="16"/>
      <c r="DTG1144" s="16"/>
      <c r="DTH1144" s="16"/>
      <c r="DTI1144" s="16"/>
      <c r="DTJ1144" s="16"/>
      <c r="DTK1144" s="16"/>
      <c r="DTL1144" s="16"/>
      <c r="DTM1144" s="16"/>
      <c r="DTN1144" s="16"/>
      <c r="DTO1144" s="16"/>
      <c r="DTP1144" s="16"/>
      <c r="DTQ1144" s="16"/>
      <c r="DTR1144" s="16"/>
      <c r="DTS1144" s="16"/>
      <c r="DTT1144" s="16"/>
      <c r="DTU1144" s="16"/>
      <c r="DTV1144" s="16"/>
      <c r="DTW1144" s="16"/>
      <c r="DTX1144" s="16"/>
      <c r="DTY1144" s="16"/>
      <c r="DTZ1144" s="16"/>
      <c r="DUA1144" s="16"/>
      <c r="DUB1144" s="16"/>
      <c r="DUC1144" s="16"/>
      <c r="DUD1144" s="16"/>
      <c r="DUE1144" s="16"/>
      <c r="DUF1144" s="16"/>
      <c r="DUG1144" s="16"/>
      <c r="DUH1144" s="16"/>
      <c r="DUI1144" s="16"/>
      <c r="DUJ1144" s="16"/>
      <c r="DUK1144" s="16"/>
      <c r="DUL1144" s="16"/>
      <c r="DUM1144" s="16"/>
      <c r="DUN1144" s="16"/>
      <c r="DUO1144" s="16"/>
      <c r="DUP1144" s="16"/>
      <c r="DUQ1144" s="16"/>
      <c r="DUR1144" s="16"/>
      <c r="DUS1144" s="16"/>
      <c r="DUT1144" s="16"/>
      <c r="DUU1144" s="16"/>
      <c r="DUV1144" s="16"/>
      <c r="DUW1144" s="16"/>
      <c r="DUX1144" s="16"/>
      <c r="DUY1144" s="16"/>
      <c r="DUZ1144" s="16"/>
      <c r="DVA1144" s="16"/>
      <c r="DVB1144" s="16"/>
      <c r="DVC1144" s="16"/>
      <c r="DVD1144" s="16"/>
      <c r="DVE1144" s="16"/>
      <c r="DVF1144" s="16"/>
      <c r="DVG1144" s="16"/>
      <c r="DVH1144" s="16"/>
      <c r="DVI1144" s="16"/>
      <c r="DVJ1144" s="16"/>
      <c r="DVK1144" s="16"/>
      <c r="DVL1144" s="16"/>
      <c r="DVM1144" s="16"/>
      <c r="DVN1144" s="16"/>
      <c r="DVO1144" s="16"/>
      <c r="DVP1144" s="16"/>
      <c r="DVQ1144" s="16"/>
      <c r="DVR1144" s="16"/>
      <c r="DVS1144" s="16"/>
      <c r="DVT1144" s="16"/>
      <c r="DVU1144" s="16"/>
      <c r="DVV1144" s="16"/>
      <c r="DVW1144" s="16"/>
      <c r="DVX1144" s="16"/>
      <c r="DVY1144" s="16"/>
      <c r="DVZ1144" s="16"/>
      <c r="DWA1144" s="16"/>
      <c r="DWB1144" s="16"/>
      <c r="DWC1144" s="16"/>
      <c r="DWD1144" s="16"/>
      <c r="DWE1144" s="16"/>
      <c r="DWF1144" s="16"/>
      <c r="DWG1144" s="16"/>
      <c r="DWH1144" s="16"/>
      <c r="DWI1144" s="16"/>
      <c r="DWJ1144" s="16"/>
      <c r="DWK1144" s="16"/>
      <c r="DWL1144" s="16"/>
      <c r="DWM1144" s="16"/>
      <c r="DWN1144" s="16"/>
      <c r="DWO1144" s="16"/>
      <c r="DWP1144" s="16"/>
      <c r="DWQ1144" s="16"/>
      <c r="DWR1144" s="16"/>
      <c r="DWS1144" s="16"/>
      <c r="DWT1144" s="16"/>
      <c r="DWU1144" s="16"/>
      <c r="DWV1144" s="16"/>
      <c r="DWW1144" s="16"/>
      <c r="DWX1144" s="16"/>
      <c r="DWY1144" s="16"/>
      <c r="DWZ1144" s="16"/>
      <c r="DXA1144" s="16"/>
      <c r="DXB1144" s="16"/>
      <c r="DXC1144" s="16"/>
      <c r="DXD1144" s="16"/>
      <c r="DXE1144" s="16"/>
      <c r="DXF1144" s="16"/>
      <c r="DXG1144" s="16"/>
      <c r="DXH1144" s="16"/>
      <c r="DXI1144" s="16"/>
      <c r="DXJ1144" s="16"/>
      <c r="DXK1144" s="16"/>
      <c r="DXL1144" s="16"/>
      <c r="DXM1144" s="16"/>
      <c r="DXN1144" s="16"/>
      <c r="DXO1144" s="16"/>
      <c r="DXP1144" s="16"/>
      <c r="DXQ1144" s="16"/>
      <c r="DXR1144" s="16"/>
      <c r="DXS1144" s="16"/>
      <c r="DXT1144" s="16"/>
      <c r="DXU1144" s="16"/>
      <c r="DXV1144" s="16"/>
      <c r="DXW1144" s="16"/>
      <c r="DXX1144" s="16"/>
      <c r="DXY1144" s="16"/>
      <c r="DXZ1144" s="16"/>
      <c r="DYA1144" s="16"/>
      <c r="DYB1144" s="16"/>
      <c r="DYC1144" s="16"/>
      <c r="DYD1144" s="16"/>
      <c r="DYE1144" s="16"/>
      <c r="DYF1144" s="16"/>
      <c r="DYG1144" s="16"/>
      <c r="DYH1144" s="16"/>
      <c r="DYI1144" s="16"/>
      <c r="DYJ1144" s="16"/>
      <c r="DYK1144" s="16"/>
      <c r="DYL1144" s="16"/>
      <c r="DYM1144" s="16"/>
      <c r="DYN1144" s="16"/>
      <c r="DYO1144" s="16"/>
      <c r="DYP1144" s="16"/>
      <c r="DYQ1144" s="16"/>
      <c r="DYR1144" s="16"/>
      <c r="DYS1144" s="16"/>
      <c r="DYT1144" s="16"/>
      <c r="DYU1144" s="16"/>
      <c r="DYV1144" s="16"/>
      <c r="DYW1144" s="16"/>
      <c r="DYX1144" s="16"/>
      <c r="DYY1144" s="16"/>
      <c r="DYZ1144" s="16"/>
      <c r="DZA1144" s="16"/>
      <c r="DZB1144" s="16"/>
      <c r="DZC1144" s="16"/>
      <c r="DZD1144" s="16"/>
      <c r="DZE1144" s="16"/>
      <c r="DZF1144" s="16"/>
      <c r="DZG1144" s="16"/>
      <c r="DZH1144" s="16"/>
      <c r="DZI1144" s="16"/>
      <c r="DZJ1144" s="16"/>
      <c r="DZK1144" s="16"/>
      <c r="DZL1144" s="16"/>
      <c r="DZM1144" s="16"/>
      <c r="DZN1144" s="16"/>
      <c r="DZO1144" s="16"/>
      <c r="DZP1144" s="16"/>
      <c r="DZQ1144" s="16"/>
      <c r="DZR1144" s="16"/>
      <c r="DZS1144" s="16"/>
      <c r="DZT1144" s="16"/>
      <c r="DZU1144" s="16"/>
      <c r="DZV1144" s="16"/>
      <c r="DZW1144" s="16"/>
      <c r="DZX1144" s="16"/>
      <c r="DZY1144" s="16"/>
      <c r="DZZ1144" s="16"/>
      <c r="EAA1144" s="16"/>
      <c r="EAB1144" s="16"/>
      <c r="EAC1144" s="16"/>
      <c r="EAD1144" s="16"/>
      <c r="EAE1144" s="16"/>
      <c r="EAF1144" s="16"/>
      <c r="EAG1144" s="16"/>
      <c r="EAH1144" s="16"/>
      <c r="EAI1144" s="16"/>
      <c r="EAJ1144" s="16"/>
      <c r="EAK1144" s="16"/>
      <c r="EAL1144" s="16"/>
      <c r="EAM1144" s="16"/>
      <c r="EAN1144" s="16"/>
      <c r="EAO1144" s="16"/>
      <c r="EAP1144" s="16"/>
      <c r="EAQ1144" s="16"/>
      <c r="EAR1144" s="16"/>
      <c r="EAS1144" s="16"/>
      <c r="EAT1144" s="16"/>
      <c r="EAU1144" s="16"/>
      <c r="EAV1144" s="16"/>
      <c r="EAW1144" s="16"/>
      <c r="EAX1144" s="16"/>
      <c r="EAY1144" s="16"/>
      <c r="EAZ1144" s="16"/>
      <c r="EBA1144" s="16"/>
      <c r="EBB1144" s="16"/>
      <c r="EBC1144" s="16"/>
      <c r="EBD1144" s="16"/>
      <c r="EBE1144" s="16"/>
      <c r="EBF1144" s="16"/>
      <c r="EBG1144" s="16"/>
      <c r="EBH1144" s="16"/>
      <c r="EBI1144" s="16"/>
      <c r="EBJ1144" s="16"/>
      <c r="EBK1144" s="16"/>
      <c r="EBL1144" s="16"/>
      <c r="EBM1144" s="16"/>
      <c r="EBN1144" s="16"/>
      <c r="EBO1144" s="16"/>
      <c r="EBP1144" s="16"/>
      <c r="EBQ1144" s="16"/>
      <c r="EBR1144" s="16"/>
      <c r="EBS1144" s="16"/>
      <c r="EBT1144" s="16"/>
      <c r="EBU1144" s="16"/>
      <c r="EBV1144" s="16"/>
      <c r="EBW1144" s="16"/>
      <c r="EBX1144" s="16"/>
      <c r="EBY1144" s="16"/>
      <c r="EBZ1144" s="16"/>
      <c r="ECA1144" s="16"/>
      <c r="ECB1144" s="16"/>
      <c r="ECC1144" s="16"/>
      <c r="ECD1144" s="16"/>
      <c r="ECE1144" s="16"/>
      <c r="ECF1144" s="16"/>
      <c r="ECG1144" s="16"/>
      <c r="ECH1144" s="16"/>
      <c r="ECI1144" s="16"/>
      <c r="ECJ1144" s="16"/>
      <c r="ECK1144" s="16"/>
      <c r="ECL1144" s="16"/>
      <c r="ECM1144" s="16"/>
      <c r="ECN1144" s="16"/>
      <c r="ECO1144" s="16"/>
      <c r="ECP1144" s="16"/>
      <c r="ECQ1144" s="16"/>
      <c r="ECR1144" s="16"/>
      <c r="ECS1144" s="16"/>
      <c r="ECT1144" s="16"/>
      <c r="ECU1144" s="16"/>
      <c r="ECV1144" s="16"/>
      <c r="ECW1144" s="16"/>
      <c r="ECX1144" s="16"/>
      <c r="ECY1144" s="16"/>
      <c r="ECZ1144" s="16"/>
      <c r="EDA1144" s="16"/>
      <c r="EDB1144" s="16"/>
      <c r="EDC1144" s="16"/>
      <c r="EDD1144" s="16"/>
      <c r="EDE1144" s="16"/>
      <c r="EDF1144" s="16"/>
      <c r="EDG1144" s="16"/>
      <c r="EDH1144" s="16"/>
      <c r="EDI1144" s="16"/>
      <c r="EDJ1144" s="16"/>
      <c r="EDK1144" s="16"/>
      <c r="EDL1144" s="16"/>
      <c r="EDM1144" s="16"/>
      <c r="EDN1144" s="16"/>
      <c r="EDO1144" s="16"/>
      <c r="EDP1144" s="16"/>
      <c r="EDQ1144" s="16"/>
      <c r="EDR1144" s="16"/>
      <c r="EDS1144" s="16"/>
      <c r="EDT1144" s="16"/>
      <c r="EDU1144" s="16"/>
      <c r="EDV1144" s="16"/>
      <c r="EDW1144" s="16"/>
      <c r="EDX1144" s="16"/>
      <c r="EDY1144" s="16"/>
      <c r="EDZ1144" s="16"/>
      <c r="EEA1144" s="16"/>
      <c r="EEB1144" s="16"/>
      <c r="EEC1144" s="16"/>
      <c r="EED1144" s="16"/>
      <c r="EEE1144" s="16"/>
      <c r="EEF1144" s="16"/>
      <c r="EEG1144" s="16"/>
      <c r="EEH1144" s="16"/>
      <c r="EEI1144" s="16"/>
      <c r="EEJ1144" s="16"/>
      <c r="EEK1144" s="16"/>
      <c r="EEL1144" s="16"/>
      <c r="EEM1144" s="16"/>
      <c r="EEN1144" s="16"/>
      <c r="EEO1144" s="16"/>
      <c r="EEP1144" s="16"/>
      <c r="EEQ1144" s="16"/>
      <c r="EER1144" s="16"/>
      <c r="EES1144" s="16"/>
      <c r="EET1144" s="16"/>
      <c r="EEU1144" s="16"/>
      <c r="EEV1144" s="16"/>
      <c r="EEW1144" s="16"/>
      <c r="EEX1144" s="16"/>
      <c r="EEY1144" s="16"/>
      <c r="EEZ1144" s="16"/>
      <c r="EFA1144" s="16"/>
      <c r="EFB1144" s="16"/>
      <c r="EFC1144" s="16"/>
      <c r="EFD1144" s="16"/>
      <c r="EFE1144" s="16"/>
      <c r="EFF1144" s="16"/>
      <c r="EFG1144" s="16"/>
      <c r="EFH1144" s="16"/>
      <c r="EFI1144" s="16"/>
      <c r="EFJ1144" s="16"/>
      <c r="EFK1144" s="16"/>
      <c r="EFL1144" s="16"/>
      <c r="EFM1144" s="16"/>
      <c r="EFN1144" s="16"/>
      <c r="EFO1144" s="16"/>
      <c r="EFP1144" s="16"/>
      <c r="EFQ1144" s="16"/>
      <c r="EFR1144" s="16"/>
      <c r="EFS1144" s="16"/>
      <c r="EFT1144" s="16"/>
      <c r="EFU1144" s="16"/>
      <c r="EFV1144" s="16"/>
      <c r="EFW1144" s="16"/>
      <c r="EFX1144" s="16"/>
      <c r="EFY1144" s="16"/>
      <c r="EFZ1144" s="16"/>
      <c r="EGA1144" s="16"/>
      <c r="EGB1144" s="16"/>
      <c r="EGC1144" s="16"/>
      <c r="EGD1144" s="16"/>
      <c r="EGE1144" s="16"/>
      <c r="EGF1144" s="16"/>
      <c r="EGG1144" s="16"/>
      <c r="EGH1144" s="16"/>
      <c r="EGI1144" s="16"/>
      <c r="EGJ1144" s="16"/>
      <c r="EGK1144" s="16"/>
      <c r="EGL1144" s="16"/>
      <c r="EGM1144" s="16"/>
      <c r="EGN1144" s="16"/>
      <c r="EGO1144" s="16"/>
      <c r="EGP1144" s="16"/>
      <c r="EGQ1144" s="16"/>
      <c r="EGR1144" s="16"/>
      <c r="EGS1144" s="16"/>
      <c r="EGT1144" s="16"/>
      <c r="EGU1144" s="16"/>
      <c r="EGV1144" s="16"/>
      <c r="EGW1144" s="16"/>
      <c r="EGX1144" s="16"/>
      <c r="EGY1144" s="16"/>
      <c r="EGZ1144" s="16"/>
      <c r="EHA1144" s="16"/>
      <c r="EHB1144" s="16"/>
      <c r="EHC1144" s="16"/>
      <c r="EHD1144" s="16"/>
      <c r="EHE1144" s="16"/>
      <c r="EHF1144" s="16"/>
      <c r="EHG1144" s="16"/>
      <c r="EHH1144" s="16"/>
      <c r="EHI1144" s="16"/>
      <c r="EHJ1144" s="16"/>
      <c r="EHK1144" s="16"/>
      <c r="EHL1144" s="16"/>
      <c r="EHM1144" s="16"/>
      <c r="EHN1144" s="16"/>
      <c r="EHO1144" s="16"/>
      <c r="EHP1144" s="16"/>
      <c r="EHQ1144" s="16"/>
      <c r="EHR1144" s="16"/>
      <c r="EHS1144" s="16"/>
      <c r="EHT1144" s="16"/>
      <c r="EHU1144" s="16"/>
      <c r="EHV1144" s="16"/>
      <c r="EHW1144" s="16"/>
      <c r="EHX1144" s="16"/>
      <c r="EHY1144" s="16"/>
      <c r="EHZ1144" s="16"/>
      <c r="EIA1144" s="16"/>
      <c r="EIB1144" s="16"/>
      <c r="EIC1144" s="16"/>
      <c r="EID1144" s="16"/>
      <c r="EIE1144" s="16"/>
      <c r="EIF1144" s="16"/>
      <c r="EIG1144" s="16"/>
      <c r="EIH1144" s="16"/>
      <c r="EII1144" s="16"/>
      <c r="EIJ1144" s="16"/>
      <c r="EIK1144" s="16"/>
      <c r="EIL1144" s="16"/>
      <c r="EIM1144" s="16"/>
      <c r="EIN1144" s="16"/>
      <c r="EIO1144" s="16"/>
      <c r="EIP1144" s="16"/>
      <c r="EIQ1144" s="16"/>
      <c r="EIR1144" s="16"/>
      <c r="EIS1144" s="16"/>
      <c r="EIT1144" s="16"/>
      <c r="EIU1144" s="16"/>
      <c r="EIV1144" s="16"/>
      <c r="EIW1144" s="16"/>
      <c r="EIX1144" s="16"/>
      <c r="EIY1144" s="16"/>
      <c r="EIZ1144" s="16"/>
      <c r="EJA1144" s="16"/>
      <c r="EJB1144" s="16"/>
      <c r="EJC1144" s="16"/>
      <c r="EJD1144" s="16"/>
      <c r="EJE1144" s="16"/>
      <c r="EJF1144" s="16"/>
      <c r="EJG1144" s="16"/>
      <c r="EJH1144" s="16"/>
      <c r="EJI1144" s="16"/>
      <c r="EJJ1144" s="16"/>
      <c r="EJK1144" s="16"/>
      <c r="EJL1144" s="16"/>
      <c r="EJM1144" s="16"/>
      <c r="EJN1144" s="16"/>
      <c r="EJO1144" s="16"/>
      <c r="EJP1144" s="16"/>
      <c r="EJQ1144" s="16"/>
      <c r="EJR1144" s="16"/>
      <c r="EJS1144" s="16"/>
      <c r="EJT1144" s="16"/>
      <c r="EJU1144" s="16"/>
      <c r="EJV1144" s="16"/>
      <c r="EJW1144" s="16"/>
      <c r="EJX1144" s="16"/>
      <c r="EJY1144" s="16"/>
      <c r="EJZ1144" s="16"/>
      <c r="EKA1144" s="16"/>
      <c r="EKB1144" s="16"/>
      <c r="EKC1144" s="16"/>
      <c r="EKD1144" s="16"/>
      <c r="EKE1144" s="16"/>
      <c r="EKF1144" s="16"/>
      <c r="EKG1144" s="16"/>
      <c r="EKH1144" s="16"/>
      <c r="EKI1144" s="16"/>
      <c r="EKJ1144" s="16"/>
      <c r="EKK1144" s="16"/>
      <c r="EKL1144" s="16"/>
      <c r="EKM1144" s="16"/>
      <c r="EKN1144" s="16"/>
      <c r="EKO1144" s="16"/>
      <c r="EKP1144" s="16"/>
      <c r="EKQ1144" s="16"/>
      <c r="EKR1144" s="16"/>
      <c r="EKS1144" s="16"/>
      <c r="EKT1144" s="16"/>
      <c r="EKU1144" s="16"/>
      <c r="EKV1144" s="16"/>
      <c r="EKW1144" s="16"/>
      <c r="EKX1144" s="16"/>
      <c r="EKY1144" s="16"/>
      <c r="EKZ1144" s="16"/>
      <c r="ELA1144" s="16"/>
      <c r="ELB1144" s="16"/>
      <c r="ELC1144" s="16"/>
      <c r="ELD1144" s="16"/>
      <c r="ELE1144" s="16"/>
      <c r="ELF1144" s="16"/>
      <c r="ELG1144" s="16"/>
      <c r="ELH1144" s="16"/>
      <c r="ELI1144" s="16"/>
      <c r="ELJ1144" s="16"/>
      <c r="ELK1144" s="16"/>
      <c r="ELL1144" s="16"/>
      <c r="ELM1144" s="16"/>
      <c r="ELN1144" s="16"/>
      <c r="ELO1144" s="16"/>
      <c r="ELP1144" s="16"/>
      <c r="ELQ1144" s="16"/>
      <c r="ELR1144" s="16"/>
      <c r="ELS1144" s="16"/>
      <c r="ELT1144" s="16"/>
      <c r="ELU1144" s="16"/>
      <c r="ELV1144" s="16"/>
      <c r="ELW1144" s="16"/>
      <c r="ELX1144" s="16"/>
      <c r="ELY1144" s="16"/>
      <c r="ELZ1144" s="16"/>
      <c r="EMA1144" s="16"/>
      <c r="EMB1144" s="16"/>
      <c r="EMC1144" s="16"/>
      <c r="EMD1144" s="16"/>
      <c r="EME1144" s="16"/>
      <c r="EMF1144" s="16"/>
      <c r="EMG1144" s="16"/>
      <c r="EMH1144" s="16"/>
      <c r="EMI1144" s="16"/>
      <c r="EMJ1144" s="16"/>
      <c r="EMK1144" s="16"/>
      <c r="EML1144" s="16"/>
      <c r="EMM1144" s="16"/>
      <c r="EMN1144" s="16"/>
      <c r="EMO1144" s="16"/>
      <c r="EMP1144" s="16"/>
      <c r="EMQ1144" s="16"/>
      <c r="EMR1144" s="16"/>
      <c r="EMS1144" s="16"/>
      <c r="EMT1144" s="16"/>
      <c r="EMU1144" s="16"/>
      <c r="EMV1144" s="16"/>
      <c r="EMW1144" s="16"/>
      <c r="EMX1144" s="16"/>
      <c r="EMY1144" s="16"/>
      <c r="EMZ1144" s="16"/>
      <c r="ENA1144" s="16"/>
      <c r="ENB1144" s="16"/>
      <c r="ENC1144" s="16"/>
      <c r="END1144" s="16"/>
      <c r="ENE1144" s="16"/>
      <c r="ENF1144" s="16"/>
      <c r="ENG1144" s="16"/>
      <c r="ENH1144" s="16"/>
      <c r="ENI1144" s="16"/>
      <c r="ENJ1144" s="16"/>
      <c r="ENK1144" s="16"/>
      <c r="ENL1144" s="16"/>
      <c r="ENM1144" s="16"/>
      <c r="ENN1144" s="16"/>
      <c r="ENO1144" s="16"/>
      <c r="ENP1144" s="16"/>
      <c r="ENQ1144" s="16"/>
      <c r="ENR1144" s="16"/>
      <c r="ENS1144" s="16"/>
      <c r="ENT1144" s="16"/>
      <c r="ENU1144" s="16"/>
      <c r="ENV1144" s="16"/>
      <c r="ENW1144" s="16"/>
      <c r="ENX1144" s="16"/>
      <c r="ENY1144" s="16"/>
      <c r="ENZ1144" s="16"/>
      <c r="EOA1144" s="16"/>
      <c r="EOB1144" s="16"/>
      <c r="EOC1144" s="16"/>
      <c r="EOD1144" s="16"/>
      <c r="EOE1144" s="16"/>
      <c r="EOF1144" s="16"/>
      <c r="EOG1144" s="16"/>
      <c r="EOH1144" s="16"/>
      <c r="EOI1144" s="16"/>
      <c r="EOJ1144" s="16"/>
      <c r="EOK1144" s="16"/>
      <c r="EOL1144" s="16"/>
      <c r="EOM1144" s="16"/>
      <c r="EON1144" s="16"/>
      <c r="EOO1144" s="16"/>
      <c r="EOP1144" s="16"/>
      <c r="EOQ1144" s="16"/>
      <c r="EOR1144" s="16"/>
      <c r="EOS1144" s="16"/>
      <c r="EOT1144" s="16"/>
      <c r="EOU1144" s="16"/>
      <c r="EOV1144" s="16"/>
      <c r="EOW1144" s="16"/>
      <c r="EOX1144" s="16"/>
      <c r="EOY1144" s="16"/>
      <c r="EOZ1144" s="16"/>
      <c r="EPA1144" s="16"/>
      <c r="EPB1144" s="16"/>
      <c r="EPC1144" s="16"/>
      <c r="EPD1144" s="16"/>
      <c r="EPE1144" s="16"/>
      <c r="EPF1144" s="16"/>
      <c r="EPG1144" s="16"/>
      <c r="EPH1144" s="16"/>
      <c r="EPI1144" s="16"/>
      <c r="EPJ1144" s="16"/>
      <c r="EPK1144" s="16"/>
      <c r="EPL1144" s="16"/>
      <c r="EPM1144" s="16"/>
      <c r="EPN1144" s="16"/>
      <c r="EPO1144" s="16"/>
      <c r="EPP1144" s="16"/>
      <c r="EPQ1144" s="16"/>
      <c r="EPR1144" s="16"/>
      <c r="EPS1144" s="16"/>
      <c r="EPT1144" s="16"/>
      <c r="EPU1144" s="16"/>
      <c r="EPV1144" s="16"/>
      <c r="EPW1144" s="16"/>
      <c r="EPX1144" s="16"/>
      <c r="EPY1144" s="16"/>
      <c r="EPZ1144" s="16"/>
      <c r="EQA1144" s="16"/>
      <c r="EQB1144" s="16"/>
      <c r="EQC1144" s="16"/>
      <c r="EQD1144" s="16"/>
      <c r="EQE1144" s="16"/>
      <c r="EQF1144" s="16"/>
      <c r="EQG1144" s="16"/>
      <c r="EQH1144" s="16"/>
      <c r="EQI1144" s="16"/>
      <c r="EQJ1144" s="16"/>
      <c r="EQK1144" s="16"/>
      <c r="EQL1144" s="16"/>
      <c r="EQM1144" s="16"/>
      <c r="EQN1144" s="16"/>
      <c r="EQO1144" s="16"/>
      <c r="EQP1144" s="16"/>
      <c r="EQQ1144" s="16"/>
      <c r="EQR1144" s="16"/>
      <c r="EQS1144" s="16"/>
      <c r="EQT1144" s="16"/>
      <c r="EQU1144" s="16"/>
      <c r="EQV1144" s="16"/>
      <c r="EQW1144" s="16"/>
      <c r="EQX1144" s="16"/>
      <c r="EQY1144" s="16"/>
      <c r="EQZ1144" s="16"/>
      <c r="ERA1144" s="16"/>
      <c r="ERB1144" s="16"/>
      <c r="ERC1144" s="16"/>
      <c r="ERD1144" s="16"/>
      <c r="ERE1144" s="16"/>
      <c r="ERF1144" s="16"/>
      <c r="ERG1144" s="16"/>
      <c r="ERH1144" s="16"/>
      <c r="ERI1144" s="16"/>
      <c r="ERJ1144" s="16"/>
      <c r="ERK1144" s="16"/>
      <c r="ERL1144" s="16"/>
      <c r="ERM1144" s="16"/>
      <c r="ERN1144" s="16"/>
      <c r="ERO1144" s="16"/>
      <c r="ERP1144" s="16"/>
      <c r="ERQ1144" s="16"/>
      <c r="ERR1144" s="16"/>
      <c r="ERS1144" s="16"/>
      <c r="ERT1144" s="16"/>
      <c r="ERU1144" s="16"/>
      <c r="ERV1144" s="16"/>
      <c r="ERW1144" s="16"/>
      <c r="ERX1144" s="16"/>
      <c r="ERY1144" s="16"/>
      <c r="ERZ1144" s="16"/>
      <c r="ESA1144" s="16"/>
      <c r="ESB1144" s="16"/>
      <c r="ESC1144" s="16"/>
      <c r="ESD1144" s="16"/>
      <c r="ESE1144" s="16"/>
      <c r="ESF1144" s="16"/>
      <c r="ESG1144" s="16"/>
      <c r="ESH1144" s="16"/>
      <c r="ESI1144" s="16"/>
      <c r="ESJ1144" s="16"/>
      <c r="ESK1144" s="16"/>
      <c r="ESL1144" s="16"/>
      <c r="ESM1144" s="16"/>
      <c r="ESN1144" s="16"/>
      <c r="ESO1144" s="16"/>
      <c r="ESP1144" s="16"/>
      <c r="ESQ1144" s="16"/>
      <c r="ESR1144" s="16"/>
      <c r="ESS1144" s="16"/>
      <c r="EST1144" s="16"/>
      <c r="ESU1144" s="16"/>
      <c r="ESV1144" s="16"/>
      <c r="ESW1144" s="16"/>
      <c r="ESX1144" s="16"/>
      <c r="ESY1144" s="16"/>
      <c r="ESZ1144" s="16"/>
      <c r="ETA1144" s="16"/>
      <c r="ETB1144" s="16"/>
      <c r="ETC1144" s="16"/>
      <c r="ETD1144" s="16"/>
      <c r="ETE1144" s="16"/>
      <c r="ETF1144" s="16"/>
      <c r="ETG1144" s="16"/>
      <c r="ETH1144" s="16"/>
      <c r="ETI1144" s="16"/>
      <c r="ETJ1144" s="16"/>
      <c r="ETK1144" s="16"/>
      <c r="ETL1144" s="16"/>
      <c r="ETM1144" s="16"/>
      <c r="ETN1144" s="16"/>
      <c r="ETO1144" s="16"/>
      <c r="ETP1144" s="16"/>
      <c r="ETQ1144" s="16"/>
      <c r="ETR1144" s="16"/>
      <c r="ETS1144" s="16"/>
      <c r="ETT1144" s="16"/>
      <c r="ETU1144" s="16"/>
      <c r="ETV1144" s="16"/>
      <c r="ETW1144" s="16"/>
      <c r="ETX1144" s="16"/>
      <c r="ETY1144" s="16"/>
      <c r="ETZ1144" s="16"/>
      <c r="EUA1144" s="16"/>
      <c r="EUB1144" s="16"/>
      <c r="EUC1144" s="16"/>
      <c r="EUD1144" s="16"/>
      <c r="EUE1144" s="16"/>
      <c r="EUF1144" s="16"/>
      <c r="EUG1144" s="16"/>
      <c r="EUH1144" s="16"/>
      <c r="EUI1144" s="16"/>
      <c r="EUJ1144" s="16"/>
      <c r="EUK1144" s="16"/>
      <c r="EUL1144" s="16"/>
      <c r="EUM1144" s="16"/>
      <c r="EUN1144" s="16"/>
      <c r="EUO1144" s="16"/>
      <c r="EUP1144" s="16"/>
      <c r="EUQ1144" s="16"/>
      <c r="EUR1144" s="16"/>
      <c r="EUS1144" s="16"/>
      <c r="EUT1144" s="16"/>
      <c r="EUU1144" s="16"/>
      <c r="EUV1144" s="16"/>
      <c r="EUW1144" s="16"/>
      <c r="EUX1144" s="16"/>
      <c r="EUY1144" s="16"/>
      <c r="EUZ1144" s="16"/>
      <c r="EVA1144" s="16"/>
      <c r="EVB1144" s="16"/>
      <c r="EVC1144" s="16"/>
      <c r="EVD1144" s="16"/>
      <c r="EVE1144" s="16"/>
      <c r="EVF1144" s="16"/>
      <c r="EVG1144" s="16"/>
      <c r="EVH1144" s="16"/>
      <c r="EVI1144" s="16"/>
      <c r="EVJ1144" s="16"/>
      <c r="EVK1144" s="16"/>
      <c r="EVL1144" s="16"/>
      <c r="EVM1144" s="16"/>
      <c r="EVN1144" s="16"/>
      <c r="EVO1144" s="16"/>
      <c r="EVP1144" s="16"/>
      <c r="EVQ1144" s="16"/>
      <c r="EVR1144" s="16"/>
      <c r="EVS1144" s="16"/>
      <c r="EVT1144" s="16"/>
      <c r="EVU1144" s="16"/>
      <c r="EVV1144" s="16"/>
      <c r="EVW1144" s="16"/>
      <c r="EVX1144" s="16"/>
      <c r="EVY1144" s="16"/>
      <c r="EVZ1144" s="16"/>
      <c r="EWA1144" s="16"/>
      <c r="EWB1144" s="16"/>
      <c r="EWC1144" s="16"/>
      <c r="EWD1144" s="16"/>
      <c r="EWE1144" s="16"/>
      <c r="EWF1144" s="16"/>
      <c r="EWG1144" s="16"/>
      <c r="EWH1144" s="16"/>
      <c r="EWI1144" s="16"/>
      <c r="EWJ1144" s="16"/>
      <c r="EWK1144" s="16"/>
      <c r="EWL1144" s="16"/>
      <c r="EWM1144" s="16"/>
      <c r="EWN1144" s="16"/>
      <c r="EWO1144" s="16"/>
      <c r="EWP1144" s="16"/>
      <c r="EWQ1144" s="16"/>
      <c r="EWR1144" s="16"/>
      <c r="EWS1144" s="16"/>
      <c r="EWT1144" s="16"/>
      <c r="EWU1144" s="16"/>
      <c r="EWV1144" s="16"/>
      <c r="EWW1144" s="16"/>
      <c r="EWX1144" s="16"/>
      <c r="EWY1144" s="16"/>
      <c r="EWZ1144" s="16"/>
      <c r="EXA1144" s="16"/>
      <c r="EXB1144" s="16"/>
      <c r="EXC1144" s="16"/>
      <c r="EXD1144" s="16"/>
      <c r="EXE1144" s="16"/>
      <c r="EXF1144" s="16"/>
      <c r="EXG1144" s="16"/>
      <c r="EXH1144" s="16"/>
      <c r="EXI1144" s="16"/>
      <c r="EXJ1144" s="16"/>
      <c r="EXK1144" s="16"/>
      <c r="EXL1144" s="16"/>
      <c r="EXM1144" s="16"/>
      <c r="EXN1144" s="16"/>
      <c r="EXO1144" s="16"/>
      <c r="EXP1144" s="16"/>
      <c r="EXQ1144" s="16"/>
      <c r="EXR1144" s="16"/>
      <c r="EXS1144" s="16"/>
      <c r="EXT1144" s="16"/>
      <c r="EXU1144" s="16"/>
      <c r="EXV1144" s="16"/>
      <c r="EXW1144" s="16"/>
      <c r="EXX1144" s="16"/>
      <c r="EXY1144" s="16"/>
      <c r="EXZ1144" s="16"/>
      <c r="EYA1144" s="16"/>
      <c r="EYB1144" s="16"/>
      <c r="EYC1144" s="16"/>
      <c r="EYD1144" s="16"/>
      <c r="EYE1144" s="16"/>
      <c r="EYF1144" s="16"/>
      <c r="EYG1144" s="16"/>
      <c r="EYH1144" s="16"/>
      <c r="EYI1144" s="16"/>
      <c r="EYJ1144" s="16"/>
      <c r="EYK1144" s="16"/>
      <c r="EYL1144" s="16"/>
      <c r="EYM1144" s="16"/>
      <c r="EYN1144" s="16"/>
      <c r="EYO1144" s="16"/>
      <c r="EYP1144" s="16"/>
      <c r="EYQ1144" s="16"/>
      <c r="EYR1144" s="16"/>
      <c r="EYS1144" s="16"/>
      <c r="EYT1144" s="16"/>
      <c r="EYU1144" s="16"/>
      <c r="EYV1144" s="16"/>
      <c r="EYW1144" s="16"/>
      <c r="EYX1144" s="16"/>
      <c r="EYY1144" s="16"/>
      <c r="EYZ1144" s="16"/>
      <c r="EZA1144" s="16"/>
      <c r="EZB1144" s="16"/>
      <c r="EZC1144" s="16"/>
      <c r="EZD1144" s="16"/>
      <c r="EZE1144" s="16"/>
      <c r="EZF1144" s="16"/>
      <c r="EZG1144" s="16"/>
      <c r="EZH1144" s="16"/>
      <c r="EZI1144" s="16"/>
      <c r="EZJ1144" s="16"/>
      <c r="EZK1144" s="16"/>
      <c r="EZL1144" s="16"/>
      <c r="EZM1144" s="16"/>
      <c r="EZN1144" s="16"/>
      <c r="EZO1144" s="16"/>
      <c r="EZP1144" s="16"/>
      <c r="EZQ1144" s="16"/>
      <c r="EZR1144" s="16"/>
      <c r="EZS1144" s="16"/>
      <c r="EZT1144" s="16"/>
      <c r="EZU1144" s="16"/>
      <c r="EZV1144" s="16"/>
      <c r="EZW1144" s="16"/>
      <c r="EZX1144" s="16"/>
      <c r="EZY1144" s="16"/>
      <c r="EZZ1144" s="16"/>
      <c r="FAA1144" s="16"/>
      <c r="FAB1144" s="16"/>
      <c r="FAC1144" s="16"/>
      <c r="FAD1144" s="16"/>
      <c r="FAE1144" s="16"/>
      <c r="FAF1144" s="16"/>
      <c r="FAG1144" s="16"/>
      <c r="FAH1144" s="16"/>
      <c r="FAI1144" s="16"/>
      <c r="FAJ1144" s="16"/>
      <c r="FAK1144" s="16"/>
      <c r="FAL1144" s="16"/>
      <c r="FAM1144" s="16"/>
      <c r="FAN1144" s="16"/>
      <c r="FAO1144" s="16"/>
      <c r="FAP1144" s="16"/>
      <c r="FAQ1144" s="16"/>
      <c r="FAR1144" s="16"/>
      <c r="FAS1144" s="16"/>
      <c r="FAT1144" s="16"/>
      <c r="FAU1144" s="16"/>
      <c r="FAV1144" s="16"/>
      <c r="FAW1144" s="16"/>
      <c r="FAX1144" s="16"/>
      <c r="FAY1144" s="16"/>
      <c r="FAZ1144" s="16"/>
      <c r="FBA1144" s="16"/>
      <c r="FBB1144" s="16"/>
      <c r="FBC1144" s="16"/>
      <c r="FBD1144" s="16"/>
      <c r="FBE1144" s="16"/>
      <c r="FBF1144" s="16"/>
      <c r="FBG1144" s="16"/>
      <c r="FBH1144" s="16"/>
      <c r="FBI1144" s="16"/>
      <c r="FBJ1144" s="16"/>
      <c r="FBK1144" s="16"/>
      <c r="FBL1144" s="16"/>
      <c r="FBM1144" s="16"/>
      <c r="FBN1144" s="16"/>
      <c r="FBO1144" s="16"/>
      <c r="FBP1144" s="16"/>
      <c r="FBQ1144" s="16"/>
      <c r="FBR1144" s="16"/>
      <c r="FBS1144" s="16"/>
      <c r="FBT1144" s="16"/>
      <c r="FBU1144" s="16"/>
      <c r="FBV1144" s="16"/>
      <c r="FBW1144" s="16"/>
      <c r="FBX1144" s="16"/>
      <c r="FBY1144" s="16"/>
      <c r="FBZ1144" s="16"/>
      <c r="FCA1144" s="16"/>
      <c r="FCB1144" s="16"/>
      <c r="FCC1144" s="16"/>
      <c r="FCD1144" s="16"/>
      <c r="FCE1144" s="16"/>
      <c r="FCF1144" s="16"/>
      <c r="FCG1144" s="16"/>
      <c r="FCH1144" s="16"/>
      <c r="FCI1144" s="16"/>
      <c r="FCJ1144" s="16"/>
      <c r="FCK1144" s="16"/>
      <c r="FCL1144" s="16"/>
      <c r="FCM1144" s="16"/>
      <c r="FCN1144" s="16"/>
      <c r="FCO1144" s="16"/>
      <c r="FCP1144" s="16"/>
      <c r="FCQ1144" s="16"/>
      <c r="FCR1144" s="16"/>
      <c r="FCS1144" s="16"/>
      <c r="FCT1144" s="16"/>
      <c r="FCU1144" s="16"/>
      <c r="FCV1144" s="16"/>
      <c r="FCW1144" s="16"/>
      <c r="FCX1144" s="16"/>
      <c r="FCY1144" s="16"/>
      <c r="FCZ1144" s="16"/>
      <c r="FDA1144" s="16"/>
      <c r="FDB1144" s="16"/>
      <c r="FDC1144" s="16"/>
      <c r="FDD1144" s="16"/>
      <c r="FDE1144" s="16"/>
      <c r="FDF1144" s="16"/>
      <c r="FDG1144" s="16"/>
      <c r="FDH1144" s="16"/>
      <c r="FDI1144" s="16"/>
      <c r="FDJ1144" s="16"/>
      <c r="FDK1144" s="16"/>
      <c r="FDL1144" s="16"/>
      <c r="FDM1144" s="16"/>
      <c r="FDN1144" s="16"/>
      <c r="FDO1144" s="16"/>
      <c r="FDP1144" s="16"/>
      <c r="FDQ1144" s="16"/>
      <c r="FDR1144" s="16"/>
      <c r="FDS1144" s="16"/>
      <c r="FDT1144" s="16"/>
      <c r="FDU1144" s="16"/>
      <c r="FDV1144" s="16"/>
      <c r="FDW1144" s="16"/>
      <c r="FDX1144" s="16"/>
      <c r="FDY1144" s="16"/>
      <c r="FDZ1144" s="16"/>
      <c r="FEA1144" s="16"/>
      <c r="FEB1144" s="16"/>
      <c r="FEC1144" s="16"/>
      <c r="FED1144" s="16"/>
      <c r="FEE1144" s="16"/>
      <c r="FEF1144" s="16"/>
      <c r="FEG1144" s="16"/>
      <c r="FEH1144" s="16"/>
      <c r="FEI1144" s="16"/>
      <c r="FEJ1144" s="16"/>
      <c r="FEK1144" s="16"/>
      <c r="FEL1144" s="16"/>
      <c r="FEM1144" s="16"/>
      <c r="FEN1144" s="16"/>
      <c r="FEO1144" s="16"/>
      <c r="FEP1144" s="16"/>
      <c r="FEQ1144" s="16"/>
      <c r="FER1144" s="16"/>
      <c r="FES1144" s="16"/>
      <c r="FET1144" s="16"/>
      <c r="FEU1144" s="16"/>
      <c r="FEV1144" s="16"/>
      <c r="FEW1144" s="16"/>
      <c r="FEX1144" s="16"/>
      <c r="FEY1144" s="16"/>
      <c r="FEZ1144" s="16"/>
      <c r="FFA1144" s="16"/>
      <c r="FFB1144" s="16"/>
      <c r="FFC1144" s="16"/>
      <c r="FFD1144" s="16"/>
      <c r="FFE1144" s="16"/>
      <c r="FFF1144" s="16"/>
      <c r="FFG1144" s="16"/>
      <c r="FFH1144" s="16"/>
      <c r="FFI1144" s="16"/>
      <c r="FFJ1144" s="16"/>
      <c r="FFK1144" s="16"/>
      <c r="FFL1144" s="16"/>
      <c r="FFM1144" s="16"/>
      <c r="FFN1144" s="16"/>
      <c r="FFO1144" s="16"/>
      <c r="FFP1144" s="16"/>
      <c r="FFQ1144" s="16"/>
      <c r="FFR1144" s="16"/>
      <c r="FFS1144" s="16"/>
      <c r="FFT1144" s="16"/>
      <c r="FFU1144" s="16"/>
      <c r="FFV1144" s="16"/>
      <c r="FFW1144" s="16"/>
      <c r="FFX1144" s="16"/>
      <c r="FFY1144" s="16"/>
      <c r="FFZ1144" s="16"/>
      <c r="FGA1144" s="16"/>
      <c r="FGB1144" s="16"/>
      <c r="FGC1144" s="16"/>
      <c r="FGD1144" s="16"/>
      <c r="FGE1144" s="16"/>
      <c r="FGF1144" s="16"/>
      <c r="FGG1144" s="16"/>
      <c r="FGH1144" s="16"/>
      <c r="FGI1144" s="16"/>
      <c r="FGJ1144" s="16"/>
      <c r="FGK1144" s="16"/>
      <c r="FGL1144" s="16"/>
      <c r="FGM1144" s="16"/>
      <c r="FGN1144" s="16"/>
      <c r="FGO1144" s="16"/>
      <c r="FGP1144" s="16"/>
      <c r="FGQ1144" s="16"/>
      <c r="FGR1144" s="16"/>
      <c r="FGS1144" s="16"/>
      <c r="FGT1144" s="16"/>
      <c r="FGU1144" s="16"/>
      <c r="FGV1144" s="16"/>
      <c r="FGW1144" s="16"/>
      <c r="FGX1144" s="16"/>
      <c r="FGY1144" s="16"/>
      <c r="FGZ1144" s="16"/>
      <c r="FHA1144" s="16"/>
      <c r="FHB1144" s="16"/>
      <c r="FHC1144" s="16"/>
      <c r="FHD1144" s="16"/>
      <c r="FHE1144" s="16"/>
      <c r="FHF1144" s="16"/>
      <c r="FHG1144" s="16"/>
      <c r="FHH1144" s="16"/>
      <c r="FHI1144" s="16"/>
      <c r="FHJ1144" s="16"/>
      <c r="FHK1144" s="16"/>
      <c r="FHL1144" s="16"/>
      <c r="FHM1144" s="16"/>
      <c r="FHN1144" s="16"/>
      <c r="FHO1144" s="16"/>
      <c r="FHP1144" s="16"/>
      <c r="FHQ1144" s="16"/>
      <c r="FHR1144" s="16"/>
      <c r="FHS1144" s="16"/>
      <c r="FHT1144" s="16"/>
      <c r="FHU1144" s="16"/>
      <c r="FHV1144" s="16"/>
      <c r="FHW1144" s="16"/>
      <c r="FHX1144" s="16"/>
      <c r="FHY1144" s="16"/>
      <c r="FHZ1144" s="16"/>
      <c r="FIA1144" s="16"/>
      <c r="FIB1144" s="16"/>
      <c r="FIC1144" s="16"/>
      <c r="FID1144" s="16"/>
      <c r="FIE1144" s="16"/>
      <c r="FIF1144" s="16"/>
      <c r="FIG1144" s="16"/>
      <c r="FIH1144" s="16"/>
      <c r="FII1144" s="16"/>
      <c r="FIJ1144" s="16"/>
      <c r="FIK1144" s="16"/>
      <c r="FIL1144" s="16"/>
      <c r="FIM1144" s="16"/>
      <c r="FIN1144" s="16"/>
      <c r="FIO1144" s="16"/>
      <c r="FIP1144" s="16"/>
      <c r="FIQ1144" s="16"/>
      <c r="FIR1144" s="16"/>
      <c r="FIS1144" s="16"/>
      <c r="FIT1144" s="16"/>
      <c r="FIU1144" s="16"/>
      <c r="FIV1144" s="16"/>
      <c r="FIW1144" s="16"/>
      <c r="FIX1144" s="16"/>
      <c r="FIY1144" s="16"/>
      <c r="FIZ1144" s="16"/>
      <c r="FJA1144" s="16"/>
      <c r="FJB1144" s="16"/>
      <c r="FJC1144" s="16"/>
      <c r="FJD1144" s="16"/>
      <c r="FJE1144" s="16"/>
      <c r="FJF1144" s="16"/>
      <c r="FJG1144" s="16"/>
      <c r="FJH1144" s="16"/>
      <c r="FJI1144" s="16"/>
      <c r="FJJ1144" s="16"/>
      <c r="FJK1144" s="16"/>
      <c r="FJL1144" s="16"/>
      <c r="FJM1144" s="16"/>
      <c r="FJN1144" s="16"/>
      <c r="FJO1144" s="16"/>
      <c r="FJP1144" s="16"/>
      <c r="FJQ1144" s="16"/>
      <c r="FJR1144" s="16"/>
      <c r="FJS1144" s="16"/>
      <c r="FJT1144" s="16"/>
      <c r="FJU1144" s="16"/>
      <c r="FJV1144" s="16"/>
      <c r="FJW1144" s="16"/>
      <c r="FJX1144" s="16"/>
      <c r="FJY1144" s="16"/>
      <c r="FJZ1144" s="16"/>
      <c r="FKA1144" s="16"/>
      <c r="FKB1144" s="16"/>
      <c r="FKC1144" s="16"/>
      <c r="FKD1144" s="16"/>
      <c r="FKE1144" s="16"/>
      <c r="FKF1144" s="16"/>
      <c r="FKG1144" s="16"/>
      <c r="FKH1144" s="16"/>
      <c r="FKI1144" s="16"/>
      <c r="FKJ1144" s="16"/>
      <c r="FKK1144" s="16"/>
      <c r="FKL1144" s="16"/>
      <c r="FKM1144" s="16"/>
      <c r="FKN1144" s="16"/>
      <c r="FKO1144" s="16"/>
      <c r="FKP1144" s="16"/>
      <c r="FKQ1144" s="16"/>
      <c r="FKR1144" s="16"/>
      <c r="FKS1144" s="16"/>
      <c r="FKT1144" s="16"/>
      <c r="FKU1144" s="16"/>
      <c r="FKV1144" s="16"/>
      <c r="FKW1144" s="16"/>
      <c r="FKX1144" s="16"/>
      <c r="FKY1144" s="16"/>
      <c r="FKZ1144" s="16"/>
      <c r="FLA1144" s="16"/>
      <c r="FLB1144" s="16"/>
      <c r="FLC1144" s="16"/>
      <c r="FLD1144" s="16"/>
      <c r="FLE1144" s="16"/>
      <c r="FLF1144" s="16"/>
      <c r="FLG1144" s="16"/>
      <c r="FLH1144" s="16"/>
      <c r="FLI1144" s="16"/>
      <c r="FLJ1144" s="16"/>
      <c r="FLK1144" s="16"/>
      <c r="FLL1144" s="16"/>
      <c r="FLM1144" s="16"/>
      <c r="FLN1144" s="16"/>
      <c r="FLO1144" s="16"/>
      <c r="FLP1144" s="16"/>
      <c r="FLQ1144" s="16"/>
      <c r="FLR1144" s="16"/>
      <c r="FLS1144" s="16"/>
      <c r="FLT1144" s="16"/>
      <c r="FLU1144" s="16"/>
      <c r="FLV1144" s="16"/>
      <c r="FLW1144" s="16"/>
      <c r="FLX1144" s="16"/>
      <c r="FLY1144" s="16"/>
      <c r="FLZ1144" s="16"/>
      <c r="FMA1144" s="16"/>
      <c r="FMB1144" s="16"/>
      <c r="FMC1144" s="16"/>
      <c r="FMD1144" s="16"/>
      <c r="FME1144" s="16"/>
      <c r="FMF1144" s="16"/>
      <c r="FMG1144" s="16"/>
      <c r="FMH1144" s="16"/>
      <c r="FMI1144" s="16"/>
      <c r="FMJ1144" s="16"/>
      <c r="FMK1144" s="16"/>
      <c r="FML1144" s="16"/>
      <c r="FMM1144" s="16"/>
      <c r="FMN1144" s="16"/>
      <c r="FMO1144" s="16"/>
      <c r="FMP1144" s="16"/>
      <c r="FMQ1144" s="16"/>
      <c r="FMR1144" s="16"/>
      <c r="FMS1144" s="16"/>
      <c r="FMT1144" s="16"/>
      <c r="FMU1144" s="16"/>
      <c r="FMV1144" s="16"/>
      <c r="FMW1144" s="16"/>
      <c r="FMX1144" s="16"/>
      <c r="FMY1144" s="16"/>
      <c r="FMZ1144" s="16"/>
      <c r="FNA1144" s="16"/>
      <c r="FNB1144" s="16"/>
      <c r="FNC1144" s="16"/>
      <c r="FND1144" s="16"/>
      <c r="FNE1144" s="16"/>
      <c r="FNF1144" s="16"/>
      <c r="FNG1144" s="16"/>
      <c r="FNH1144" s="16"/>
      <c r="FNI1144" s="16"/>
      <c r="FNJ1144" s="16"/>
      <c r="FNK1144" s="16"/>
      <c r="FNL1144" s="16"/>
      <c r="FNM1144" s="16"/>
      <c r="FNN1144" s="16"/>
      <c r="FNO1144" s="16"/>
      <c r="FNP1144" s="16"/>
      <c r="FNQ1144" s="16"/>
      <c r="FNR1144" s="16"/>
      <c r="FNS1144" s="16"/>
      <c r="FNT1144" s="16"/>
      <c r="FNU1144" s="16"/>
      <c r="FNV1144" s="16"/>
      <c r="FNW1144" s="16"/>
      <c r="FNX1144" s="16"/>
      <c r="FNY1144" s="16"/>
      <c r="FNZ1144" s="16"/>
      <c r="FOA1144" s="16"/>
      <c r="FOB1144" s="16"/>
      <c r="FOC1144" s="16"/>
      <c r="FOD1144" s="16"/>
      <c r="FOE1144" s="16"/>
      <c r="FOF1144" s="16"/>
      <c r="FOG1144" s="16"/>
      <c r="FOH1144" s="16"/>
      <c r="FOI1144" s="16"/>
      <c r="FOJ1144" s="16"/>
      <c r="FOK1144" s="16"/>
      <c r="FOL1144" s="16"/>
      <c r="FOM1144" s="16"/>
      <c r="FON1144" s="16"/>
      <c r="FOO1144" s="16"/>
      <c r="FOP1144" s="16"/>
      <c r="FOQ1144" s="16"/>
      <c r="FOR1144" s="16"/>
      <c r="FOS1144" s="16"/>
      <c r="FOT1144" s="16"/>
      <c r="FOU1144" s="16"/>
      <c r="FOV1144" s="16"/>
      <c r="FOW1144" s="16"/>
      <c r="FOX1144" s="16"/>
      <c r="FOY1144" s="16"/>
      <c r="FOZ1144" s="16"/>
      <c r="FPA1144" s="16"/>
      <c r="FPB1144" s="16"/>
      <c r="FPC1144" s="16"/>
      <c r="FPD1144" s="16"/>
      <c r="FPE1144" s="16"/>
      <c r="FPF1144" s="16"/>
      <c r="FPG1144" s="16"/>
      <c r="FPH1144" s="16"/>
      <c r="FPI1144" s="16"/>
      <c r="FPJ1144" s="16"/>
      <c r="FPK1144" s="16"/>
      <c r="FPL1144" s="16"/>
      <c r="FPM1144" s="16"/>
      <c r="FPN1144" s="16"/>
      <c r="FPO1144" s="16"/>
      <c r="FPP1144" s="16"/>
      <c r="FPQ1144" s="16"/>
      <c r="FPR1144" s="16"/>
      <c r="FPS1144" s="16"/>
      <c r="FPT1144" s="16"/>
      <c r="FPU1144" s="16"/>
      <c r="FPV1144" s="16"/>
      <c r="FPW1144" s="16"/>
      <c r="FPX1144" s="16"/>
      <c r="FPY1144" s="16"/>
      <c r="FPZ1144" s="16"/>
      <c r="FQA1144" s="16"/>
      <c r="FQB1144" s="16"/>
      <c r="FQC1144" s="16"/>
      <c r="FQD1144" s="16"/>
      <c r="FQE1144" s="16"/>
      <c r="FQF1144" s="16"/>
      <c r="FQG1144" s="16"/>
      <c r="FQH1144" s="16"/>
      <c r="FQI1144" s="16"/>
      <c r="FQJ1144" s="16"/>
      <c r="FQK1144" s="16"/>
      <c r="FQL1144" s="16"/>
      <c r="FQM1144" s="16"/>
      <c r="FQN1144" s="16"/>
      <c r="FQO1144" s="16"/>
      <c r="FQP1144" s="16"/>
      <c r="FQQ1144" s="16"/>
      <c r="FQR1144" s="16"/>
      <c r="FQS1144" s="16"/>
      <c r="FQT1144" s="16"/>
      <c r="FQU1144" s="16"/>
      <c r="FQV1144" s="16"/>
      <c r="FQW1144" s="16"/>
      <c r="FQX1144" s="16"/>
      <c r="FQY1144" s="16"/>
      <c r="FQZ1144" s="16"/>
      <c r="FRA1144" s="16"/>
      <c r="FRB1144" s="16"/>
      <c r="FRC1144" s="16"/>
      <c r="FRD1144" s="16"/>
      <c r="FRE1144" s="16"/>
      <c r="FRF1144" s="16"/>
      <c r="FRG1144" s="16"/>
      <c r="FRH1144" s="16"/>
      <c r="FRI1144" s="16"/>
      <c r="FRJ1144" s="16"/>
      <c r="FRK1144" s="16"/>
      <c r="FRL1144" s="16"/>
      <c r="FRM1144" s="16"/>
      <c r="FRN1144" s="16"/>
      <c r="FRO1144" s="16"/>
      <c r="FRP1144" s="16"/>
      <c r="FRQ1144" s="16"/>
      <c r="FRR1144" s="16"/>
      <c r="FRS1144" s="16"/>
      <c r="FRT1144" s="16"/>
      <c r="FRU1144" s="16"/>
      <c r="FRV1144" s="16"/>
      <c r="FRW1144" s="16"/>
      <c r="FRX1144" s="16"/>
      <c r="FRY1144" s="16"/>
      <c r="FRZ1144" s="16"/>
      <c r="FSA1144" s="16"/>
      <c r="FSB1144" s="16"/>
      <c r="FSC1144" s="16"/>
      <c r="FSD1144" s="16"/>
      <c r="FSE1144" s="16"/>
      <c r="FSF1144" s="16"/>
      <c r="FSG1144" s="16"/>
      <c r="FSH1144" s="16"/>
      <c r="FSI1144" s="16"/>
      <c r="FSJ1144" s="16"/>
      <c r="FSK1144" s="16"/>
      <c r="FSL1144" s="16"/>
      <c r="FSM1144" s="16"/>
      <c r="FSN1144" s="16"/>
      <c r="FSO1144" s="16"/>
      <c r="FSP1144" s="16"/>
      <c r="FSQ1144" s="16"/>
      <c r="FSR1144" s="16"/>
      <c r="FSS1144" s="16"/>
      <c r="FST1144" s="16"/>
      <c r="FSU1144" s="16"/>
      <c r="FSV1144" s="16"/>
      <c r="FSW1144" s="16"/>
      <c r="FSX1144" s="16"/>
      <c r="FSY1144" s="16"/>
      <c r="FSZ1144" s="16"/>
      <c r="FTA1144" s="16"/>
      <c r="FTB1144" s="16"/>
      <c r="FTC1144" s="16"/>
      <c r="FTD1144" s="16"/>
      <c r="FTE1144" s="16"/>
      <c r="FTF1144" s="16"/>
      <c r="FTG1144" s="16"/>
      <c r="FTH1144" s="16"/>
      <c r="FTI1144" s="16"/>
      <c r="FTJ1144" s="16"/>
      <c r="FTK1144" s="16"/>
      <c r="FTL1144" s="16"/>
      <c r="FTM1144" s="16"/>
      <c r="FTN1144" s="16"/>
      <c r="FTO1144" s="16"/>
      <c r="FTP1144" s="16"/>
      <c r="FTQ1144" s="16"/>
      <c r="FTR1144" s="16"/>
      <c r="FTS1144" s="16"/>
      <c r="FTT1144" s="16"/>
      <c r="FTU1144" s="16"/>
      <c r="FTV1144" s="16"/>
      <c r="FTW1144" s="16"/>
      <c r="FTX1144" s="16"/>
      <c r="FTY1144" s="16"/>
      <c r="FTZ1144" s="16"/>
      <c r="FUA1144" s="16"/>
      <c r="FUB1144" s="16"/>
      <c r="FUC1144" s="16"/>
      <c r="FUD1144" s="16"/>
      <c r="FUE1144" s="16"/>
      <c r="FUF1144" s="16"/>
      <c r="FUG1144" s="16"/>
      <c r="FUH1144" s="16"/>
      <c r="FUI1144" s="16"/>
      <c r="FUJ1144" s="16"/>
      <c r="FUK1144" s="16"/>
      <c r="FUL1144" s="16"/>
      <c r="FUM1144" s="16"/>
      <c r="FUN1144" s="16"/>
      <c r="FUO1144" s="16"/>
      <c r="FUP1144" s="16"/>
      <c r="FUQ1144" s="16"/>
      <c r="FUR1144" s="16"/>
      <c r="FUS1144" s="16"/>
      <c r="FUT1144" s="16"/>
      <c r="FUU1144" s="16"/>
      <c r="FUV1144" s="16"/>
      <c r="FUW1144" s="16"/>
      <c r="FUX1144" s="16"/>
      <c r="FUY1144" s="16"/>
      <c r="FUZ1144" s="16"/>
      <c r="FVA1144" s="16"/>
      <c r="FVB1144" s="16"/>
      <c r="FVC1144" s="16"/>
      <c r="FVD1144" s="16"/>
      <c r="FVE1144" s="16"/>
      <c r="FVF1144" s="16"/>
      <c r="FVG1144" s="16"/>
      <c r="FVH1144" s="16"/>
      <c r="FVI1144" s="16"/>
      <c r="FVJ1144" s="16"/>
      <c r="FVK1144" s="16"/>
      <c r="FVL1144" s="16"/>
      <c r="FVM1144" s="16"/>
      <c r="FVN1144" s="16"/>
      <c r="FVO1144" s="16"/>
      <c r="FVP1144" s="16"/>
      <c r="FVQ1144" s="16"/>
      <c r="FVR1144" s="16"/>
      <c r="FVS1144" s="16"/>
      <c r="FVT1144" s="16"/>
      <c r="FVU1144" s="16"/>
      <c r="FVV1144" s="16"/>
      <c r="FVW1144" s="16"/>
      <c r="FVX1144" s="16"/>
      <c r="FVY1144" s="16"/>
      <c r="FVZ1144" s="16"/>
      <c r="FWA1144" s="16"/>
      <c r="FWB1144" s="16"/>
      <c r="FWC1144" s="16"/>
      <c r="FWD1144" s="16"/>
      <c r="FWE1144" s="16"/>
      <c r="FWF1144" s="16"/>
      <c r="FWG1144" s="16"/>
      <c r="FWH1144" s="16"/>
      <c r="FWI1144" s="16"/>
      <c r="FWJ1144" s="16"/>
      <c r="FWK1144" s="16"/>
      <c r="FWL1144" s="16"/>
      <c r="FWM1144" s="16"/>
      <c r="FWN1144" s="16"/>
      <c r="FWO1144" s="16"/>
      <c r="FWP1144" s="16"/>
      <c r="FWQ1144" s="16"/>
      <c r="FWR1144" s="16"/>
      <c r="FWS1144" s="16"/>
      <c r="FWT1144" s="16"/>
      <c r="FWU1144" s="16"/>
      <c r="FWV1144" s="16"/>
      <c r="FWW1144" s="16"/>
      <c r="FWX1144" s="16"/>
      <c r="FWY1144" s="16"/>
      <c r="FWZ1144" s="16"/>
      <c r="FXA1144" s="16"/>
      <c r="FXB1144" s="16"/>
      <c r="FXC1144" s="16"/>
      <c r="FXD1144" s="16"/>
      <c r="FXE1144" s="16"/>
      <c r="FXF1144" s="16"/>
      <c r="FXG1144" s="16"/>
      <c r="FXH1144" s="16"/>
      <c r="FXI1144" s="16"/>
      <c r="FXJ1144" s="16"/>
      <c r="FXK1144" s="16"/>
      <c r="FXL1144" s="16"/>
      <c r="FXM1144" s="16"/>
      <c r="FXN1144" s="16"/>
      <c r="FXO1144" s="16"/>
      <c r="FXP1144" s="16"/>
      <c r="FXQ1144" s="16"/>
      <c r="FXR1144" s="16"/>
      <c r="FXS1144" s="16"/>
      <c r="FXT1144" s="16"/>
      <c r="FXU1144" s="16"/>
      <c r="FXV1144" s="16"/>
      <c r="FXW1144" s="16"/>
      <c r="FXX1144" s="16"/>
      <c r="FXY1144" s="16"/>
      <c r="FXZ1144" s="16"/>
      <c r="FYA1144" s="16"/>
      <c r="FYB1144" s="16"/>
      <c r="FYC1144" s="16"/>
      <c r="FYD1144" s="16"/>
      <c r="FYE1144" s="16"/>
      <c r="FYF1144" s="16"/>
      <c r="FYG1144" s="16"/>
      <c r="FYH1144" s="16"/>
      <c r="FYI1144" s="16"/>
      <c r="FYJ1144" s="16"/>
      <c r="FYK1144" s="16"/>
      <c r="FYL1144" s="16"/>
      <c r="FYM1144" s="16"/>
      <c r="FYN1144" s="16"/>
      <c r="FYO1144" s="16"/>
      <c r="FYP1144" s="16"/>
      <c r="FYQ1144" s="16"/>
      <c r="FYR1144" s="16"/>
      <c r="FYS1144" s="16"/>
      <c r="FYT1144" s="16"/>
      <c r="FYU1144" s="16"/>
      <c r="FYV1144" s="16"/>
      <c r="FYW1144" s="16"/>
      <c r="FYX1144" s="16"/>
      <c r="FYY1144" s="16"/>
      <c r="FYZ1144" s="16"/>
      <c r="FZA1144" s="16"/>
      <c r="FZB1144" s="16"/>
      <c r="FZC1144" s="16"/>
      <c r="FZD1144" s="16"/>
      <c r="FZE1144" s="16"/>
      <c r="FZF1144" s="16"/>
      <c r="FZG1144" s="16"/>
      <c r="FZH1144" s="16"/>
      <c r="FZI1144" s="16"/>
      <c r="FZJ1144" s="16"/>
      <c r="FZK1144" s="16"/>
      <c r="FZL1144" s="16"/>
      <c r="FZM1144" s="16"/>
      <c r="FZN1144" s="16"/>
      <c r="FZO1144" s="16"/>
      <c r="FZP1144" s="16"/>
      <c r="FZQ1144" s="16"/>
      <c r="FZR1144" s="16"/>
      <c r="FZS1144" s="16"/>
      <c r="FZT1144" s="16"/>
      <c r="FZU1144" s="16"/>
      <c r="FZV1144" s="16"/>
      <c r="FZW1144" s="16"/>
      <c r="FZX1144" s="16"/>
      <c r="FZY1144" s="16"/>
      <c r="FZZ1144" s="16"/>
      <c r="GAA1144" s="16"/>
      <c r="GAB1144" s="16"/>
      <c r="GAC1144" s="16"/>
      <c r="GAD1144" s="16"/>
      <c r="GAE1144" s="16"/>
      <c r="GAF1144" s="16"/>
      <c r="GAG1144" s="16"/>
      <c r="GAH1144" s="16"/>
      <c r="GAI1144" s="16"/>
      <c r="GAJ1144" s="16"/>
      <c r="GAK1144" s="16"/>
      <c r="GAL1144" s="16"/>
      <c r="GAM1144" s="16"/>
      <c r="GAN1144" s="16"/>
      <c r="GAO1144" s="16"/>
      <c r="GAP1144" s="16"/>
      <c r="GAQ1144" s="16"/>
      <c r="GAR1144" s="16"/>
      <c r="GAS1144" s="16"/>
      <c r="GAT1144" s="16"/>
      <c r="GAU1144" s="16"/>
      <c r="GAV1144" s="16"/>
      <c r="GAW1144" s="16"/>
      <c r="GAX1144" s="16"/>
      <c r="GAY1144" s="16"/>
      <c r="GAZ1144" s="16"/>
      <c r="GBA1144" s="16"/>
      <c r="GBB1144" s="16"/>
      <c r="GBC1144" s="16"/>
      <c r="GBD1144" s="16"/>
      <c r="GBE1144" s="16"/>
      <c r="GBF1144" s="16"/>
      <c r="GBG1144" s="16"/>
      <c r="GBH1144" s="16"/>
      <c r="GBI1144" s="16"/>
      <c r="GBJ1144" s="16"/>
      <c r="GBK1144" s="16"/>
      <c r="GBL1144" s="16"/>
      <c r="GBM1144" s="16"/>
      <c r="GBN1144" s="16"/>
      <c r="GBO1144" s="16"/>
      <c r="GBP1144" s="16"/>
      <c r="GBQ1144" s="16"/>
      <c r="GBR1144" s="16"/>
      <c r="GBS1144" s="16"/>
      <c r="GBT1144" s="16"/>
      <c r="GBU1144" s="16"/>
      <c r="GBV1144" s="16"/>
      <c r="GBW1144" s="16"/>
      <c r="GBX1144" s="16"/>
      <c r="GBY1144" s="16"/>
      <c r="GBZ1144" s="16"/>
      <c r="GCA1144" s="16"/>
      <c r="GCB1144" s="16"/>
      <c r="GCC1144" s="16"/>
      <c r="GCD1144" s="16"/>
      <c r="GCE1144" s="16"/>
      <c r="GCF1144" s="16"/>
      <c r="GCG1144" s="16"/>
      <c r="GCH1144" s="16"/>
      <c r="GCI1144" s="16"/>
      <c r="GCJ1144" s="16"/>
      <c r="GCK1144" s="16"/>
      <c r="GCL1144" s="16"/>
      <c r="GCM1144" s="16"/>
      <c r="GCN1144" s="16"/>
      <c r="GCO1144" s="16"/>
      <c r="GCP1144" s="16"/>
      <c r="GCQ1144" s="16"/>
      <c r="GCR1144" s="16"/>
      <c r="GCS1144" s="16"/>
      <c r="GCT1144" s="16"/>
      <c r="GCU1144" s="16"/>
      <c r="GCV1144" s="16"/>
      <c r="GCW1144" s="16"/>
      <c r="GCX1144" s="16"/>
      <c r="GCY1144" s="16"/>
      <c r="GCZ1144" s="16"/>
      <c r="GDA1144" s="16"/>
      <c r="GDB1144" s="16"/>
      <c r="GDC1144" s="16"/>
      <c r="GDD1144" s="16"/>
      <c r="GDE1144" s="16"/>
      <c r="GDF1144" s="16"/>
      <c r="GDG1144" s="16"/>
      <c r="GDH1144" s="16"/>
      <c r="GDI1144" s="16"/>
      <c r="GDJ1144" s="16"/>
      <c r="GDK1144" s="16"/>
      <c r="GDL1144" s="16"/>
      <c r="GDM1144" s="16"/>
      <c r="GDN1144" s="16"/>
      <c r="GDO1144" s="16"/>
      <c r="GDP1144" s="16"/>
      <c r="GDQ1144" s="16"/>
      <c r="GDR1144" s="16"/>
      <c r="GDS1144" s="16"/>
      <c r="GDT1144" s="16"/>
      <c r="GDU1144" s="16"/>
      <c r="GDV1144" s="16"/>
      <c r="GDW1144" s="16"/>
      <c r="GDX1144" s="16"/>
      <c r="GDY1144" s="16"/>
      <c r="GDZ1144" s="16"/>
      <c r="GEA1144" s="16"/>
      <c r="GEB1144" s="16"/>
      <c r="GEC1144" s="16"/>
      <c r="GED1144" s="16"/>
      <c r="GEE1144" s="16"/>
      <c r="GEF1144" s="16"/>
      <c r="GEG1144" s="16"/>
      <c r="GEH1144" s="16"/>
      <c r="GEI1144" s="16"/>
      <c r="GEJ1144" s="16"/>
      <c r="GEK1144" s="16"/>
      <c r="GEL1144" s="16"/>
      <c r="GEM1144" s="16"/>
      <c r="GEN1144" s="16"/>
      <c r="GEO1144" s="16"/>
      <c r="GEP1144" s="16"/>
      <c r="GEQ1144" s="16"/>
      <c r="GER1144" s="16"/>
      <c r="GES1144" s="16"/>
      <c r="GET1144" s="16"/>
      <c r="GEU1144" s="16"/>
      <c r="GEV1144" s="16"/>
      <c r="GEW1144" s="16"/>
      <c r="GEX1144" s="16"/>
      <c r="GEY1144" s="16"/>
      <c r="GEZ1144" s="16"/>
      <c r="GFA1144" s="16"/>
      <c r="GFB1144" s="16"/>
      <c r="GFC1144" s="16"/>
      <c r="GFD1144" s="16"/>
      <c r="GFE1144" s="16"/>
      <c r="GFF1144" s="16"/>
      <c r="GFG1144" s="16"/>
      <c r="GFH1144" s="16"/>
      <c r="GFI1144" s="16"/>
      <c r="GFJ1144" s="16"/>
      <c r="GFK1144" s="16"/>
      <c r="GFL1144" s="16"/>
      <c r="GFM1144" s="16"/>
      <c r="GFN1144" s="16"/>
      <c r="GFO1144" s="16"/>
      <c r="GFP1144" s="16"/>
      <c r="GFQ1144" s="16"/>
      <c r="GFR1144" s="16"/>
      <c r="GFS1144" s="16"/>
      <c r="GFT1144" s="16"/>
      <c r="GFU1144" s="16"/>
      <c r="GFV1144" s="16"/>
      <c r="GFW1144" s="16"/>
      <c r="GFX1144" s="16"/>
      <c r="GFY1144" s="16"/>
      <c r="GFZ1144" s="16"/>
      <c r="GGA1144" s="16"/>
      <c r="GGB1144" s="16"/>
      <c r="GGC1144" s="16"/>
      <c r="GGD1144" s="16"/>
      <c r="GGE1144" s="16"/>
      <c r="GGF1144" s="16"/>
      <c r="GGG1144" s="16"/>
      <c r="GGH1144" s="16"/>
      <c r="GGI1144" s="16"/>
      <c r="GGJ1144" s="16"/>
      <c r="GGK1144" s="16"/>
      <c r="GGL1144" s="16"/>
      <c r="GGM1144" s="16"/>
      <c r="GGN1144" s="16"/>
      <c r="GGO1144" s="16"/>
      <c r="GGP1144" s="16"/>
      <c r="GGQ1144" s="16"/>
      <c r="GGR1144" s="16"/>
      <c r="GGS1144" s="16"/>
      <c r="GGT1144" s="16"/>
      <c r="GGU1144" s="16"/>
      <c r="GGV1144" s="16"/>
      <c r="GGW1144" s="16"/>
      <c r="GGX1144" s="16"/>
      <c r="GGY1144" s="16"/>
      <c r="GGZ1144" s="16"/>
      <c r="GHA1144" s="16"/>
      <c r="GHB1144" s="16"/>
      <c r="GHC1144" s="16"/>
      <c r="GHD1144" s="16"/>
      <c r="GHE1144" s="16"/>
      <c r="GHF1144" s="16"/>
      <c r="GHG1144" s="16"/>
      <c r="GHH1144" s="16"/>
      <c r="GHI1144" s="16"/>
      <c r="GHJ1144" s="16"/>
      <c r="GHK1144" s="16"/>
      <c r="GHL1144" s="16"/>
      <c r="GHM1144" s="16"/>
      <c r="GHN1144" s="16"/>
      <c r="GHO1144" s="16"/>
      <c r="GHP1144" s="16"/>
      <c r="GHQ1144" s="16"/>
      <c r="GHR1144" s="16"/>
      <c r="GHS1144" s="16"/>
      <c r="GHT1144" s="16"/>
      <c r="GHU1144" s="16"/>
      <c r="GHV1144" s="16"/>
      <c r="GHW1144" s="16"/>
      <c r="GHX1144" s="16"/>
      <c r="GHY1144" s="16"/>
      <c r="GHZ1144" s="16"/>
      <c r="GIA1144" s="16"/>
      <c r="GIB1144" s="16"/>
      <c r="GIC1144" s="16"/>
      <c r="GID1144" s="16"/>
      <c r="GIE1144" s="16"/>
      <c r="GIF1144" s="16"/>
      <c r="GIG1144" s="16"/>
      <c r="GIH1144" s="16"/>
      <c r="GII1144" s="16"/>
      <c r="GIJ1144" s="16"/>
      <c r="GIK1144" s="16"/>
      <c r="GIL1144" s="16"/>
      <c r="GIM1144" s="16"/>
      <c r="GIN1144" s="16"/>
      <c r="GIO1144" s="16"/>
      <c r="GIP1144" s="16"/>
      <c r="GIQ1144" s="16"/>
      <c r="GIR1144" s="16"/>
      <c r="GIS1144" s="16"/>
      <c r="GIT1144" s="16"/>
      <c r="GIU1144" s="16"/>
      <c r="GIV1144" s="16"/>
      <c r="GIW1144" s="16"/>
      <c r="GIX1144" s="16"/>
      <c r="GIY1144" s="16"/>
      <c r="GIZ1144" s="16"/>
      <c r="GJA1144" s="16"/>
      <c r="GJB1144" s="16"/>
      <c r="GJC1144" s="16"/>
      <c r="GJD1144" s="16"/>
      <c r="GJE1144" s="16"/>
      <c r="GJF1144" s="16"/>
      <c r="GJG1144" s="16"/>
      <c r="GJH1144" s="16"/>
      <c r="GJI1144" s="16"/>
      <c r="GJJ1144" s="16"/>
      <c r="GJK1144" s="16"/>
      <c r="GJL1144" s="16"/>
      <c r="GJM1144" s="16"/>
      <c r="GJN1144" s="16"/>
      <c r="GJO1144" s="16"/>
      <c r="GJP1144" s="16"/>
      <c r="GJQ1144" s="16"/>
      <c r="GJR1144" s="16"/>
      <c r="GJS1144" s="16"/>
      <c r="GJT1144" s="16"/>
      <c r="GJU1144" s="16"/>
      <c r="GJV1144" s="16"/>
      <c r="GJW1144" s="16"/>
      <c r="GJX1144" s="16"/>
      <c r="GJY1144" s="16"/>
      <c r="GJZ1144" s="16"/>
      <c r="GKA1144" s="16"/>
      <c r="GKB1144" s="16"/>
      <c r="GKC1144" s="16"/>
      <c r="GKD1144" s="16"/>
      <c r="GKE1144" s="16"/>
      <c r="GKF1144" s="16"/>
      <c r="GKG1144" s="16"/>
      <c r="GKH1144" s="16"/>
      <c r="GKI1144" s="16"/>
      <c r="GKJ1144" s="16"/>
      <c r="GKK1144" s="16"/>
      <c r="GKL1144" s="16"/>
      <c r="GKM1144" s="16"/>
      <c r="GKN1144" s="16"/>
      <c r="GKO1144" s="16"/>
      <c r="GKP1144" s="16"/>
      <c r="GKQ1144" s="16"/>
      <c r="GKR1144" s="16"/>
      <c r="GKS1144" s="16"/>
      <c r="GKT1144" s="16"/>
      <c r="GKU1144" s="16"/>
      <c r="GKV1144" s="16"/>
      <c r="GKW1144" s="16"/>
      <c r="GKX1144" s="16"/>
      <c r="GKY1144" s="16"/>
      <c r="GKZ1144" s="16"/>
      <c r="GLA1144" s="16"/>
      <c r="GLB1144" s="16"/>
      <c r="GLC1144" s="16"/>
      <c r="GLD1144" s="16"/>
      <c r="GLE1144" s="16"/>
      <c r="GLF1144" s="16"/>
      <c r="GLG1144" s="16"/>
      <c r="GLH1144" s="16"/>
      <c r="GLI1144" s="16"/>
      <c r="GLJ1144" s="16"/>
      <c r="GLK1144" s="16"/>
      <c r="GLL1144" s="16"/>
      <c r="GLM1144" s="16"/>
      <c r="GLN1144" s="16"/>
      <c r="GLO1144" s="16"/>
      <c r="GLP1144" s="16"/>
      <c r="GLQ1144" s="16"/>
      <c r="GLR1144" s="16"/>
      <c r="GLS1144" s="16"/>
      <c r="GLT1144" s="16"/>
      <c r="GLU1144" s="16"/>
      <c r="GLV1144" s="16"/>
      <c r="GLW1144" s="16"/>
      <c r="GLX1144" s="16"/>
      <c r="GLY1144" s="16"/>
      <c r="GLZ1144" s="16"/>
      <c r="GMA1144" s="16"/>
      <c r="GMB1144" s="16"/>
      <c r="GMC1144" s="16"/>
      <c r="GMD1144" s="16"/>
      <c r="GME1144" s="16"/>
      <c r="GMF1144" s="16"/>
      <c r="GMG1144" s="16"/>
      <c r="GMH1144" s="16"/>
      <c r="GMI1144" s="16"/>
      <c r="GMJ1144" s="16"/>
      <c r="GMK1144" s="16"/>
      <c r="GML1144" s="16"/>
      <c r="GMM1144" s="16"/>
      <c r="GMN1144" s="16"/>
      <c r="GMO1144" s="16"/>
      <c r="GMP1144" s="16"/>
      <c r="GMQ1144" s="16"/>
      <c r="GMR1144" s="16"/>
      <c r="GMS1144" s="16"/>
      <c r="GMT1144" s="16"/>
      <c r="GMU1144" s="16"/>
      <c r="GMV1144" s="16"/>
      <c r="GMW1144" s="16"/>
      <c r="GMX1144" s="16"/>
      <c r="GMY1144" s="16"/>
      <c r="GMZ1144" s="16"/>
      <c r="GNA1144" s="16"/>
      <c r="GNB1144" s="16"/>
      <c r="GNC1144" s="16"/>
      <c r="GND1144" s="16"/>
      <c r="GNE1144" s="16"/>
      <c r="GNF1144" s="16"/>
      <c r="GNG1144" s="16"/>
      <c r="GNH1144" s="16"/>
      <c r="GNI1144" s="16"/>
      <c r="GNJ1144" s="16"/>
      <c r="GNK1144" s="16"/>
      <c r="GNL1144" s="16"/>
      <c r="GNM1144" s="16"/>
      <c r="GNN1144" s="16"/>
      <c r="GNO1144" s="16"/>
      <c r="GNP1144" s="16"/>
      <c r="GNQ1144" s="16"/>
      <c r="GNR1144" s="16"/>
      <c r="GNS1144" s="16"/>
      <c r="GNT1144" s="16"/>
      <c r="GNU1144" s="16"/>
      <c r="GNV1144" s="16"/>
      <c r="GNW1144" s="16"/>
      <c r="GNX1144" s="16"/>
      <c r="GNY1144" s="16"/>
      <c r="GNZ1144" s="16"/>
      <c r="GOA1144" s="16"/>
      <c r="GOB1144" s="16"/>
      <c r="GOC1144" s="16"/>
      <c r="GOD1144" s="16"/>
      <c r="GOE1144" s="16"/>
      <c r="GOF1144" s="16"/>
      <c r="GOG1144" s="16"/>
      <c r="GOH1144" s="16"/>
      <c r="GOI1144" s="16"/>
      <c r="GOJ1144" s="16"/>
      <c r="GOK1144" s="16"/>
      <c r="GOL1144" s="16"/>
      <c r="GOM1144" s="16"/>
      <c r="GON1144" s="16"/>
      <c r="GOO1144" s="16"/>
      <c r="GOP1144" s="16"/>
      <c r="GOQ1144" s="16"/>
      <c r="GOR1144" s="16"/>
      <c r="GOS1144" s="16"/>
      <c r="GOT1144" s="16"/>
      <c r="GOU1144" s="16"/>
      <c r="GOV1144" s="16"/>
      <c r="GOW1144" s="16"/>
      <c r="GOX1144" s="16"/>
      <c r="GOY1144" s="16"/>
      <c r="GOZ1144" s="16"/>
      <c r="GPA1144" s="16"/>
      <c r="GPB1144" s="16"/>
      <c r="GPC1144" s="16"/>
      <c r="GPD1144" s="16"/>
      <c r="GPE1144" s="16"/>
      <c r="GPF1144" s="16"/>
      <c r="GPG1144" s="16"/>
      <c r="GPH1144" s="16"/>
      <c r="GPI1144" s="16"/>
      <c r="GPJ1144" s="16"/>
      <c r="GPK1144" s="16"/>
      <c r="GPL1144" s="16"/>
      <c r="GPM1144" s="16"/>
      <c r="GPN1144" s="16"/>
      <c r="GPO1144" s="16"/>
      <c r="GPP1144" s="16"/>
      <c r="GPQ1144" s="16"/>
      <c r="GPR1144" s="16"/>
      <c r="GPS1144" s="16"/>
      <c r="GPT1144" s="16"/>
      <c r="GPU1144" s="16"/>
      <c r="GPV1144" s="16"/>
      <c r="GPW1144" s="16"/>
      <c r="GPX1144" s="16"/>
      <c r="GPY1144" s="16"/>
      <c r="GPZ1144" s="16"/>
      <c r="GQA1144" s="16"/>
      <c r="GQB1144" s="16"/>
      <c r="GQC1144" s="16"/>
      <c r="GQD1144" s="16"/>
      <c r="GQE1144" s="16"/>
      <c r="GQF1144" s="16"/>
      <c r="GQG1144" s="16"/>
      <c r="GQH1144" s="16"/>
      <c r="GQI1144" s="16"/>
      <c r="GQJ1144" s="16"/>
      <c r="GQK1144" s="16"/>
      <c r="GQL1144" s="16"/>
      <c r="GQM1144" s="16"/>
      <c r="GQN1144" s="16"/>
      <c r="GQO1144" s="16"/>
      <c r="GQP1144" s="16"/>
      <c r="GQQ1144" s="16"/>
      <c r="GQR1144" s="16"/>
      <c r="GQS1144" s="16"/>
      <c r="GQT1144" s="16"/>
      <c r="GQU1144" s="16"/>
      <c r="GQV1144" s="16"/>
      <c r="GQW1144" s="16"/>
      <c r="GQX1144" s="16"/>
      <c r="GQY1144" s="16"/>
      <c r="GQZ1144" s="16"/>
      <c r="GRA1144" s="16"/>
      <c r="GRB1144" s="16"/>
      <c r="GRC1144" s="16"/>
      <c r="GRD1144" s="16"/>
      <c r="GRE1144" s="16"/>
      <c r="GRF1144" s="16"/>
      <c r="GRG1144" s="16"/>
      <c r="GRH1144" s="16"/>
      <c r="GRI1144" s="16"/>
      <c r="GRJ1144" s="16"/>
      <c r="GRK1144" s="16"/>
      <c r="GRL1144" s="16"/>
      <c r="GRM1144" s="16"/>
      <c r="GRN1144" s="16"/>
      <c r="GRO1144" s="16"/>
      <c r="GRP1144" s="16"/>
      <c r="GRQ1144" s="16"/>
      <c r="GRR1144" s="16"/>
      <c r="GRS1144" s="16"/>
      <c r="GRT1144" s="16"/>
      <c r="GRU1144" s="16"/>
      <c r="GRV1144" s="16"/>
      <c r="GRW1144" s="16"/>
      <c r="GRX1144" s="16"/>
      <c r="GRY1144" s="16"/>
      <c r="GRZ1144" s="16"/>
      <c r="GSA1144" s="16"/>
      <c r="GSB1144" s="16"/>
      <c r="GSC1144" s="16"/>
      <c r="GSD1144" s="16"/>
      <c r="GSE1144" s="16"/>
      <c r="GSF1144" s="16"/>
      <c r="GSG1144" s="16"/>
      <c r="GSH1144" s="16"/>
      <c r="GSI1144" s="16"/>
      <c r="GSJ1144" s="16"/>
      <c r="GSK1144" s="16"/>
      <c r="GSL1144" s="16"/>
      <c r="GSM1144" s="16"/>
      <c r="GSN1144" s="16"/>
      <c r="GSO1144" s="16"/>
      <c r="GSP1144" s="16"/>
      <c r="GSQ1144" s="16"/>
      <c r="GSR1144" s="16"/>
      <c r="GSS1144" s="16"/>
      <c r="GST1144" s="16"/>
      <c r="GSU1144" s="16"/>
      <c r="GSV1144" s="16"/>
      <c r="GSW1144" s="16"/>
      <c r="GSX1144" s="16"/>
      <c r="GSY1144" s="16"/>
      <c r="GSZ1144" s="16"/>
      <c r="GTA1144" s="16"/>
      <c r="GTB1144" s="16"/>
      <c r="GTC1144" s="16"/>
      <c r="GTD1144" s="16"/>
      <c r="GTE1144" s="16"/>
      <c r="GTF1144" s="16"/>
      <c r="GTG1144" s="16"/>
      <c r="GTH1144" s="16"/>
      <c r="GTI1144" s="16"/>
      <c r="GTJ1144" s="16"/>
      <c r="GTK1144" s="16"/>
      <c r="GTL1144" s="16"/>
      <c r="GTM1144" s="16"/>
      <c r="GTN1144" s="16"/>
      <c r="GTO1144" s="16"/>
      <c r="GTP1144" s="16"/>
      <c r="GTQ1144" s="16"/>
      <c r="GTR1144" s="16"/>
      <c r="GTS1144" s="16"/>
      <c r="GTT1144" s="16"/>
      <c r="GTU1144" s="16"/>
      <c r="GTV1144" s="16"/>
      <c r="GTW1144" s="16"/>
      <c r="GTX1144" s="16"/>
      <c r="GTY1144" s="16"/>
      <c r="GTZ1144" s="16"/>
      <c r="GUA1144" s="16"/>
      <c r="GUB1144" s="16"/>
      <c r="GUC1144" s="16"/>
      <c r="GUD1144" s="16"/>
      <c r="GUE1144" s="16"/>
      <c r="GUF1144" s="16"/>
      <c r="GUG1144" s="16"/>
      <c r="GUH1144" s="16"/>
      <c r="GUI1144" s="16"/>
      <c r="GUJ1144" s="16"/>
      <c r="GUK1144" s="16"/>
      <c r="GUL1144" s="16"/>
      <c r="GUM1144" s="16"/>
      <c r="GUN1144" s="16"/>
      <c r="GUO1144" s="16"/>
      <c r="GUP1144" s="16"/>
      <c r="GUQ1144" s="16"/>
      <c r="GUR1144" s="16"/>
      <c r="GUS1144" s="16"/>
      <c r="GUT1144" s="16"/>
      <c r="GUU1144" s="16"/>
      <c r="GUV1144" s="16"/>
      <c r="GUW1144" s="16"/>
      <c r="GUX1144" s="16"/>
      <c r="GUY1144" s="16"/>
      <c r="GUZ1144" s="16"/>
      <c r="GVA1144" s="16"/>
      <c r="GVB1144" s="16"/>
      <c r="GVC1144" s="16"/>
      <c r="GVD1144" s="16"/>
      <c r="GVE1144" s="16"/>
      <c r="GVF1144" s="16"/>
      <c r="GVG1144" s="16"/>
      <c r="GVH1144" s="16"/>
      <c r="GVI1144" s="16"/>
      <c r="GVJ1144" s="16"/>
      <c r="GVK1144" s="16"/>
      <c r="GVL1144" s="16"/>
      <c r="GVM1144" s="16"/>
      <c r="GVN1144" s="16"/>
      <c r="GVO1144" s="16"/>
      <c r="GVP1144" s="16"/>
      <c r="GVQ1144" s="16"/>
      <c r="GVR1144" s="16"/>
      <c r="GVS1144" s="16"/>
      <c r="GVT1144" s="16"/>
      <c r="GVU1144" s="16"/>
      <c r="GVV1144" s="16"/>
      <c r="GVW1144" s="16"/>
      <c r="GVX1144" s="16"/>
      <c r="GVY1144" s="16"/>
      <c r="GVZ1144" s="16"/>
      <c r="GWA1144" s="16"/>
      <c r="GWB1144" s="16"/>
      <c r="GWC1144" s="16"/>
      <c r="GWD1144" s="16"/>
      <c r="GWE1144" s="16"/>
      <c r="GWF1144" s="16"/>
      <c r="GWG1144" s="16"/>
      <c r="GWH1144" s="16"/>
      <c r="GWI1144" s="16"/>
      <c r="GWJ1144" s="16"/>
      <c r="GWK1144" s="16"/>
      <c r="GWL1144" s="16"/>
      <c r="GWM1144" s="16"/>
      <c r="GWN1144" s="16"/>
      <c r="GWO1144" s="16"/>
      <c r="GWP1144" s="16"/>
      <c r="GWQ1144" s="16"/>
      <c r="GWR1144" s="16"/>
      <c r="GWS1144" s="16"/>
      <c r="GWT1144" s="16"/>
      <c r="GWU1144" s="16"/>
      <c r="GWV1144" s="16"/>
      <c r="GWW1144" s="16"/>
      <c r="GWX1144" s="16"/>
      <c r="GWY1144" s="16"/>
      <c r="GWZ1144" s="16"/>
      <c r="GXA1144" s="16"/>
      <c r="GXB1144" s="16"/>
      <c r="GXC1144" s="16"/>
      <c r="GXD1144" s="16"/>
      <c r="GXE1144" s="16"/>
      <c r="GXF1144" s="16"/>
      <c r="GXG1144" s="16"/>
      <c r="GXH1144" s="16"/>
      <c r="GXI1144" s="16"/>
      <c r="GXJ1144" s="16"/>
      <c r="GXK1144" s="16"/>
      <c r="GXL1144" s="16"/>
      <c r="GXM1144" s="16"/>
      <c r="GXN1144" s="16"/>
      <c r="GXO1144" s="16"/>
      <c r="GXP1144" s="16"/>
      <c r="GXQ1144" s="16"/>
      <c r="GXR1144" s="16"/>
      <c r="GXS1144" s="16"/>
      <c r="GXT1144" s="16"/>
      <c r="GXU1144" s="16"/>
      <c r="GXV1144" s="16"/>
      <c r="GXW1144" s="16"/>
      <c r="GXX1144" s="16"/>
      <c r="GXY1144" s="16"/>
      <c r="GXZ1144" s="16"/>
      <c r="GYA1144" s="16"/>
      <c r="GYB1144" s="16"/>
      <c r="GYC1144" s="16"/>
      <c r="GYD1144" s="16"/>
      <c r="GYE1144" s="16"/>
      <c r="GYF1144" s="16"/>
      <c r="GYG1144" s="16"/>
      <c r="GYH1144" s="16"/>
      <c r="GYI1144" s="16"/>
      <c r="GYJ1144" s="16"/>
      <c r="GYK1144" s="16"/>
      <c r="GYL1144" s="16"/>
      <c r="GYM1144" s="16"/>
      <c r="GYN1144" s="16"/>
      <c r="GYO1144" s="16"/>
      <c r="GYP1144" s="16"/>
      <c r="GYQ1144" s="16"/>
      <c r="GYR1144" s="16"/>
      <c r="GYS1144" s="16"/>
      <c r="GYT1144" s="16"/>
      <c r="GYU1144" s="16"/>
      <c r="GYV1144" s="16"/>
      <c r="GYW1144" s="16"/>
      <c r="GYX1144" s="16"/>
      <c r="GYY1144" s="16"/>
      <c r="GYZ1144" s="16"/>
      <c r="GZA1144" s="16"/>
      <c r="GZB1144" s="16"/>
      <c r="GZC1144" s="16"/>
      <c r="GZD1144" s="16"/>
      <c r="GZE1144" s="16"/>
      <c r="GZF1144" s="16"/>
      <c r="GZG1144" s="16"/>
      <c r="GZH1144" s="16"/>
      <c r="GZI1144" s="16"/>
      <c r="GZJ1144" s="16"/>
      <c r="GZK1144" s="16"/>
      <c r="GZL1144" s="16"/>
      <c r="GZM1144" s="16"/>
      <c r="GZN1144" s="16"/>
      <c r="GZO1144" s="16"/>
      <c r="GZP1144" s="16"/>
      <c r="GZQ1144" s="16"/>
      <c r="GZR1144" s="16"/>
      <c r="GZS1144" s="16"/>
      <c r="GZT1144" s="16"/>
      <c r="GZU1144" s="16"/>
      <c r="GZV1144" s="16"/>
      <c r="GZW1144" s="16"/>
      <c r="GZX1144" s="16"/>
      <c r="GZY1144" s="16"/>
      <c r="GZZ1144" s="16"/>
      <c r="HAA1144" s="16"/>
      <c r="HAB1144" s="16"/>
      <c r="HAC1144" s="16"/>
      <c r="HAD1144" s="16"/>
      <c r="HAE1144" s="16"/>
      <c r="HAF1144" s="16"/>
      <c r="HAG1144" s="16"/>
      <c r="HAH1144" s="16"/>
      <c r="HAI1144" s="16"/>
      <c r="HAJ1144" s="16"/>
      <c r="HAK1144" s="16"/>
      <c r="HAL1144" s="16"/>
      <c r="HAM1144" s="16"/>
      <c r="HAN1144" s="16"/>
      <c r="HAO1144" s="16"/>
      <c r="HAP1144" s="16"/>
      <c r="HAQ1144" s="16"/>
      <c r="HAR1144" s="16"/>
      <c r="HAS1144" s="16"/>
      <c r="HAT1144" s="16"/>
      <c r="HAU1144" s="16"/>
      <c r="HAV1144" s="16"/>
      <c r="HAW1144" s="16"/>
      <c r="HAX1144" s="16"/>
      <c r="HAY1144" s="16"/>
      <c r="HAZ1144" s="16"/>
      <c r="HBA1144" s="16"/>
      <c r="HBB1144" s="16"/>
      <c r="HBC1144" s="16"/>
      <c r="HBD1144" s="16"/>
      <c r="HBE1144" s="16"/>
      <c r="HBF1144" s="16"/>
      <c r="HBG1144" s="16"/>
      <c r="HBH1144" s="16"/>
      <c r="HBI1144" s="16"/>
      <c r="HBJ1144" s="16"/>
      <c r="HBK1144" s="16"/>
      <c r="HBL1144" s="16"/>
      <c r="HBM1144" s="16"/>
      <c r="HBN1144" s="16"/>
      <c r="HBO1144" s="16"/>
      <c r="HBP1144" s="16"/>
      <c r="HBQ1144" s="16"/>
      <c r="HBR1144" s="16"/>
      <c r="HBS1144" s="16"/>
      <c r="HBT1144" s="16"/>
      <c r="HBU1144" s="16"/>
      <c r="HBV1144" s="16"/>
      <c r="HBW1144" s="16"/>
      <c r="HBX1144" s="16"/>
      <c r="HBY1144" s="16"/>
      <c r="HBZ1144" s="16"/>
      <c r="HCA1144" s="16"/>
      <c r="HCB1144" s="16"/>
      <c r="HCC1144" s="16"/>
      <c r="HCD1144" s="16"/>
      <c r="HCE1144" s="16"/>
      <c r="HCF1144" s="16"/>
      <c r="HCG1144" s="16"/>
      <c r="HCH1144" s="16"/>
      <c r="HCI1144" s="16"/>
      <c r="HCJ1144" s="16"/>
      <c r="HCK1144" s="16"/>
      <c r="HCL1144" s="16"/>
      <c r="HCM1144" s="16"/>
      <c r="HCN1144" s="16"/>
      <c r="HCO1144" s="16"/>
      <c r="HCP1144" s="16"/>
      <c r="HCQ1144" s="16"/>
      <c r="HCR1144" s="16"/>
      <c r="HCS1144" s="16"/>
      <c r="HCT1144" s="16"/>
      <c r="HCU1144" s="16"/>
      <c r="HCV1144" s="16"/>
      <c r="HCW1144" s="16"/>
      <c r="HCX1144" s="16"/>
      <c r="HCY1144" s="16"/>
      <c r="HCZ1144" s="16"/>
      <c r="HDA1144" s="16"/>
      <c r="HDB1144" s="16"/>
      <c r="HDC1144" s="16"/>
      <c r="HDD1144" s="16"/>
      <c r="HDE1144" s="16"/>
      <c r="HDF1144" s="16"/>
      <c r="HDG1144" s="16"/>
      <c r="HDH1144" s="16"/>
      <c r="HDI1144" s="16"/>
      <c r="HDJ1144" s="16"/>
      <c r="HDK1144" s="16"/>
      <c r="HDL1144" s="16"/>
      <c r="HDM1144" s="16"/>
      <c r="HDN1144" s="16"/>
      <c r="HDO1144" s="16"/>
      <c r="HDP1144" s="16"/>
      <c r="HDQ1144" s="16"/>
      <c r="HDR1144" s="16"/>
      <c r="HDS1144" s="16"/>
      <c r="HDT1144" s="16"/>
      <c r="HDU1144" s="16"/>
      <c r="HDV1144" s="16"/>
      <c r="HDW1144" s="16"/>
      <c r="HDX1144" s="16"/>
      <c r="HDY1144" s="16"/>
      <c r="HDZ1144" s="16"/>
      <c r="HEA1144" s="16"/>
      <c r="HEB1144" s="16"/>
      <c r="HEC1144" s="16"/>
      <c r="HED1144" s="16"/>
      <c r="HEE1144" s="16"/>
      <c r="HEF1144" s="16"/>
      <c r="HEG1144" s="16"/>
      <c r="HEH1144" s="16"/>
      <c r="HEI1144" s="16"/>
      <c r="HEJ1144" s="16"/>
      <c r="HEK1144" s="16"/>
      <c r="HEL1144" s="16"/>
      <c r="HEM1144" s="16"/>
      <c r="HEN1144" s="16"/>
      <c r="HEO1144" s="16"/>
      <c r="HEP1144" s="16"/>
      <c r="HEQ1144" s="16"/>
      <c r="HER1144" s="16"/>
      <c r="HES1144" s="16"/>
      <c r="HET1144" s="16"/>
      <c r="HEU1144" s="16"/>
      <c r="HEV1144" s="16"/>
      <c r="HEW1144" s="16"/>
      <c r="HEX1144" s="16"/>
      <c r="HEY1144" s="16"/>
      <c r="HEZ1144" s="16"/>
      <c r="HFA1144" s="16"/>
      <c r="HFB1144" s="16"/>
      <c r="HFC1144" s="16"/>
      <c r="HFD1144" s="16"/>
      <c r="HFE1144" s="16"/>
      <c r="HFF1144" s="16"/>
      <c r="HFG1144" s="16"/>
      <c r="HFH1144" s="16"/>
      <c r="HFI1144" s="16"/>
      <c r="HFJ1144" s="16"/>
      <c r="HFK1144" s="16"/>
      <c r="HFL1144" s="16"/>
      <c r="HFM1144" s="16"/>
      <c r="HFN1144" s="16"/>
      <c r="HFO1144" s="16"/>
      <c r="HFP1144" s="16"/>
      <c r="HFQ1144" s="16"/>
      <c r="HFR1144" s="16"/>
      <c r="HFS1144" s="16"/>
      <c r="HFT1144" s="16"/>
      <c r="HFU1144" s="16"/>
      <c r="HFV1144" s="16"/>
      <c r="HFW1144" s="16"/>
      <c r="HFX1144" s="16"/>
      <c r="HFY1144" s="16"/>
      <c r="HFZ1144" s="16"/>
      <c r="HGA1144" s="16"/>
      <c r="HGB1144" s="16"/>
      <c r="HGC1144" s="16"/>
      <c r="HGD1144" s="16"/>
      <c r="HGE1144" s="16"/>
      <c r="HGF1144" s="16"/>
      <c r="HGG1144" s="16"/>
      <c r="HGH1144" s="16"/>
      <c r="HGI1144" s="16"/>
      <c r="HGJ1144" s="16"/>
      <c r="HGK1144" s="16"/>
      <c r="HGL1144" s="16"/>
      <c r="HGM1144" s="16"/>
      <c r="HGN1144" s="16"/>
      <c r="HGO1144" s="16"/>
      <c r="HGP1144" s="16"/>
      <c r="HGQ1144" s="16"/>
      <c r="HGR1144" s="16"/>
      <c r="HGS1144" s="16"/>
      <c r="HGT1144" s="16"/>
      <c r="HGU1144" s="16"/>
      <c r="HGV1144" s="16"/>
      <c r="HGW1144" s="16"/>
      <c r="HGX1144" s="16"/>
      <c r="HGY1144" s="16"/>
      <c r="HGZ1144" s="16"/>
      <c r="HHA1144" s="16"/>
      <c r="HHB1144" s="16"/>
      <c r="HHC1144" s="16"/>
      <c r="HHD1144" s="16"/>
      <c r="HHE1144" s="16"/>
      <c r="HHF1144" s="16"/>
      <c r="HHG1144" s="16"/>
      <c r="HHH1144" s="16"/>
      <c r="HHI1144" s="16"/>
      <c r="HHJ1144" s="16"/>
      <c r="HHK1144" s="16"/>
      <c r="HHL1144" s="16"/>
      <c r="HHM1144" s="16"/>
      <c r="HHN1144" s="16"/>
      <c r="HHO1144" s="16"/>
      <c r="HHP1144" s="16"/>
      <c r="HHQ1144" s="16"/>
      <c r="HHR1144" s="16"/>
      <c r="HHS1144" s="16"/>
      <c r="HHT1144" s="16"/>
      <c r="HHU1144" s="16"/>
      <c r="HHV1144" s="16"/>
      <c r="HHW1144" s="16"/>
      <c r="HHX1144" s="16"/>
      <c r="HHY1144" s="16"/>
      <c r="HHZ1144" s="16"/>
      <c r="HIA1144" s="16"/>
      <c r="HIB1144" s="16"/>
      <c r="HIC1144" s="16"/>
      <c r="HID1144" s="16"/>
      <c r="HIE1144" s="16"/>
      <c r="HIF1144" s="16"/>
      <c r="HIG1144" s="16"/>
      <c r="HIH1144" s="16"/>
      <c r="HII1144" s="16"/>
      <c r="HIJ1144" s="16"/>
      <c r="HIK1144" s="16"/>
      <c r="HIL1144" s="16"/>
      <c r="HIM1144" s="16"/>
      <c r="HIN1144" s="16"/>
      <c r="HIO1144" s="16"/>
      <c r="HIP1144" s="16"/>
      <c r="HIQ1144" s="16"/>
      <c r="HIR1144" s="16"/>
      <c r="HIS1144" s="16"/>
      <c r="HIT1144" s="16"/>
      <c r="HIU1144" s="16"/>
      <c r="HIV1144" s="16"/>
      <c r="HIW1144" s="16"/>
      <c r="HIX1144" s="16"/>
      <c r="HIY1144" s="16"/>
      <c r="HIZ1144" s="16"/>
      <c r="HJA1144" s="16"/>
      <c r="HJB1144" s="16"/>
      <c r="HJC1144" s="16"/>
      <c r="HJD1144" s="16"/>
      <c r="HJE1144" s="16"/>
      <c r="HJF1144" s="16"/>
      <c r="HJG1144" s="16"/>
      <c r="HJH1144" s="16"/>
      <c r="HJI1144" s="16"/>
      <c r="HJJ1144" s="16"/>
      <c r="HJK1144" s="16"/>
      <c r="HJL1144" s="16"/>
      <c r="HJM1144" s="16"/>
      <c r="HJN1144" s="16"/>
      <c r="HJO1144" s="16"/>
      <c r="HJP1144" s="16"/>
      <c r="HJQ1144" s="16"/>
      <c r="HJR1144" s="16"/>
      <c r="HJS1144" s="16"/>
      <c r="HJT1144" s="16"/>
      <c r="HJU1144" s="16"/>
      <c r="HJV1144" s="16"/>
      <c r="HJW1144" s="16"/>
      <c r="HJX1144" s="16"/>
      <c r="HJY1144" s="16"/>
      <c r="HJZ1144" s="16"/>
      <c r="HKA1144" s="16"/>
      <c r="HKB1144" s="16"/>
      <c r="HKC1144" s="16"/>
      <c r="HKD1144" s="16"/>
      <c r="HKE1144" s="16"/>
      <c r="HKF1144" s="16"/>
      <c r="HKG1144" s="16"/>
      <c r="HKH1144" s="16"/>
      <c r="HKI1144" s="16"/>
      <c r="HKJ1144" s="16"/>
      <c r="HKK1144" s="16"/>
      <c r="HKL1144" s="16"/>
      <c r="HKM1144" s="16"/>
      <c r="HKN1144" s="16"/>
      <c r="HKO1144" s="16"/>
      <c r="HKP1144" s="16"/>
      <c r="HKQ1144" s="16"/>
      <c r="HKR1144" s="16"/>
      <c r="HKS1144" s="16"/>
      <c r="HKT1144" s="16"/>
      <c r="HKU1144" s="16"/>
      <c r="HKV1144" s="16"/>
      <c r="HKW1144" s="16"/>
      <c r="HKX1144" s="16"/>
      <c r="HKY1144" s="16"/>
      <c r="HKZ1144" s="16"/>
      <c r="HLA1144" s="16"/>
      <c r="HLB1144" s="16"/>
      <c r="HLC1144" s="16"/>
      <c r="HLD1144" s="16"/>
      <c r="HLE1144" s="16"/>
      <c r="HLF1144" s="16"/>
      <c r="HLG1144" s="16"/>
      <c r="HLH1144" s="16"/>
      <c r="HLI1144" s="16"/>
      <c r="HLJ1144" s="16"/>
      <c r="HLK1144" s="16"/>
      <c r="HLL1144" s="16"/>
      <c r="HLM1144" s="16"/>
      <c r="HLN1144" s="16"/>
      <c r="HLO1144" s="16"/>
      <c r="HLP1144" s="16"/>
      <c r="HLQ1144" s="16"/>
      <c r="HLR1144" s="16"/>
      <c r="HLS1144" s="16"/>
      <c r="HLT1144" s="16"/>
      <c r="HLU1144" s="16"/>
      <c r="HLV1144" s="16"/>
      <c r="HLW1144" s="16"/>
      <c r="HLX1144" s="16"/>
      <c r="HLY1144" s="16"/>
      <c r="HLZ1144" s="16"/>
      <c r="HMA1144" s="16"/>
      <c r="HMB1144" s="16"/>
      <c r="HMC1144" s="16"/>
      <c r="HMD1144" s="16"/>
      <c r="HME1144" s="16"/>
      <c r="HMF1144" s="16"/>
      <c r="HMG1144" s="16"/>
      <c r="HMH1144" s="16"/>
      <c r="HMI1144" s="16"/>
      <c r="HMJ1144" s="16"/>
      <c r="HMK1144" s="16"/>
      <c r="HML1144" s="16"/>
      <c r="HMM1144" s="16"/>
      <c r="HMN1144" s="16"/>
      <c r="HMO1144" s="16"/>
      <c r="HMP1144" s="16"/>
      <c r="HMQ1144" s="16"/>
      <c r="HMR1144" s="16"/>
      <c r="HMS1144" s="16"/>
      <c r="HMT1144" s="16"/>
      <c r="HMU1144" s="16"/>
      <c r="HMV1144" s="16"/>
      <c r="HMW1144" s="16"/>
      <c r="HMX1144" s="16"/>
      <c r="HMY1144" s="16"/>
      <c r="HMZ1144" s="16"/>
      <c r="HNA1144" s="16"/>
      <c r="HNB1144" s="16"/>
      <c r="HNC1144" s="16"/>
      <c r="HND1144" s="16"/>
      <c r="HNE1144" s="16"/>
      <c r="HNF1144" s="16"/>
      <c r="HNG1144" s="16"/>
      <c r="HNH1144" s="16"/>
      <c r="HNI1144" s="16"/>
      <c r="HNJ1144" s="16"/>
      <c r="HNK1144" s="16"/>
      <c r="HNL1144" s="16"/>
      <c r="HNM1144" s="16"/>
      <c r="HNN1144" s="16"/>
      <c r="HNO1144" s="16"/>
      <c r="HNP1144" s="16"/>
      <c r="HNQ1144" s="16"/>
      <c r="HNR1144" s="16"/>
      <c r="HNS1144" s="16"/>
      <c r="HNT1144" s="16"/>
      <c r="HNU1144" s="16"/>
      <c r="HNV1144" s="16"/>
      <c r="HNW1144" s="16"/>
      <c r="HNX1144" s="16"/>
      <c r="HNY1144" s="16"/>
      <c r="HNZ1144" s="16"/>
      <c r="HOA1144" s="16"/>
      <c r="HOB1144" s="16"/>
      <c r="HOC1144" s="16"/>
      <c r="HOD1144" s="16"/>
      <c r="HOE1144" s="16"/>
      <c r="HOF1144" s="16"/>
      <c r="HOG1144" s="16"/>
      <c r="HOH1144" s="16"/>
      <c r="HOI1144" s="16"/>
      <c r="HOJ1144" s="16"/>
      <c r="HOK1144" s="16"/>
      <c r="HOL1144" s="16"/>
      <c r="HOM1144" s="16"/>
      <c r="HON1144" s="16"/>
      <c r="HOO1144" s="16"/>
      <c r="HOP1144" s="16"/>
      <c r="HOQ1144" s="16"/>
      <c r="HOR1144" s="16"/>
      <c r="HOS1144" s="16"/>
      <c r="HOT1144" s="16"/>
      <c r="HOU1144" s="16"/>
      <c r="HOV1144" s="16"/>
      <c r="HOW1144" s="16"/>
      <c r="HOX1144" s="16"/>
      <c r="HOY1144" s="16"/>
      <c r="HOZ1144" s="16"/>
      <c r="HPA1144" s="16"/>
      <c r="HPB1144" s="16"/>
      <c r="HPC1144" s="16"/>
      <c r="HPD1144" s="16"/>
      <c r="HPE1144" s="16"/>
      <c r="HPF1144" s="16"/>
      <c r="HPG1144" s="16"/>
      <c r="HPH1144" s="16"/>
      <c r="HPI1144" s="16"/>
      <c r="HPJ1144" s="16"/>
      <c r="HPK1144" s="16"/>
      <c r="HPL1144" s="16"/>
      <c r="HPM1144" s="16"/>
      <c r="HPN1144" s="16"/>
      <c r="HPO1144" s="16"/>
      <c r="HPP1144" s="16"/>
      <c r="HPQ1144" s="16"/>
      <c r="HPR1144" s="16"/>
      <c r="HPS1144" s="16"/>
      <c r="HPT1144" s="16"/>
      <c r="HPU1144" s="16"/>
      <c r="HPV1144" s="16"/>
      <c r="HPW1144" s="16"/>
      <c r="HPX1144" s="16"/>
      <c r="HPY1144" s="16"/>
      <c r="HPZ1144" s="16"/>
      <c r="HQA1144" s="16"/>
      <c r="HQB1144" s="16"/>
      <c r="HQC1144" s="16"/>
      <c r="HQD1144" s="16"/>
      <c r="HQE1144" s="16"/>
      <c r="HQF1144" s="16"/>
      <c r="HQG1144" s="16"/>
      <c r="HQH1144" s="16"/>
      <c r="HQI1144" s="16"/>
      <c r="HQJ1144" s="16"/>
      <c r="HQK1144" s="16"/>
      <c r="HQL1144" s="16"/>
      <c r="HQM1144" s="16"/>
      <c r="HQN1144" s="16"/>
      <c r="HQO1144" s="16"/>
      <c r="HQP1144" s="16"/>
      <c r="HQQ1144" s="16"/>
      <c r="HQR1144" s="16"/>
      <c r="HQS1144" s="16"/>
      <c r="HQT1144" s="16"/>
      <c r="HQU1144" s="16"/>
      <c r="HQV1144" s="16"/>
      <c r="HQW1144" s="16"/>
      <c r="HQX1144" s="16"/>
      <c r="HQY1144" s="16"/>
      <c r="HQZ1144" s="16"/>
      <c r="HRA1144" s="16"/>
      <c r="HRB1144" s="16"/>
      <c r="HRC1144" s="16"/>
      <c r="HRD1144" s="16"/>
      <c r="HRE1144" s="16"/>
      <c r="HRF1144" s="16"/>
      <c r="HRG1144" s="16"/>
      <c r="HRH1144" s="16"/>
      <c r="HRI1144" s="16"/>
      <c r="HRJ1144" s="16"/>
      <c r="HRK1144" s="16"/>
      <c r="HRL1144" s="16"/>
      <c r="HRM1144" s="16"/>
      <c r="HRN1144" s="16"/>
      <c r="HRO1144" s="16"/>
      <c r="HRP1144" s="16"/>
      <c r="HRQ1144" s="16"/>
      <c r="HRR1144" s="16"/>
      <c r="HRS1144" s="16"/>
      <c r="HRT1144" s="16"/>
      <c r="HRU1144" s="16"/>
      <c r="HRV1144" s="16"/>
      <c r="HRW1144" s="16"/>
      <c r="HRX1144" s="16"/>
      <c r="HRY1144" s="16"/>
      <c r="HRZ1144" s="16"/>
      <c r="HSA1144" s="16"/>
      <c r="HSB1144" s="16"/>
      <c r="HSC1144" s="16"/>
      <c r="HSD1144" s="16"/>
      <c r="HSE1144" s="16"/>
      <c r="HSF1144" s="16"/>
      <c r="HSG1144" s="16"/>
      <c r="HSH1144" s="16"/>
      <c r="HSI1144" s="16"/>
      <c r="HSJ1144" s="16"/>
      <c r="HSK1144" s="16"/>
      <c r="HSL1144" s="16"/>
      <c r="HSM1144" s="16"/>
      <c r="HSN1144" s="16"/>
      <c r="HSO1144" s="16"/>
      <c r="HSP1144" s="16"/>
      <c r="HSQ1144" s="16"/>
      <c r="HSR1144" s="16"/>
      <c r="HSS1144" s="16"/>
      <c r="HST1144" s="16"/>
      <c r="HSU1144" s="16"/>
      <c r="HSV1144" s="16"/>
      <c r="HSW1144" s="16"/>
      <c r="HSX1144" s="16"/>
      <c r="HSY1144" s="16"/>
      <c r="HSZ1144" s="16"/>
      <c r="HTA1144" s="16"/>
      <c r="HTB1144" s="16"/>
      <c r="HTC1144" s="16"/>
      <c r="HTD1144" s="16"/>
      <c r="HTE1144" s="16"/>
      <c r="HTF1144" s="16"/>
      <c r="HTG1144" s="16"/>
      <c r="HTH1144" s="16"/>
      <c r="HTI1144" s="16"/>
      <c r="HTJ1144" s="16"/>
      <c r="HTK1144" s="16"/>
      <c r="HTL1144" s="16"/>
      <c r="HTM1144" s="16"/>
      <c r="HTN1144" s="16"/>
      <c r="HTO1144" s="16"/>
      <c r="HTP1144" s="16"/>
      <c r="HTQ1144" s="16"/>
      <c r="HTR1144" s="16"/>
      <c r="HTS1144" s="16"/>
      <c r="HTT1144" s="16"/>
      <c r="HTU1144" s="16"/>
      <c r="HTV1144" s="16"/>
      <c r="HTW1144" s="16"/>
      <c r="HTX1144" s="16"/>
      <c r="HTY1144" s="16"/>
      <c r="HTZ1144" s="16"/>
      <c r="HUA1144" s="16"/>
      <c r="HUB1144" s="16"/>
      <c r="HUC1144" s="16"/>
      <c r="HUD1144" s="16"/>
      <c r="HUE1144" s="16"/>
      <c r="HUF1144" s="16"/>
      <c r="HUG1144" s="16"/>
      <c r="HUH1144" s="16"/>
      <c r="HUI1144" s="16"/>
      <c r="HUJ1144" s="16"/>
      <c r="HUK1144" s="16"/>
      <c r="HUL1144" s="16"/>
      <c r="HUM1144" s="16"/>
      <c r="HUN1144" s="16"/>
      <c r="HUO1144" s="16"/>
      <c r="HUP1144" s="16"/>
      <c r="HUQ1144" s="16"/>
      <c r="HUR1144" s="16"/>
      <c r="HUS1144" s="16"/>
      <c r="HUT1144" s="16"/>
      <c r="HUU1144" s="16"/>
      <c r="HUV1144" s="16"/>
      <c r="HUW1144" s="16"/>
      <c r="HUX1144" s="16"/>
      <c r="HUY1144" s="16"/>
      <c r="HUZ1144" s="16"/>
      <c r="HVA1144" s="16"/>
      <c r="HVB1144" s="16"/>
      <c r="HVC1144" s="16"/>
      <c r="HVD1144" s="16"/>
      <c r="HVE1144" s="16"/>
      <c r="HVF1144" s="16"/>
      <c r="HVG1144" s="16"/>
      <c r="HVH1144" s="16"/>
      <c r="HVI1144" s="16"/>
      <c r="HVJ1144" s="16"/>
      <c r="HVK1144" s="16"/>
      <c r="HVL1144" s="16"/>
      <c r="HVM1144" s="16"/>
      <c r="HVN1144" s="16"/>
      <c r="HVO1144" s="16"/>
      <c r="HVP1144" s="16"/>
      <c r="HVQ1144" s="16"/>
      <c r="HVR1144" s="16"/>
      <c r="HVS1144" s="16"/>
      <c r="HVT1144" s="16"/>
      <c r="HVU1144" s="16"/>
      <c r="HVV1144" s="16"/>
      <c r="HVW1144" s="16"/>
      <c r="HVX1144" s="16"/>
      <c r="HVY1144" s="16"/>
      <c r="HVZ1144" s="16"/>
      <c r="HWA1144" s="16"/>
      <c r="HWB1144" s="16"/>
      <c r="HWC1144" s="16"/>
      <c r="HWD1144" s="16"/>
      <c r="HWE1144" s="16"/>
      <c r="HWF1144" s="16"/>
      <c r="HWG1144" s="16"/>
      <c r="HWH1144" s="16"/>
      <c r="HWI1144" s="16"/>
      <c r="HWJ1144" s="16"/>
      <c r="HWK1144" s="16"/>
      <c r="HWL1144" s="16"/>
      <c r="HWM1144" s="16"/>
      <c r="HWN1144" s="16"/>
      <c r="HWO1144" s="16"/>
      <c r="HWP1144" s="16"/>
      <c r="HWQ1144" s="16"/>
      <c r="HWR1144" s="16"/>
      <c r="HWS1144" s="16"/>
      <c r="HWT1144" s="16"/>
      <c r="HWU1144" s="16"/>
      <c r="HWV1144" s="16"/>
      <c r="HWW1144" s="16"/>
      <c r="HWX1144" s="16"/>
      <c r="HWY1144" s="16"/>
      <c r="HWZ1144" s="16"/>
      <c r="HXA1144" s="16"/>
      <c r="HXB1144" s="16"/>
      <c r="HXC1144" s="16"/>
      <c r="HXD1144" s="16"/>
      <c r="HXE1144" s="16"/>
      <c r="HXF1144" s="16"/>
      <c r="HXG1144" s="16"/>
      <c r="HXH1144" s="16"/>
      <c r="HXI1144" s="16"/>
      <c r="HXJ1144" s="16"/>
      <c r="HXK1144" s="16"/>
      <c r="HXL1144" s="16"/>
      <c r="HXM1144" s="16"/>
      <c r="HXN1144" s="16"/>
      <c r="HXO1144" s="16"/>
      <c r="HXP1144" s="16"/>
      <c r="HXQ1144" s="16"/>
      <c r="HXR1144" s="16"/>
      <c r="HXS1144" s="16"/>
      <c r="HXT1144" s="16"/>
      <c r="HXU1144" s="16"/>
      <c r="HXV1144" s="16"/>
      <c r="HXW1144" s="16"/>
      <c r="HXX1144" s="16"/>
      <c r="HXY1144" s="16"/>
      <c r="HXZ1144" s="16"/>
      <c r="HYA1144" s="16"/>
      <c r="HYB1144" s="16"/>
      <c r="HYC1144" s="16"/>
      <c r="HYD1144" s="16"/>
      <c r="HYE1144" s="16"/>
      <c r="HYF1144" s="16"/>
      <c r="HYG1144" s="16"/>
      <c r="HYH1144" s="16"/>
      <c r="HYI1144" s="16"/>
      <c r="HYJ1144" s="16"/>
      <c r="HYK1144" s="16"/>
      <c r="HYL1144" s="16"/>
      <c r="HYM1144" s="16"/>
      <c r="HYN1144" s="16"/>
      <c r="HYO1144" s="16"/>
      <c r="HYP1144" s="16"/>
      <c r="HYQ1144" s="16"/>
      <c r="HYR1144" s="16"/>
      <c r="HYS1144" s="16"/>
      <c r="HYT1144" s="16"/>
      <c r="HYU1144" s="16"/>
      <c r="HYV1144" s="16"/>
      <c r="HYW1144" s="16"/>
      <c r="HYX1144" s="16"/>
      <c r="HYY1144" s="16"/>
      <c r="HYZ1144" s="16"/>
      <c r="HZA1144" s="16"/>
      <c r="HZB1144" s="16"/>
      <c r="HZC1144" s="16"/>
      <c r="HZD1144" s="16"/>
      <c r="HZE1144" s="16"/>
      <c r="HZF1144" s="16"/>
      <c r="HZG1144" s="16"/>
      <c r="HZH1144" s="16"/>
      <c r="HZI1144" s="16"/>
      <c r="HZJ1144" s="16"/>
      <c r="HZK1144" s="16"/>
      <c r="HZL1144" s="16"/>
      <c r="HZM1144" s="16"/>
      <c r="HZN1144" s="16"/>
      <c r="HZO1144" s="16"/>
      <c r="HZP1144" s="16"/>
      <c r="HZQ1144" s="16"/>
      <c r="HZR1144" s="16"/>
      <c r="HZS1144" s="16"/>
      <c r="HZT1144" s="16"/>
      <c r="HZU1144" s="16"/>
      <c r="HZV1144" s="16"/>
      <c r="HZW1144" s="16"/>
      <c r="HZX1144" s="16"/>
      <c r="HZY1144" s="16"/>
      <c r="HZZ1144" s="16"/>
      <c r="IAA1144" s="16"/>
      <c r="IAB1144" s="16"/>
      <c r="IAC1144" s="16"/>
      <c r="IAD1144" s="16"/>
      <c r="IAE1144" s="16"/>
      <c r="IAF1144" s="16"/>
      <c r="IAG1144" s="16"/>
      <c r="IAH1144" s="16"/>
      <c r="IAI1144" s="16"/>
      <c r="IAJ1144" s="16"/>
      <c r="IAK1144" s="16"/>
      <c r="IAL1144" s="16"/>
      <c r="IAM1144" s="16"/>
      <c r="IAN1144" s="16"/>
      <c r="IAO1144" s="16"/>
      <c r="IAP1144" s="16"/>
      <c r="IAQ1144" s="16"/>
      <c r="IAR1144" s="16"/>
      <c r="IAS1144" s="16"/>
      <c r="IAT1144" s="16"/>
      <c r="IAU1144" s="16"/>
      <c r="IAV1144" s="16"/>
      <c r="IAW1144" s="16"/>
      <c r="IAX1144" s="16"/>
      <c r="IAY1144" s="16"/>
      <c r="IAZ1144" s="16"/>
      <c r="IBA1144" s="16"/>
      <c r="IBB1144" s="16"/>
      <c r="IBC1144" s="16"/>
      <c r="IBD1144" s="16"/>
      <c r="IBE1144" s="16"/>
      <c r="IBF1144" s="16"/>
      <c r="IBG1144" s="16"/>
      <c r="IBH1144" s="16"/>
      <c r="IBI1144" s="16"/>
      <c r="IBJ1144" s="16"/>
      <c r="IBK1144" s="16"/>
      <c r="IBL1144" s="16"/>
      <c r="IBM1144" s="16"/>
      <c r="IBN1144" s="16"/>
      <c r="IBO1144" s="16"/>
      <c r="IBP1144" s="16"/>
      <c r="IBQ1144" s="16"/>
      <c r="IBR1144" s="16"/>
      <c r="IBS1144" s="16"/>
      <c r="IBT1144" s="16"/>
      <c r="IBU1144" s="16"/>
      <c r="IBV1144" s="16"/>
      <c r="IBW1144" s="16"/>
      <c r="IBX1144" s="16"/>
      <c r="IBY1144" s="16"/>
      <c r="IBZ1144" s="16"/>
      <c r="ICA1144" s="16"/>
      <c r="ICB1144" s="16"/>
      <c r="ICC1144" s="16"/>
      <c r="ICD1144" s="16"/>
      <c r="ICE1144" s="16"/>
      <c r="ICF1144" s="16"/>
      <c r="ICG1144" s="16"/>
      <c r="ICH1144" s="16"/>
      <c r="ICI1144" s="16"/>
      <c r="ICJ1144" s="16"/>
      <c r="ICK1144" s="16"/>
      <c r="ICL1144" s="16"/>
      <c r="ICM1144" s="16"/>
      <c r="ICN1144" s="16"/>
      <c r="ICO1144" s="16"/>
      <c r="ICP1144" s="16"/>
      <c r="ICQ1144" s="16"/>
      <c r="ICR1144" s="16"/>
      <c r="ICS1144" s="16"/>
      <c r="ICT1144" s="16"/>
      <c r="ICU1144" s="16"/>
      <c r="ICV1144" s="16"/>
      <c r="ICW1144" s="16"/>
      <c r="ICX1144" s="16"/>
      <c r="ICY1144" s="16"/>
      <c r="ICZ1144" s="16"/>
      <c r="IDA1144" s="16"/>
      <c r="IDB1144" s="16"/>
      <c r="IDC1144" s="16"/>
      <c r="IDD1144" s="16"/>
      <c r="IDE1144" s="16"/>
      <c r="IDF1144" s="16"/>
      <c r="IDG1144" s="16"/>
      <c r="IDH1144" s="16"/>
      <c r="IDI1144" s="16"/>
      <c r="IDJ1144" s="16"/>
      <c r="IDK1144" s="16"/>
      <c r="IDL1144" s="16"/>
      <c r="IDM1144" s="16"/>
      <c r="IDN1144" s="16"/>
      <c r="IDO1144" s="16"/>
      <c r="IDP1144" s="16"/>
      <c r="IDQ1144" s="16"/>
      <c r="IDR1144" s="16"/>
      <c r="IDS1144" s="16"/>
      <c r="IDT1144" s="16"/>
      <c r="IDU1144" s="16"/>
      <c r="IDV1144" s="16"/>
      <c r="IDW1144" s="16"/>
      <c r="IDX1144" s="16"/>
      <c r="IDY1144" s="16"/>
      <c r="IDZ1144" s="16"/>
      <c r="IEA1144" s="16"/>
      <c r="IEB1144" s="16"/>
      <c r="IEC1144" s="16"/>
      <c r="IED1144" s="16"/>
      <c r="IEE1144" s="16"/>
      <c r="IEF1144" s="16"/>
      <c r="IEG1144" s="16"/>
      <c r="IEH1144" s="16"/>
      <c r="IEI1144" s="16"/>
      <c r="IEJ1144" s="16"/>
      <c r="IEK1144" s="16"/>
      <c r="IEL1144" s="16"/>
      <c r="IEM1144" s="16"/>
      <c r="IEN1144" s="16"/>
      <c r="IEO1144" s="16"/>
      <c r="IEP1144" s="16"/>
      <c r="IEQ1144" s="16"/>
      <c r="IER1144" s="16"/>
      <c r="IES1144" s="16"/>
      <c r="IET1144" s="16"/>
      <c r="IEU1144" s="16"/>
      <c r="IEV1144" s="16"/>
      <c r="IEW1144" s="16"/>
      <c r="IEX1144" s="16"/>
      <c r="IEY1144" s="16"/>
      <c r="IEZ1144" s="16"/>
      <c r="IFA1144" s="16"/>
      <c r="IFB1144" s="16"/>
      <c r="IFC1144" s="16"/>
      <c r="IFD1144" s="16"/>
      <c r="IFE1144" s="16"/>
      <c r="IFF1144" s="16"/>
      <c r="IFG1144" s="16"/>
      <c r="IFH1144" s="16"/>
      <c r="IFI1144" s="16"/>
      <c r="IFJ1144" s="16"/>
      <c r="IFK1144" s="16"/>
      <c r="IFL1144" s="16"/>
      <c r="IFM1144" s="16"/>
      <c r="IFN1144" s="16"/>
      <c r="IFO1144" s="16"/>
      <c r="IFP1144" s="16"/>
      <c r="IFQ1144" s="16"/>
      <c r="IFR1144" s="16"/>
      <c r="IFS1144" s="16"/>
      <c r="IFT1144" s="16"/>
      <c r="IFU1144" s="16"/>
      <c r="IFV1144" s="16"/>
      <c r="IFW1144" s="16"/>
      <c r="IFX1144" s="16"/>
      <c r="IFY1144" s="16"/>
      <c r="IFZ1144" s="16"/>
      <c r="IGA1144" s="16"/>
      <c r="IGB1144" s="16"/>
      <c r="IGC1144" s="16"/>
      <c r="IGD1144" s="16"/>
      <c r="IGE1144" s="16"/>
      <c r="IGF1144" s="16"/>
      <c r="IGG1144" s="16"/>
      <c r="IGH1144" s="16"/>
      <c r="IGI1144" s="16"/>
      <c r="IGJ1144" s="16"/>
      <c r="IGK1144" s="16"/>
      <c r="IGL1144" s="16"/>
      <c r="IGM1144" s="16"/>
      <c r="IGN1144" s="16"/>
      <c r="IGO1144" s="16"/>
      <c r="IGP1144" s="16"/>
      <c r="IGQ1144" s="16"/>
      <c r="IGR1144" s="16"/>
      <c r="IGS1144" s="16"/>
      <c r="IGT1144" s="16"/>
      <c r="IGU1144" s="16"/>
      <c r="IGV1144" s="16"/>
      <c r="IGW1144" s="16"/>
      <c r="IGX1144" s="16"/>
      <c r="IGY1144" s="16"/>
      <c r="IGZ1144" s="16"/>
      <c r="IHA1144" s="16"/>
      <c r="IHB1144" s="16"/>
      <c r="IHC1144" s="16"/>
      <c r="IHD1144" s="16"/>
      <c r="IHE1144" s="16"/>
      <c r="IHF1144" s="16"/>
      <c r="IHG1144" s="16"/>
      <c r="IHH1144" s="16"/>
      <c r="IHI1144" s="16"/>
      <c r="IHJ1144" s="16"/>
      <c r="IHK1144" s="16"/>
      <c r="IHL1144" s="16"/>
      <c r="IHM1144" s="16"/>
      <c r="IHN1144" s="16"/>
      <c r="IHO1144" s="16"/>
      <c r="IHP1144" s="16"/>
      <c r="IHQ1144" s="16"/>
      <c r="IHR1144" s="16"/>
      <c r="IHS1144" s="16"/>
      <c r="IHT1144" s="16"/>
      <c r="IHU1144" s="16"/>
      <c r="IHV1144" s="16"/>
      <c r="IHW1144" s="16"/>
      <c r="IHX1144" s="16"/>
      <c r="IHY1144" s="16"/>
      <c r="IHZ1144" s="16"/>
      <c r="IIA1144" s="16"/>
      <c r="IIB1144" s="16"/>
      <c r="IIC1144" s="16"/>
      <c r="IID1144" s="16"/>
      <c r="IIE1144" s="16"/>
      <c r="IIF1144" s="16"/>
      <c r="IIG1144" s="16"/>
      <c r="IIH1144" s="16"/>
      <c r="III1144" s="16"/>
      <c r="IIJ1144" s="16"/>
      <c r="IIK1144" s="16"/>
      <c r="IIL1144" s="16"/>
      <c r="IIM1144" s="16"/>
      <c r="IIN1144" s="16"/>
      <c r="IIO1144" s="16"/>
      <c r="IIP1144" s="16"/>
      <c r="IIQ1144" s="16"/>
      <c r="IIR1144" s="16"/>
      <c r="IIS1144" s="16"/>
      <c r="IIT1144" s="16"/>
      <c r="IIU1144" s="16"/>
      <c r="IIV1144" s="16"/>
      <c r="IIW1144" s="16"/>
      <c r="IIX1144" s="16"/>
      <c r="IIY1144" s="16"/>
      <c r="IIZ1144" s="16"/>
      <c r="IJA1144" s="16"/>
      <c r="IJB1144" s="16"/>
      <c r="IJC1144" s="16"/>
      <c r="IJD1144" s="16"/>
      <c r="IJE1144" s="16"/>
      <c r="IJF1144" s="16"/>
      <c r="IJG1144" s="16"/>
      <c r="IJH1144" s="16"/>
      <c r="IJI1144" s="16"/>
      <c r="IJJ1144" s="16"/>
      <c r="IJK1144" s="16"/>
      <c r="IJL1144" s="16"/>
      <c r="IJM1144" s="16"/>
      <c r="IJN1144" s="16"/>
      <c r="IJO1144" s="16"/>
      <c r="IJP1144" s="16"/>
      <c r="IJQ1144" s="16"/>
      <c r="IJR1144" s="16"/>
      <c r="IJS1144" s="16"/>
      <c r="IJT1144" s="16"/>
      <c r="IJU1144" s="16"/>
      <c r="IJV1144" s="16"/>
      <c r="IJW1144" s="16"/>
      <c r="IJX1144" s="16"/>
      <c r="IJY1144" s="16"/>
      <c r="IJZ1144" s="16"/>
      <c r="IKA1144" s="16"/>
      <c r="IKB1144" s="16"/>
      <c r="IKC1144" s="16"/>
      <c r="IKD1144" s="16"/>
      <c r="IKE1144" s="16"/>
      <c r="IKF1144" s="16"/>
      <c r="IKG1144" s="16"/>
      <c r="IKH1144" s="16"/>
      <c r="IKI1144" s="16"/>
      <c r="IKJ1144" s="16"/>
      <c r="IKK1144" s="16"/>
      <c r="IKL1144" s="16"/>
      <c r="IKM1144" s="16"/>
      <c r="IKN1144" s="16"/>
      <c r="IKO1144" s="16"/>
      <c r="IKP1144" s="16"/>
      <c r="IKQ1144" s="16"/>
      <c r="IKR1144" s="16"/>
      <c r="IKS1144" s="16"/>
      <c r="IKT1144" s="16"/>
      <c r="IKU1144" s="16"/>
      <c r="IKV1144" s="16"/>
      <c r="IKW1144" s="16"/>
      <c r="IKX1144" s="16"/>
      <c r="IKY1144" s="16"/>
      <c r="IKZ1144" s="16"/>
      <c r="ILA1144" s="16"/>
      <c r="ILB1144" s="16"/>
      <c r="ILC1144" s="16"/>
      <c r="ILD1144" s="16"/>
      <c r="ILE1144" s="16"/>
      <c r="ILF1144" s="16"/>
      <c r="ILG1144" s="16"/>
      <c r="ILH1144" s="16"/>
      <c r="ILI1144" s="16"/>
      <c r="ILJ1144" s="16"/>
      <c r="ILK1144" s="16"/>
      <c r="ILL1144" s="16"/>
      <c r="ILM1144" s="16"/>
      <c r="ILN1144" s="16"/>
      <c r="ILO1144" s="16"/>
      <c r="ILP1144" s="16"/>
      <c r="ILQ1144" s="16"/>
      <c r="ILR1144" s="16"/>
      <c r="ILS1144" s="16"/>
      <c r="ILT1144" s="16"/>
      <c r="ILU1144" s="16"/>
      <c r="ILV1144" s="16"/>
      <c r="ILW1144" s="16"/>
      <c r="ILX1144" s="16"/>
      <c r="ILY1144" s="16"/>
      <c r="ILZ1144" s="16"/>
      <c r="IMA1144" s="16"/>
      <c r="IMB1144" s="16"/>
      <c r="IMC1144" s="16"/>
      <c r="IMD1144" s="16"/>
      <c r="IME1144" s="16"/>
      <c r="IMF1144" s="16"/>
      <c r="IMG1144" s="16"/>
      <c r="IMH1144" s="16"/>
      <c r="IMI1144" s="16"/>
      <c r="IMJ1144" s="16"/>
      <c r="IMK1144" s="16"/>
      <c r="IML1144" s="16"/>
      <c r="IMM1144" s="16"/>
      <c r="IMN1144" s="16"/>
      <c r="IMO1144" s="16"/>
      <c r="IMP1144" s="16"/>
      <c r="IMQ1144" s="16"/>
      <c r="IMR1144" s="16"/>
      <c r="IMS1144" s="16"/>
      <c r="IMT1144" s="16"/>
      <c r="IMU1144" s="16"/>
      <c r="IMV1144" s="16"/>
      <c r="IMW1144" s="16"/>
      <c r="IMX1144" s="16"/>
      <c r="IMY1144" s="16"/>
      <c r="IMZ1144" s="16"/>
      <c r="INA1144" s="16"/>
      <c r="INB1144" s="16"/>
      <c r="INC1144" s="16"/>
      <c r="IND1144" s="16"/>
      <c r="INE1144" s="16"/>
      <c r="INF1144" s="16"/>
      <c r="ING1144" s="16"/>
      <c r="INH1144" s="16"/>
      <c r="INI1144" s="16"/>
      <c r="INJ1144" s="16"/>
      <c r="INK1144" s="16"/>
      <c r="INL1144" s="16"/>
      <c r="INM1144" s="16"/>
      <c r="INN1144" s="16"/>
      <c r="INO1144" s="16"/>
      <c r="INP1144" s="16"/>
      <c r="INQ1144" s="16"/>
      <c r="INR1144" s="16"/>
      <c r="INS1144" s="16"/>
      <c r="INT1144" s="16"/>
      <c r="INU1144" s="16"/>
      <c r="INV1144" s="16"/>
      <c r="INW1144" s="16"/>
      <c r="INX1144" s="16"/>
      <c r="INY1144" s="16"/>
      <c r="INZ1144" s="16"/>
      <c r="IOA1144" s="16"/>
      <c r="IOB1144" s="16"/>
      <c r="IOC1144" s="16"/>
      <c r="IOD1144" s="16"/>
      <c r="IOE1144" s="16"/>
      <c r="IOF1144" s="16"/>
      <c r="IOG1144" s="16"/>
      <c r="IOH1144" s="16"/>
      <c r="IOI1144" s="16"/>
      <c r="IOJ1144" s="16"/>
      <c r="IOK1144" s="16"/>
      <c r="IOL1144" s="16"/>
      <c r="IOM1144" s="16"/>
      <c r="ION1144" s="16"/>
      <c r="IOO1144" s="16"/>
      <c r="IOP1144" s="16"/>
      <c r="IOQ1144" s="16"/>
      <c r="IOR1144" s="16"/>
      <c r="IOS1144" s="16"/>
      <c r="IOT1144" s="16"/>
      <c r="IOU1144" s="16"/>
      <c r="IOV1144" s="16"/>
      <c r="IOW1144" s="16"/>
      <c r="IOX1144" s="16"/>
      <c r="IOY1144" s="16"/>
      <c r="IOZ1144" s="16"/>
      <c r="IPA1144" s="16"/>
      <c r="IPB1144" s="16"/>
      <c r="IPC1144" s="16"/>
      <c r="IPD1144" s="16"/>
      <c r="IPE1144" s="16"/>
      <c r="IPF1144" s="16"/>
      <c r="IPG1144" s="16"/>
      <c r="IPH1144" s="16"/>
      <c r="IPI1144" s="16"/>
      <c r="IPJ1144" s="16"/>
      <c r="IPK1144" s="16"/>
      <c r="IPL1144" s="16"/>
      <c r="IPM1144" s="16"/>
      <c r="IPN1144" s="16"/>
      <c r="IPO1144" s="16"/>
      <c r="IPP1144" s="16"/>
      <c r="IPQ1144" s="16"/>
      <c r="IPR1144" s="16"/>
      <c r="IPS1144" s="16"/>
      <c r="IPT1144" s="16"/>
      <c r="IPU1144" s="16"/>
      <c r="IPV1144" s="16"/>
      <c r="IPW1144" s="16"/>
      <c r="IPX1144" s="16"/>
      <c r="IPY1144" s="16"/>
      <c r="IPZ1144" s="16"/>
      <c r="IQA1144" s="16"/>
      <c r="IQB1144" s="16"/>
      <c r="IQC1144" s="16"/>
      <c r="IQD1144" s="16"/>
      <c r="IQE1144" s="16"/>
      <c r="IQF1144" s="16"/>
      <c r="IQG1144" s="16"/>
      <c r="IQH1144" s="16"/>
      <c r="IQI1144" s="16"/>
      <c r="IQJ1144" s="16"/>
      <c r="IQK1144" s="16"/>
      <c r="IQL1144" s="16"/>
      <c r="IQM1144" s="16"/>
      <c r="IQN1144" s="16"/>
      <c r="IQO1144" s="16"/>
      <c r="IQP1144" s="16"/>
      <c r="IQQ1144" s="16"/>
      <c r="IQR1144" s="16"/>
      <c r="IQS1144" s="16"/>
      <c r="IQT1144" s="16"/>
      <c r="IQU1144" s="16"/>
      <c r="IQV1144" s="16"/>
      <c r="IQW1144" s="16"/>
      <c r="IQX1144" s="16"/>
      <c r="IQY1144" s="16"/>
      <c r="IQZ1144" s="16"/>
      <c r="IRA1144" s="16"/>
      <c r="IRB1144" s="16"/>
      <c r="IRC1144" s="16"/>
      <c r="IRD1144" s="16"/>
      <c r="IRE1144" s="16"/>
      <c r="IRF1144" s="16"/>
      <c r="IRG1144" s="16"/>
      <c r="IRH1144" s="16"/>
      <c r="IRI1144" s="16"/>
      <c r="IRJ1144" s="16"/>
      <c r="IRK1144" s="16"/>
      <c r="IRL1144" s="16"/>
      <c r="IRM1144" s="16"/>
      <c r="IRN1144" s="16"/>
      <c r="IRO1144" s="16"/>
      <c r="IRP1144" s="16"/>
      <c r="IRQ1144" s="16"/>
      <c r="IRR1144" s="16"/>
      <c r="IRS1144" s="16"/>
      <c r="IRT1144" s="16"/>
      <c r="IRU1144" s="16"/>
      <c r="IRV1144" s="16"/>
      <c r="IRW1144" s="16"/>
      <c r="IRX1144" s="16"/>
      <c r="IRY1144" s="16"/>
      <c r="IRZ1144" s="16"/>
      <c r="ISA1144" s="16"/>
      <c r="ISB1144" s="16"/>
      <c r="ISC1144" s="16"/>
      <c r="ISD1144" s="16"/>
      <c r="ISE1144" s="16"/>
      <c r="ISF1144" s="16"/>
      <c r="ISG1144" s="16"/>
      <c r="ISH1144" s="16"/>
      <c r="ISI1144" s="16"/>
      <c r="ISJ1144" s="16"/>
      <c r="ISK1144" s="16"/>
      <c r="ISL1144" s="16"/>
      <c r="ISM1144" s="16"/>
      <c r="ISN1144" s="16"/>
      <c r="ISO1144" s="16"/>
      <c r="ISP1144" s="16"/>
      <c r="ISQ1144" s="16"/>
      <c r="ISR1144" s="16"/>
      <c r="ISS1144" s="16"/>
      <c r="IST1144" s="16"/>
      <c r="ISU1144" s="16"/>
      <c r="ISV1144" s="16"/>
      <c r="ISW1144" s="16"/>
      <c r="ISX1144" s="16"/>
      <c r="ISY1144" s="16"/>
      <c r="ISZ1144" s="16"/>
      <c r="ITA1144" s="16"/>
      <c r="ITB1144" s="16"/>
      <c r="ITC1144" s="16"/>
      <c r="ITD1144" s="16"/>
      <c r="ITE1144" s="16"/>
      <c r="ITF1144" s="16"/>
      <c r="ITG1144" s="16"/>
      <c r="ITH1144" s="16"/>
      <c r="ITI1144" s="16"/>
      <c r="ITJ1144" s="16"/>
      <c r="ITK1144" s="16"/>
      <c r="ITL1144" s="16"/>
      <c r="ITM1144" s="16"/>
      <c r="ITN1144" s="16"/>
      <c r="ITO1144" s="16"/>
      <c r="ITP1144" s="16"/>
      <c r="ITQ1144" s="16"/>
      <c r="ITR1144" s="16"/>
      <c r="ITS1144" s="16"/>
      <c r="ITT1144" s="16"/>
      <c r="ITU1144" s="16"/>
      <c r="ITV1144" s="16"/>
      <c r="ITW1144" s="16"/>
      <c r="ITX1144" s="16"/>
      <c r="ITY1144" s="16"/>
      <c r="ITZ1144" s="16"/>
      <c r="IUA1144" s="16"/>
      <c r="IUB1144" s="16"/>
      <c r="IUC1144" s="16"/>
      <c r="IUD1144" s="16"/>
      <c r="IUE1144" s="16"/>
      <c r="IUF1144" s="16"/>
      <c r="IUG1144" s="16"/>
      <c r="IUH1144" s="16"/>
      <c r="IUI1144" s="16"/>
      <c r="IUJ1144" s="16"/>
      <c r="IUK1144" s="16"/>
      <c r="IUL1144" s="16"/>
      <c r="IUM1144" s="16"/>
      <c r="IUN1144" s="16"/>
      <c r="IUO1144" s="16"/>
      <c r="IUP1144" s="16"/>
      <c r="IUQ1144" s="16"/>
      <c r="IUR1144" s="16"/>
      <c r="IUS1144" s="16"/>
      <c r="IUT1144" s="16"/>
      <c r="IUU1144" s="16"/>
      <c r="IUV1144" s="16"/>
      <c r="IUW1144" s="16"/>
      <c r="IUX1144" s="16"/>
      <c r="IUY1144" s="16"/>
      <c r="IUZ1144" s="16"/>
      <c r="IVA1144" s="16"/>
      <c r="IVB1144" s="16"/>
      <c r="IVC1144" s="16"/>
      <c r="IVD1144" s="16"/>
      <c r="IVE1144" s="16"/>
      <c r="IVF1144" s="16"/>
      <c r="IVG1144" s="16"/>
      <c r="IVH1144" s="16"/>
      <c r="IVI1144" s="16"/>
      <c r="IVJ1144" s="16"/>
      <c r="IVK1144" s="16"/>
      <c r="IVL1144" s="16"/>
      <c r="IVM1144" s="16"/>
      <c r="IVN1144" s="16"/>
      <c r="IVO1144" s="16"/>
      <c r="IVP1144" s="16"/>
      <c r="IVQ1144" s="16"/>
      <c r="IVR1144" s="16"/>
      <c r="IVS1144" s="16"/>
      <c r="IVT1144" s="16"/>
      <c r="IVU1144" s="16"/>
      <c r="IVV1144" s="16"/>
      <c r="IVW1144" s="16"/>
      <c r="IVX1144" s="16"/>
      <c r="IVY1144" s="16"/>
      <c r="IVZ1144" s="16"/>
      <c r="IWA1144" s="16"/>
      <c r="IWB1144" s="16"/>
      <c r="IWC1144" s="16"/>
      <c r="IWD1144" s="16"/>
      <c r="IWE1144" s="16"/>
      <c r="IWF1144" s="16"/>
      <c r="IWG1144" s="16"/>
      <c r="IWH1144" s="16"/>
      <c r="IWI1144" s="16"/>
      <c r="IWJ1144" s="16"/>
      <c r="IWK1144" s="16"/>
      <c r="IWL1144" s="16"/>
      <c r="IWM1144" s="16"/>
      <c r="IWN1144" s="16"/>
      <c r="IWO1144" s="16"/>
      <c r="IWP1144" s="16"/>
      <c r="IWQ1144" s="16"/>
      <c r="IWR1144" s="16"/>
      <c r="IWS1144" s="16"/>
      <c r="IWT1144" s="16"/>
      <c r="IWU1144" s="16"/>
      <c r="IWV1144" s="16"/>
      <c r="IWW1144" s="16"/>
      <c r="IWX1144" s="16"/>
      <c r="IWY1144" s="16"/>
      <c r="IWZ1144" s="16"/>
      <c r="IXA1144" s="16"/>
      <c r="IXB1144" s="16"/>
      <c r="IXC1144" s="16"/>
      <c r="IXD1144" s="16"/>
      <c r="IXE1144" s="16"/>
      <c r="IXF1144" s="16"/>
      <c r="IXG1144" s="16"/>
      <c r="IXH1144" s="16"/>
      <c r="IXI1144" s="16"/>
      <c r="IXJ1144" s="16"/>
      <c r="IXK1144" s="16"/>
      <c r="IXL1144" s="16"/>
      <c r="IXM1144" s="16"/>
      <c r="IXN1144" s="16"/>
      <c r="IXO1144" s="16"/>
      <c r="IXP1144" s="16"/>
      <c r="IXQ1144" s="16"/>
      <c r="IXR1144" s="16"/>
      <c r="IXS1144" s="16"/>
      <c r="IXT1144" s="16"/>
      <c r="IXU1144" s="16"/>
      <c r="IXV1144" s="16"/>
      <c r="IXW1144" s="16"/>
      <c r="IXX1144" s="16"/>
      <c r="IXY1144" s="16"/>
      <c r="IXZ1144" s="16"/>
      <c r="IYA1144" s="16"/>
      <c r="IYB1144" s="16"/>
      <c r="IYC1144" s="16"/>
      <c r="IYD1144" s="16"/>
      <c r="IYE1144" s="16"/>
      <c r="IYF1144" s="16"/>
      <c r="IYG1144" s="16"/>
      <c r="IYH1144" s="16"/>
      <c r="IYI1144" s="16"/>
      <c r="IYJ1144" s="16"/>
      <c r="IYK1144" s="16"/>
      <c r="IYL1144" s="16"/>
      <c r="IYM1144" s="16"/>
      <c r="IYN1144" s="16"/>
      <c r="IYO1144" s="16"/>
      <c r="IYP1144" s="16"/>
      <c r="IYQ1144" s="16"/>
      <c r="IYR1144" s="16"/>
      <c r="IYS1144" s="16"/>
      <c r="IYT1144" s="16"/>
      <c r="IYU1144" s="16"/>
      <c r="IYV1144" s="16"/>
      <c r="IYW1144" s="16"/>
      <c r="IYX1144" s="16"/>
      <c r="IYY1144" s="16"/>
      <c r="IYZ1144" s="16"/>
      <c r="IZA1144" s="16"/>
      <c r="IZB1144" s="16"/>
      <c r="IZC1144" s="16"/>
      <c r="IZD1144" s="16"/>
      <c r="IZE1144" s="16"/>
      <c r="IZF1144" s="16"/>
      <c r="IZG1144" s="16"/>
      <c r="IZH1144" s="16"/>
      <c r="IZI1144" s="16"/>
      <c r="IZJ1144" s="16"/>
      <c r="IZK1144" s="16"/>
      <c r="IZL1144" s="16"/>
      <c r="IZM1144" s="16"/>
      <c r="IZN1144" s="16"/>
      <c r="IZO1144" s="16"/>
      <c r="IZP1144" s="16"/>
      <c r="IZQ1144" s="16"/>
      <c r="IZR1144" s="16"/>
      <c r="IZS1144" s="16"/>
      <c r="IZT1144" s="16"/>
      <c r="IZU1144" s="16"/>
      <c r="IZV1144" s="16"/>
      <c r="IZW1144" s="16"/>
      <c r="IZX1144" s="16"/>
      <c r="IZY1144" s="16"/>
      <c r="IZZ1144" s="16"/>
      <c r="JAA1144" s="16"/>
      <c r="JAB1144" s="16"/>
      <c r="JAC1144" s="16"/>
      <c r="JAD1144" s="16"/>
      <c r="JAE1144" s="16"/>
      <c r="JAF1144" s="16"/>
      <c r="JAG1144" s="16"/>
      <c r="JAH1144" s="16"/>
      <c r="JAI1144" s="16"/>
      <c r="JAJ1144" s="16"/>
      <c r="JAK1144" s="16"/>
      <c r="JAL1144" s="16"/>
      <c r="JAM1144" s="16"/>
      <c r="JAN1144" s="16"/>
      <c r="JAO1144" s="16"/>
      <c r="JAP1144" s="16"/>
      <c r="JAQ1144" s="16"/>
      <c r="JAR1144" s="16"/>
      <c r="JAS1144" s="16"/>
      <c r="JAT1144" s="16"/>
      <c r="JAU1144" s="16"/>
      <c r="JAV1144" s="16"/>
      <c r="JAW1144" s="16"/>
      <c r="JAX1144" s="16"/>
      <c r="JAY1144" s="16"/>
      <c r="JAZ1144" s="16"/>
      <c r="JBA1144" s="16"/>
      <c r="JBB1144" s="16"/>
      <c r="JBC1144" s="16"/>
      <c r="JBD1144" s="16"/>
      <c r="JBE1144" s="16"/>
      <c r="JBF1144" s="16"/>
      <c r="JBG1144" s="16"/>
      <c r="JBH1144" s="16"/>
      <c r="JBI1144" s="16"/>
      <c r="JBJ1144" s="16"/>
      <c r="JBK1144" s="16"/>
      <c r="JBL1144" s="16"/>
      <c r="JBM1144" s="16"/>
      <c r="JBN1144" s="16"/>
      <c r="JBO1144" s="16"/>
      <c r="JBP1144" s="16"/>
      <c r="JBQ1144" s="16"/>
      <c r="JBR1144" s="16"/>
      <c r="JBS1144" s="16"/>
      <c r="JBT1144" s="16"/>
      <c r="JBU1144" s="16"/>
      <c r="JBV1144" s="16"/>
      <c r="JBW1144" s="16"/>
      <c r="JBX1144" s="16"/>
      <c r="JBY1144" s="16"/>
      <c r="JBZ1144" s="16"/>
      <c r="JCA1144" s="16"/>
      <c r="JCB1144" s="16"/>
      <c r="JCC1144" s="16"/>
      <c r="JCD1144" s="16"/>
      <c r="JCE1144" s="16"/>
      <c r="JCF1144" s="16"/>
      <c r="JCG1144" s="16"/>
      <c r="JCH1144" s="16"/>
      <c r="JCI1144" s="16"/>
      <c r="JCJ1144" s="16"/>
      <c r="JCK1144" s="16"/>
      <c r="JCL1144" s="16"/>
      <c r="JCM1144" s="16"/>
      <c r="JCN1144" s="16"/>
      <c r="JCO1144" s="16"/>
      <c r="JCP1144" s="16"/>
      <c r="JCQ1144" s="16"/>
      <c r="JCR1144" s="16"/>
      <c r="JCS1144" s="16"/>
      <c r="JCT1144" s="16"/>
      <c r="JCU1144" s="16"/>
      <c r="JCV1144" s="16"/>
      <c r="JCW1144" s="16"/>
      <c r="JCX1144" s="16"/>
      <c r="JCY1144" s="16"/>
      <c r="JCZ1144" s="16"/>
      <c r="JDA1144" s="16"/>
      <c r="JDB1144" s="16"/>
      <c r="JDC1144" s="16"/>
      <c r="JDD1144" s="16"/>
      <c r="JDE1144" s="16"/>
      <c r="JDF1144" s="16"/>
      <c r="JDG1144" s="16"/>
      <c r="JDH1144" s="16"/>
      <c r="JDI1144" s="16"/>
      <c r="JDJ1144" s="16"/>
      <c r="JDK1144" s="16"/>
      <c r="JDL1144" s="16"/>
      <c r="JDM1144" s="16"/>
      <c r="JDN1144" s="16"/>
      <c r="JDO1144" s="16"/>
      <c r="JDP1144" s="16"/>
      <c r="JDQ1144" s="16"/>
      <c r="JDR1144" s="16"/>
      <c r="JDS1144" s="16"/>
      <c r="JDT1144" s="16"/>
      <c r="JDU1144" s="16"/>
      <c r="JDV1144" s="16"/>
      <c r="JDW1144" s="16"/>
      <c r="JDX1144" s="16"/>
      <c r="JDY1144" s="16"/>
      <c r="JDZ1144" s="16"/>
      <c r="JEA1144" s="16"/>
      <c r="JEB1144" s="16"/>
      <c r="JEC1144" s="16"/>
      <c r="JED1144" s="16"/>
      <c r="JEE1144" s="16"/>
      <c r="JEF1144" s="16"/>
      <c r="JEG1144" s="16"/>
      <c r="JEH1144" s="16"/>
      <c r="JEI1144" s="16"/>
      <c r="JEJ1144" s="16"/>
      <c r="JEK1144" s="16"/>
      <c r="JEL1144" s="16"/>
      <c r="JEM1144" s="16"/>
      <c r="JEN1144" s="16"/>
      <c r="JEO1144" s="16"/>
      <c r="JEP1144" s="16"/>
      <c r="JEQ1144" s="16"/>
      <c r="JER1144" s="16"/>
      <c r="JES1144" s="16"/>
      <c r="JET1144" s="16"/>
      <c r="JEU1144" s="16"/>
      <c r="JEV1144" s="16"/>
      <c r="JEW1144" s="16"/>
      <c r="JEX1144" s="16"/>
      <c r="JEY1144" s="16"/>
      <c r="JEZ1144" s="16"/>
      <c r="JFA1144" s="16"/>
      <c r="JFB1144" s="16"/>
      <c r="JFC1144" s="16"/>
      <c r="JFD1144" s="16"/>
      <c r="JFE1144" s="16"/>
      <c r="JFF1144" s="16"/>
      <c r="JFG1144" s="16"/>
      <c r="JFH1144" s="16"/>
      <c r="JFI1144" s="16"/>
      <c r="JFJ1144" s="16"/>
      <c r="JFK1144" s="16"/>
      <c r="JFL1144" s="16"/>
      <c r="JFM1144" s="16"/>
      <c r="JFN1144" s="16"/>
      <c r="JFO1144" s="16"/>
      <c r="JFP1144" s="16"/>
      <c r="JFQ1144" s="16"/>
      <c r="JFR1144" s="16"/>
      <c r="JFS1144" s="16"/>
      <c r="JFT1144" s="16"/>
      <c r="JFU1144" s="16"/>
      <c r="JFV1144" s="16"/>
      <c r="JFW1144" s="16"/>
      <c r="JFX1144" s="16"/>
      <c r="JFY1144" s="16"/>
      <c r="JFZ1144" s="16"/>
      <c r="JGA1144" s="16"/>
      <c r="JGB1144" s="16"/>
      <c r="JGC1144" s="16"/>
      <c r="JGD1144" s="16"/>
      <c r="JGE1144" s="16"/>
      <c r="JGF1144" s="16"/>
      <c r="JGG1144" s="16"/>
      <c r="JGH1144" s="16"/>
      <c r="JGI1144" s="16"/>
      <c r="JGJ1144" s="16"/>
      <c r="JGK1144" s="16"/>
      <c r="JGL1144" s="16"/>
      <c r="JGM1144" s="16"/>
      <c r="JGN1144" s="16"/>
      <c r="JGO1144" s="16"/>
      <c r="JGP1144" s="16"/>
      <c r="JGQ1144" s="16"/>
      <c r="JGR1144" s="16"/>
      <c r="JGS1144" s="16"/>
      <c r="JGT1144" s="16"/>
      <c r="JGU1144" s="16"/>
      <c r="JGV1144" s="16"/>
      <c r="JGW1144" s="16"/>
      <c r="JGX1144" s="16"/>
      <c r="JGY1144" s="16"/>
      <c r="JGZ1144" s="16"/>
      <c r="JHA1144" s="16"/>
      <c r="JHB1144" s="16"/>
      <c r="JHC1144" s="16"/>
      <c r="JHD1144" s="16"/>
      <c r="JHE1144" s="16"/>
      <c r="JHF1144" s="16"/>
      <c r="JHG1144" s="16"/>
      <c r="JHH1144" s="16"/>
      <c r="JHI1144" s="16"/>
      <c r="JHJ1144" s="16"/>
      <c r="JHK1144" s="16"/>
      <c r="JHL1144" s="16"/>
      <c r="JHM1144" s="16"/>
      <c r="JHN1144" s="16"/>
      <c r="JHO1144" s="16"/>
      <c r="JHP1144" s="16"/>
      <c r="JHQ1144" s="16"/>
      <c r="JHR1144" s="16"/>
      <c r="JHS1144" s="16"/>
      <c r="JHT1144" s="16"/>
      <c r="JHU1144" s="16"/>
      <c r="JHV1144" s="16"/>
      <c r="JHW1144" s="16"/>
      <c r="JHX1144" s="16"/>
      <c r="JHY1144" s="16"/>
      <c r="JHZ1144" s="16"/>
      <c r="JIA1144" s="16"/>
      <c r="JIB1144" s="16"/>
      <c r="JIC1144" s="16"/>
      <c r="JID1144" s="16"/>
      <c r="JIE1144" s="16"/>
      <c r="JIF1144" s="16"/>
      <c r="JIG1144" s="16"/>
      <c r="JIH1144" s="16"/>
      <c r="JII1144" s="16"/>
      <c r="JIJ1144" s="16"/>
      <c r="JIK1144" s="16"/>
      <c r="JIL1144" s="16"/>
      <c r="JIM1144" s="16"/>
      <c r="JIN1144" s="16"/>
      <c r="JIO1144" s="16"/>
      <c r="JIP1144" s="16"/>
      <c r="JIQ1144" s="16"/>
      <c r="JIR1144" s="16"/>
      <c r="JIS1144" s="16"/>
      <c r="JIT1144" s="16"/>
      <c r="JIU1144" s="16"/>
      <c r="JIV1144" s="16"/>
      <c r="JIW1144" s="16"/>
      <c r="JIX1144" s="16"/>
      <c r="JIY1144" s="16"/>
      <c r="JIZ1144" s="16"/>
      <c r="JJA1144" s="16"/>
      <c r="JJB1144" s="16"/>
      <c r="JJC1144" s="16"/>
      <c r="JJD1144" s="16"/>
      <c r="JJE1144" s="16"/>
      <c r="JJF1144" s="16"/>
      <c r="JJG1144" s="16"/>
      <c r="JJH1144" s="16"/>
      <c r="JJI1144" s="16"/>
      <c r="JJJ1144" s="16"/>
      <c r="JJK1144" s="16"/>
      <c r="JJL1144" s="16"/>
      <c r="JJM1144" s="16"/>
      <c r="JJN1144" s="16"/>
      <c r="JJO1144" s="16"/>
      <c r="JJP1144" s="16"/>
      <c r="JJQ1144" s="16"/>
      <c r="JJR1144" s="16"/>
      <c r="JJS1144" s="16"/>
      <c r="JJT1144" s="16"/>
      <c r="JJU1144" s="16"/>
      <c r="JJV1144" s="16"/>
      <c r="JJW1144" s="16"/>
      <c r="JJX1144" s="16"/>
      <c r="JJY1144" s="16"/>
      <c r="JJZ1144" s="16"/>
      <c r="JKA1144" s="16"/>
      <c r="JKB1144" s="16"/>
      <c r="JKC1144" s="16"/>
      <c r="JKD1144" s="16"/>
      <c r="JKE1144" s="16"/>
      <c r="JKF1144" s="16"/>
      <c r="JKG1144" s="16"/>
      <c r="JKH1144" s="16"/>
      <c r="JKI1144" s="16"/>
      <c r="JKJ1144" s="16"/>
      <c r="JKK1144" s="16"/>
      <c r="JKL1144" s="16"/>
      <c r="JKM1144" s="16"/>
      <c r="JKN1144" s="16"/>
      <c r="JKO1144" s="16"/>
      <c r="JKP1144" s="16"/>
      <c r="JKQ1144" s="16"/>
      <c r="JKR1144" s="16"/>
      <c r="JKS1144" s="16"/>
      <c r="JKT1144" s="16"/>
      <c r="JKU1144" s="16"/>
      <c r="JKV1144" s="16"/>
      <c r="JKW1144" s="16"/>
      <c r="JKX1144" s="16"/>
      <c r="JKY1144" s="16"/>
      <c r="JKZ1144" s="16"/>
      <c r="JLA1144" s="16"/>
      <c r="JLB1144" s="16"/>
      <c r="JLC1144" s="16"/>
      <c r="JLD1144" s="16"/>
      <c r="JLE1144" s="16"/>
      <c r="JLF1144" s="16"/>
      <c r="JLG1144" s="16"/>
      <c r="JLH1144" s="16"/>
      <c r="JLI1144" s="16"/>
      <c r="JLJ1144" s="16"/>
      <c r="JLK1144" s="16"/>
      <c r="JLL1144" s="16"/>
      <c r="JLM1144" s="16"/>
      <c r="JLN1144" s="16"/>
      <c r="JLO1144" s="16"/>
      <c r="JLP1144" s="16"/>
      <c r="JLQ1144" s="16"/>
      <c r="JLR1144" s="16"/>
      <c r="JLS1144" s="16"/>
      <c r="JLT1144" s="16"/>
      <c r="JLU1144" s="16"/>
      <c r="JLV1144" s="16"/>
      <c r="JLW1144" s="16"/>
      <c r="JLX1144" s="16"/>
      <c r="JLY1144" s="16"/>
      <c r="JLZ1144" s="16"/>
      <c r="JMA1144" s="16"/>
      <c r="JMB1144" s="16"/>
      <c r="JMC1144" s="16"/>
      <c r="JMD1144" s="16"/>
      <c r="JME1144" s="16"/>
      <c r="JMF1144" s="16"/>
      <c r="JMG1144" s="16"/>
      <c r="JMH1144" s="16"/>
      <c r="JMI1144" s="16"/>
      <c r="JMJ1144" s="16"/>
      <c r="JMK1144" s="16"/>
      <c r="JML1144" s="16"/>
      <c r="JMM1144" s="16"/>
      <c r="JMN1144" s="16"/>
      <c r="JMO1144" s="16"/>
      <c r="JMP1144" s="16"/>
      <c r="JMQ1144" s="16"/>
      <c r="JMR1144" s="16"/>
      <c r="JMS1144" s="16"/>
      <c r="JMT1144" s="16"/>
      <c r="JMU1144" s="16"/>
      <c r="JMV1144" s="16"/>
      <c r="JMW1144" s="16"/>
      <c r="JMX1144" s="16"/>
      <c r="JMY1144" s="16"/>
      <c r="JMZ1144" s="16"/>
      <c r="JNA1144" s="16"/>
      <c r="JNB1144" s="16"/>
      <c r="JNC1144" s="16"/>
      <c r="JND1144" s="16"/>
      <c r="JNE1144" s="16"/>
      <c r="JNF1144" s="16"/>
      <c r="JNG1144" s="16"/>
      <c r="JNH1144" s="16"/>
      <c r="JNI1144" s="16"/>
      <c r="JNJ1144" s="16"/>
      <c r="JNK1144" s="16"/>
      <c r="JNL1144" s="16"/>
      <c r="JNM1144" s="16"/>
      <c r="JNN1144" s="16"/>
      <c r="JNO1144" s="16"/>
      <c r="JNP1144" s="16"/>
      <c r="JNQ1144" s="16"/>
      <c r="JNR1144" s="16"/>
      <c r="JNS1144" s="16"/>
      <c r="JNT1144" s="16"/>
      <c r="JNU1144" s="16"/>
      <c r="JNV1144" s="16"/>
      <c r="JNW1144" s="16"/>
      <c r="JNX1144" s="16"/>
      <c r="JNY1144" s="16"/>
      <c r="JNZ1144" s="16"/>
      <c r="JOA1144" s="16"/>
      <c r="JOB1144" s="16"/>
      <c r="JOC1144" s="16"/>
      <c r="JOD1144" s="16"/>
      <c r="JOE1144" s="16"/>
      <c r="JOF1144" s="16"/>
      <c r="JOG1144" s="16"/>
      <c r="JOH1144" s="16"/>
      <c r="JOI1144" s="16"/>
      <c r="JOJ1144" s="16"/>
      <c r="JOK1144" s="16"/>
      <c r="JOL1144" s="16"/>
      <c r="JOM1144" s="16"/>
      <c r="JON1144" s="16"/>
      <c r="JOO1144" s="16"/>
      <c r="JOP1144" s="16"/>
      <c r="JOQ1144" s="16"/>
      <c r="JOR1144" s="16"/>
      <c r="JOS1144" s="16"/>
      <c r="JOT1144" s="16"/>
      <c r="JOU1144" s="16"/>
      <c r="JOV1144" s="16"/>
      <c r="JOW1144" s="16"/>
      <c r="JOX1144" s="16"/>
      <c r="JOY1144" s="16"/>
      <c r="JOZ1144" s="16"/>
      <c r="JPA1144" s="16"/>
      <c r="JPB1144" s="16"/>
      <c r="JPC1144" s="16"/>
      <c r="JPD1144" s="16"/>
      <c r="JPE1144" s="16"/>
      <c r="JPF1144" s="16"/>
      <c r="JPG1144" s="16"/>
      <c r="JPH1144" s="16"/>
      <c r="JPI1144" s="16"/>
      <c r="JPJ1144" s="16"/>
      <c r="JPK1144" s="16"/>
      <c r="JPL1144" s="16"/>
      <c r="JPM1144" s="16"/>
      <c r="JPN1144" s="16"/>
      <c r="JPO1144" s="16"/>
      <c r="JPP1144" s="16"/>
      <c r="JPQ1144" s="16"/>
      <c r="JPR1144" s="16"/>
      <c r="JPS1144" s="16"/>
      <c r="JPT1144" s="16"/>
      <c r="JPU1144" s="16"/>
      <c r="JPV1144" s="16"/>
      <c r="JPW1144" s="16"/>
      <c r="JPX1144" s="16"/>
      <c r="JPY1144" s="16"/>
      <c r="JPZ1144" s="16"/>
      <c r="JQA1144" s="16"/>
      <c r="JQB1144" s="16"/>
      <c r="JQC1144" s="16"/>
      <c r="JQD1144" s="16"/>
      <c r="JQE1144" s="16"/>
      <c r="JQF1144" s="16"/>
      <c r="JQG1144" s="16"/>
      <c r="JQH1144" s="16"/>
      <c r="JQI1144" s="16"/>
      <c r="JQJ1144" s="16"/>
      <c r="JQK1144" s="16"/>
      <c r="JQL1144" s="16"/>
      <c r="JQM1144" s="16"/>
      <c r="JQN1144" s="16"/>
      <c r="JQO1144" s="16"/>
      <c r="JQP1144" s="16"/>
      <c r="JQQ1144" s="16"/>
      <c r="JQR1144" s="16"/>
      <c r="JQS1144" s="16"/>
      <c r="JQT1144" s="16"/>
      <c r="JQU1144" s="16"/>
      <c r="JQV1144" s="16"/>
      <c r="JQW1144" s="16"/>
      <c r="JQX1144" s="16"/>
      <c r="JQY1144" s="16"/>
      <c r="JQZ1144" s="16"/>
      <c r="JRA1144" s="16"/>
      <c r="JRB1144" s="16"/>
      <c r="JRC1144" s="16"/>
      <c r="JRD1144" s="16"/>
      <c r="JRE1144" s="16"/>
      <c r="JRF1144" s="16"/>
      <c r="JRG1144" s="16"/>
      <c r="JRH1144" s="16"/>
      <c r="JRI1144" s="16"/>
      <c r="JRJ1144" s="16"/>
      <c r="JRK1144" s="16"/>
      <c r="JRL1144" s="16"/>
      <c r="JRM1144" s="16"/>
      <c r="JRN1144" s="16"/>
      <c r="JRO1144" s="16"/>
      <c r="JRP1144" s="16"/>
      <c r="JRQ1144" s="16"/>
      <c r="JRR1144" s="16"/>
      <c r="JRS1144" s="16"/>
      <c r="JRT1144" s="16"/>
      <c r="JRU1144" s="16"/>
      <c r="JRV1144" s="16"/>
      <c r="JRW1144" s="16"/>
      <c r="JRX1144" s="16"/>
      <c r="JRY1144" s="16"/>
      <c r="JRZ1144" s="16"/>
      <c r="JSA1144" s="16"/>
      <c r="JSB1144" s="16"/>
      <c r="JSC1144" s="16"/>
      <c r="JSD1144" s="16"/>
      <c r="JSE1144" s="16"/>
      <c r="JSF1144" s="16"/>
      <c r="JSG1144" s="16"/>
      <c r="JSH1144" s="16"/>
      <c r="JSI1144" s="16"/>
      <c r="JSJ1144" s="16"/>
      <c r="JSK1144" s="16"/>
      <c r="JSL1144" s="16"/>
      <c r="JSM1144" s="16"/>
      <c r="JSN1144" s="16"/>
      <c r="JSO1144" s="16"/>
      <c r="JSP1144" s="16"/>
      <c r="JSQ1144" s="16"/>
      <c r="JSR1144" s="16"/>
      <c r="JSS1144" s="16"/>
      <c r="JST1144" s="16"/>
      <c r="JSU1144" s="16"/>
      <c r="JSV1144" s="16"/>
      <c r="JSW1144" s="16"/>
      <c r="JSX1144" s="16"/>
      <c r="JSY1144" s="16"/>
      <c r="JSZ1144" s="16"/>
      <c r="JTA1144" s="16"/>
      <c r="JTB1144" s="16"/>
      <c r="JTC1144" s="16"/>
      <c r="JTD1144" s="16"/>
      <c r="JTE1144" s="16"/>
      <c r="JTF1144" s="16"/>
      <c r="JTG1144" s="16"/>
      <c r="JTH1144" s="16"/>
      <c r="JTI1144" s="16"/>
      <c r="JTJ1144" s="16"/>
      <c r="JTK1144" s="16"/>
      <c r="JTL1144" s="16"/>
      <c r="JTM1144" s="16"/>
      <c r="JTN1144" s="16"/>
      <c r="JTO1144" s="16"/>
      <c r="JTP1144" s="16"/>
      <c r="JTQ1144" s="16"/>
      <c r="JTR1144" s="16"/>
      <c r="JTS1144" s="16"/>
      <c r="JTT1144" s="16"/>
      <c r="JTU1144" s="16"/>
      <c r="JTV1144" s="16"/>
      <c r="JTW1144" s="16"/>
      <c r="JTX1144" s="16"/>
      <c r="JTY1144" s="16"/>
      <c r="JTZ1144" s="16"/>
      <c r="JUA1144" s="16"/>
      <c r="JUB1144" s="16"/>
      <c r="JUC1144" s="16"/>
      <c r="JUD1144" s="16"/>
      <c r="JUE1144" s="16"/>
      <c r="JUF1144" s="16"/>
      <c r="JUG1144" s="16"/>
      <c r="JUH1144" s="16"/>
      <c r="JUI1144" s="16"/>
      <c r="JUJ1144" s="16"/>
      <c r="JUK1144" s="16"/>
      <c r="JUL1144" s="16"/>
      <c r="JUM1144" s="16"/>
      <c r="JUN1144" s="16"/>
      <c r="JUO1144" s="16"/>
      <c r="JUP1144" s="16"/>
      <c r="JUQ1144" s="16"/>
      <c r="JUR1144" s="16"/>
      <c r="JUS1144" s="16"/>
      <c r="JUT1144" s="16"/>
      <c r="JUU1144" s="16"/>
      <c r="JUV1144" s="16"/>
      <c r="JUW1144" s="16"/>
      <c r="JUX1144" s="16"/>
      <c r="JUY1144" s="16"/>
      <c r="JUZ1144" s="16"/>
      <c r="JVA1144" s="16"/>
      <c r="JVB1144" s="16"/>
      <c r="JVC1144" s="16"/>
      <c r="JVD1144" s="16"/>
      <c r="JVE1144" s="16"/>
      <c r="JVF1144" s="16"/>
      <c r="JVG1144" s="16"/>
      <c r="JVH1144" s="16"/>
      <c r="JVI1144" s="16"/>
      <c r="JVJ1144" s="16"/>
      <c r="JVK1144" s="16"/>
      <c r="JVL1144" s="16"/>
      <c r="JVM1144" s="16"/>
      <c r="JVN1144" s="16"/>
      <c r="JVO1144" s="16"/>
      <c r="JVP1144" s="16"/>
      <c r="JVQ1144" s="16"/>
      <c r="JVR1144" s="16"/>
      <c r="JVS1144" s="16"/>
      <c r="JVT1144" s="16"/>
      <c r="JVU1144" s="16"/>
      <c r="JVV1144" s="16"/>
      <c r="JVW1144" s="16"/>
      <c r="JVX1144" s="16"/>
      <c r="JVY1144" s="16"/>
      <c r="JVZ1144" s="16"/>
      <c r="JWA1144" s="16"/>
      <c r="JWB1144" s="16"/>
      <c r="JWC1144" s="16"/>
      <c r="JWD1144" s="16"/>
      <c r="JWE1144" s="16"/>
      <c r="JWF1144" s="16"/>
      <c r="JWG1144" s="16"/>
      <c r="JWH1144" s="16"/>
      <c r="JWI1144" s="16"/>
      <c r="JWJ1144" s="16"/>
      <c r="JWK1144" s="16"/>
      <c r="JWL1144" s="16"/>
      <c r="JWM1144" s="16"/>
      <c r="JWN1144" s="16"/>
      <c r="JWO1144" s="16"/>
      <c r="JWP1144" s="16"/>
      <c r="JWQ1144" s="16"/>
      <c r="JWR1144" s="16"/>
      <c r="JWS1144" s="16"/>
      <c r="JWT1144" s="16"/>
      <c r="JWU1144" s="16"/>
      <c r="JWV1144" s="16"/>
      <c r="JWW1144" s="16"/>
      <c r="JWX1144" s="16"/>
      <c r="JWY1144" s="16"/>
      <c r="JWZ1144" s="16"/>
      <c r="JXA1144" s="16"/>
      <c r="JXB1144" s="16"/>
      <c r="JXC1144" s="16"/>
      <c r="JXD1144" s="16"/>
      <c r="JXE1144" s="16"/>
      <c r="JXF1144" s="16"/>
      <c r="JXG1144" s="16"/>
      <c r="JXH1144" s="16"/>
      <c r="JXI1144" s="16"/>
      <c r="JXJ1144" s="16"/>
      <c r="JXK1144" s="16"/>
      <c r="JXL1144" s="16"/>
      <c r="JXM1144" s="16"/>
      <c r="JXN1144" s="16"/>
      <c r="JXO1144" s="16"/>
      <c r="JXP1144" s="16"/>
      <c r="JXQ1144" s="16"/>
      <c r="JXR1144" s="16"/>
      <c r="JXS1144" s="16"/>
      <c r="JXT1144" s="16"/>
      <c r="JXU1144" s="16"/>
      <c r="JXV1144" s="16"/>
      <c r="JXW1144" s="16"/>
      <c r="JXX1144" s="16"/>
      <c r="JXY1144" s="16"/>
      <c r="JXZ1144" s="16"/>
      <c r="JYA1144" s="16"/>
      <c r="JYB1144" s="16"/>
      <c r="JYC1144" s="16"/>
      <c r="JYD1144" s="16"/>
      <c r="JYE1144" s="16"/>
      <c r="JYF1144" s="16"/>
      <c r="JYG1144" s="16"/>
      <c r="JYH1144" s="16"/>
      <c r="JYI1144" s="16"/>
      <c r="JYJ1144" s="16"/>
      <c r="JYK1144" s="16"/>
      <c r="JYL1144" s="16"/>
      <c r="JYM1144" s="16"/>
      <c r="JYN1144" s="16"/>
      <c r="JYO1144" s="16"/>
      <c r="JYP1144" s="16"/>
      <c r="JYQ1144" s="16"/>
      <c r="JYR1144" s="16"/>
      <c r="JYS1144" s="16"/>
      <c r="JYT1144" s="16"/>
      <c r="JYU1144" s="16"/>
      <c r="JYV1144" s="16"/>
      <c r="JYW1144" s="16"/>
      <c r="JYX1144" s="16"/>
      <c r="JYY1144" s="16"/>
      <c r="JYZ1144" s="16"/>
      <c r="JZA1144" s="16"/>
      <c r="JZB1144" s="16"/>
      <c r="JZC1144" s="16"/>
      <c r="JZD1144" s="16"/>
      <c r="JZE1144" s="16"/>
      <c r="JZF1144" s="16"/>
      <c r="JZG1144" s="16"/>
      <c r="JZH1144" s="16"/>
      <c r="JZI1144" s="16"/>
      <c r="JZJ1144" s="16"/>
      <c r="JZK1144" s="16"/>
      <c r="JZL1144" s="16"/>
      <c r="JZM1144" s="16"/>
      <c r="JZN1144" s="16"/>
      <c r="JZO1144" s="16"/>
      <c r="JZP1144" s="16"/>
      <c r="JZQ1144" s="16"/>
      <c r="JZR1144" s="16"/>
      <c r="JZS1144" s="16"/>
      <c r="JZT1144" s="16"/>
      <c r="JZU1144" s="16"/>
      <c r="JZV1144" s="16"/>
      <c r="JZW1144" s="16"/>
      <c r="JZX1144" s="16"/>
      <c r="JZY1144" s="16"/>
      <c r="JZZ1144" s="16"/>
      <c r="KAA1144" s="16"/>
      <c r="KAB1144" s="16"/>
      <c r="KAC1144" s="16"/>
      <c r="KAD1144" s="16"/>
      <c r="KAE1144" s="16"/>
      <c r="KAF1144" s="16"/>
      <c r="KAG1144" s="16"/>
      <c r="KAH1144" s="16"/>
      <c r="KAI1144" s="16"/>
      <c r="KAJ1144" s="16"/>
      <c r="KAK1144" s="16"/>
      <c r="KAL1144" s="16"/>
      <c r="KAM1144" s="16"/>
      <c r="KAN1144" s="16"/>
      <c r="KAO1144" s="16"/>
      <c r="KAP1144" s="16"/>
      <c r="KAQ1144" s="16"/>
      <c r="KAR1144" s="16"/>
      <c r="KAS1144" s="16"/>
      <c r="KAT1144" s="16"/>
      <c r="KAU1144" s="16"/>
      <c r="KAV1144" s="16"/>
      <c r="KAW1144" s="16"/>
      <c r="KAX1144" s="16"/>
      <c r="KAY1144" s="16"/>
      <c r="KAZ1144" s="16"/>
      <c r="KBA1144" s="16"/>
      <c r="KBB1144" s="16"/>
      <c r="KBC1144" s="16"/>
      <c r="KBD1144" s="16"/>
      <c r="KBE1144" s="16"/>
      <c r="KBF1144" s="16"/>
      <c r="KBG1144" s="16"/>
      <c r="KBH1144" s="16"/>
      <c r="KBI1144" s="16"/>
      <c r="KBJ1144" s="16"/>
      <c r="KBK1144" s="16"/>
      <c r="KBL1144" s="16"/>
      <c r="KBM1144" s="16"/>
      <c r="KBN1144" s="16"/>
      <c r="KBO1144" s="16"/>
      <c r="KBP1144" s="16"/>
      <c r="KBQ1144" s="16"/>
      <c r="KBR1144" s="16"/>
      <c r="KBS1144" s="16"/>
      <c r="KBT1144" s="16"/>
      <c r="KBU1144" s="16"/>
      <c r="KBV1144" s="16"/>
      <c r="KBW1144" s="16"/>
      <c r="KBX1144" s="16"/>
      <c r="KBY1144" s="16"/>
      <c r="KBZ1144" s="16"/>
      <c r="KCA1144" s="16"/>
      <c r="KCB1144" s="16"/>
      <c r="KCC1144" s="16"/>
      <c r="KCD1144" s="16"/>
      <c r="KCE1144" s="16"/>
      <c r="KCF1144" s="16"/>
      <c r="KCG1144" s="16"/>
      <c r="KCH1144" s="16"/>
      <c r="KCI1144" s="16"/>
      <c r="KCJ1144" s="16"/>
      <c r="KCK1144" s="16"/>
      <c r="KCL1144" s="16"/>
      <c r="KCM1144" s="16"/>
      <c r="KCN1144" s="16"/>
      <c r="KCO1144" s="16"/>
      <c r="KCP1144" s="16"/>
      <c r="KCQ1144" s="16"/>
      <c r="KCR1144" s="16"/>
      <c r="KCS1144" s="16"/>
      <c r="KCT1144" s="16"/>
      <c r="KCU1144" s="16"/>
      <c r="KCV1144" s="16"/>
      <c r="KCW1144" s="16"/>
      <c r="KCX1144" s="16"/>
      <c r="KCY1144" s="16"/>
      <c r="KCZ1144" s="16"/>
      <c r="KDA1144" s="16"/>
      <c r="KDB1144" s="16"/>
      <c r="KDC1144" s="16"/>
      <c r="KDD1144" s="16"/>
      <c r="KDE1144" s="16"/>
      <c r="KDF1144" s="16"/>
      <c r="KDG1144" s="16"/>
      <c r="KDH1144" s="16"/>
      <c r="KDI1144" s="16"/>
      <c r="KDJ1144" s="16"/>
      <c r="KDK1144" s="16"/>
      <c r="KDL1144" s="16"/>
      <c r="KDM1144" s="16"/>
      <c r="KDN1144" s="16"/>
      <c r="KDO1144" s="16"/>
      <c r="KDP1144" s="16"/>
      <c r="KDQ1144" s="16"/>
      <c r="KDR1144" s="16"/>
      <c r="KDS1144" s="16"/>
      <c r="KDT1144" s="16"/>
      <c r="KDU1144" s="16"/>
      <c r="KDV1144" s="16"/>
      <c r="KDW1144" s="16"/>
      <c r="KDX1144" s="16"/>
      <c r="KDY1144" s="16"/>
      <c r="KDZ1144" s="16"/>
      <c r="KEA1144" s="16"/>
      <c r="KEB1144" s="16"/>
      <c r="KEC1144" s="16"/>
      <c r="KED1144" s="16"/>
      <c r="KEE1144" s="16"/>
      <c r="KEF1144" s="16"/>
      <c r="KEG1144" s="16"/>
      <c r="KEH1144" s="16"/>
      <c r="KEI1144" s="16"/>
      <c r="KEJ1144" s="16"/>
      <c r="KEK1144" s="16"/>
      <c r="KEL1144" s="16"/>
      <c r="KEM1144" s="16"/>
      <c r="KEN1144" s="16"/>
      <c r="KEO1144" s="16"/>
      <c r="KEP1144" s="16"/>
      <c r="KEQ1144" s="16"/>
      <c r="KER1144" s="16"/>
      <c r="KES1144" s="16"/>
      <c r="KET1144" s="16"/>
      <c r="KEU1144" s="16"/>
      <c r="KEV1144" s="16"/>
      <c r="KEW1144" s="16"/>
      <c r="KEX1144" s="16"/>
      <c r="KEY1144" s="16"/>
      <c r="KEZ1144" s="16"/>
      <c r="KFA1144" s="16"/>
      <c r="KFB1144" s="16"/>
      <c r="KFC1144" s="16"/>
      <c r="KFD1144" s="16"/>
      <c r="KFE1144" s="16"/>
      <c r="KFF1144" s="16"/>
      <c r="KFG1144" s="16"/>
      <c r="KFH1144" s="16"/>
      <c r="KFI1144" s="16"/>
      <c r="KFJ1144" s="16"/>
      <c r="KFK1144" s="16"/>
      <c r="KFL1144" s="16"/>
      <c r="KFM1144" s="16"/>
      <c r="KFN1144" s="16"/>
      <c r="KFO1144" s="16"/>
      <c r="KFP1144" s="16"/>
      <c r="KFQ1144" s="16"/>
      <c r="KFR1144" s="16"/>
      <c r="KFS1144" s="16"/>
      <c r="KFT1144" s="16"/>
      <c r="KFU1144" s="16"/>
      <c r="KFV1144" s="16"/>
      <c r="KFW1144" s="16"/>
      <c r="KFX1144" s="16"/>
      <c r="KFY1144" s="16"/>
      <c r="KFZ1144" s="16"/>
      <c r="KGA1144" s="16"/>
      <c r="KGB1144" s="16"/>
      <c r="KGC1144" s="16"/>
      <c r="KGD1144" s="16"/>
      <c r="KGE1144" s="16"/>
      <c r="KGF1144" s="16"/>
      <c r="KGG1144" s="16"/>
      <c r="KGH1144" s="16"/>
      <c r="KGI1144" s="16"/>
      <c r="KGJ1144" s="16"/>
      <c r="KGK1144" s="16"/>
      <c r="KGL1144" s="16"/>
      <c r="KGM1144" s="16"/>
      <c r="KGN1144" s="16"/>
      <c r="KGO1144" s="16"/>
      <c r="KGP1144" s="16"/>
      <c r="KGQ1144" s="16"/>
      <c r="KGR1144" s="16"/>
      <c r="KGS1144" s="16"/>
      <c r="KGT1144" s="16"/>
      <c r="KGU1144" s="16"/>
      <c r="KGV1144" s="16"/>
      <c r="KGW1144" s="16"/>
      <c r="KGX1144" s="16"/>
      <c r="KGY1144" s="16"/>
      <c r="KGZ1144" s="16"/>
      <c r="KHA1144" s="16"/>
      <c r="KHB1144" s="16"/>
      <c r="KHC1144" s="16"/>
      <c r="KHD1144" s="16"/>
      <c r="KHE1144" s="16"/>
      <c r="KHF1144" s="16"/>
      <c r="KHG1144" s="16"/>
      <c r="KHH1144" s="16"/>
      <c r="KHI1144" s="16"/>
      <c r="KHJ1144" s="16"/>
      <c r="KHK1144" s="16"/>
      <c r="KHL1144" s="16"/>
      <c r="KHM1144" s="16"/>
      <c r="KHN1144" s="16"/>
      <c r="KHO1144" s="16"/>
      <c r="KHP1144" s="16"/>
      <c r="KHQ1144" s="16"/>
      <c r="KHR1144" s="16"/>
      <c r="KHS1144" s="16"/>
      <c r="KHT1144" s="16"/>
      <c r="KHU1144" s="16"/>
      <c r="KHV1144" s="16"/>
      <c r="KHW1144" s="16"/>
      <c r="KHX1144" s="16"/>
      <c r="KHY1144" s="16"/>
      <c r="KHZ1144" s="16"/>
      <c r="KIA1144" s="16"/>
      <c r="KIB1144" s="16"/>
      <c r="KIC1144" s="16"/>
      <c r="KID1144" s="16"/>
      <c r="KIE1144" s="16"/>
      <c r="KIF1144" s="16"/>
      <c r="KIG1144" s="16"/>
      <c r="KIH1144" s="16"/>
      <c r="KII1144" s="16"/>
      <c r="KIJ1144" s="16"/>
      <c r="KIK1144" s="16"/>
      <c r="KIL1144" s="16"/>
      <c r="KIM1144" s="16"/>
      <c r="KIN1144" s="16"/>
      <c r="KIO1144" s="16"/>
      <c r="KIP1144" s="16"/>
      <c r="KIQ1144" s="16"/>
      <c r="KIR1144" s="16"/>
      <c r="KIS1144" s="16"/>
      <c r="KIT1144" s="16"/>
      <c r="KIU1144" s="16"/>
      <c r="KIV1144" s="16"/>
      <c r="KIW1144" s="16"/>
      <c r="KIX1144" s="16"/>
      <c r="KIY1144" s="16"/>
      <c r="KIZ1144" s="16"/>
      <c r="KJA1144" s="16"/>
      <c r="KJB1144" s="16"/>
      <c r="KJC1144" s="16"/>
      <c r="KJD1144" s="16"/>
      <c r="KJE1144" s="16"/>
      <c r="KJF1144" s="16"/>
      <c r="KJG1144" s="16"/>
      <c r="KJH1144" s="16"/>
      <c r="KJI1144" s="16"/>
      <c r="KJJ1144" s="16"/>
      <c r="KJK1144" s="16"/>
      <c r="KJL1144" s="16"/>
      <c r="KJM1144" s="16"/>
      <c r="KJN1144" s="16"/>
      <c r="KJO1144" s="16"/>
      <c r="KJP1144" s="16"/>
      <c r="KJQ1144" s="16"/>
      <c r="KJR1144" s="16"/>
      <c r="KJS1144" s="16"/>
      <c r="KJT1144" s="16"/>
      <c r="KJU1144" s="16"/>
      <c r="KJV1144" s="16"/>
      <c r="KJW1144" s="16"/>
      <c r="KJX1144" s="16"/>
      <c r="KJY1144" s="16"/>
      <c r="KJZ1144" s="16"/>
      <c r="KKA1144" s="16"/>
      <c r="KKB1144" s="16"/>
      <c r="KKC1144" s="16"/>
      <c r="KKD1144" s="16"/>
      <c r="KKE1144" s="16"/>
      <c r="KKF1144" s="16"/>
      <c r="KKG1144" s="16"/>
      <c r="KKH1144" s="16"/>
      <c r="KKI1144" s="16"/>
      <c r="KKJ1144" s="16"/>
      <c r="KKK1144" s="16"/>
      <c r="KKL1144" s="16"/>
      <c r="KKM1144" s="16"/>
      <c r="KKN1144" s="16"/>
      <c r="KKO1144" s="16"/>
      <c r="KKP1144" s="16"/>
      <c r="KKQ1144" s="16"/>
      <c r="KKR1144" s="16"/>
      <c r="KKS1144" s="16"/>
      <c r="KKT1144" s="16"/>
      <c r="KKU1144" s="16"/>
      <c r="KKV1144" s="16"/>
      <c r="KKW1144" s="16"/>
      <c r="KKX1144" s="16"/>
      <c r="KKY1144" s="16"/>
      <c r="KKZ1144" s="16"/>
      <c r="KLA1144" s="16"/>
      <c r="KLB1144" s="16"/>
      <c r="KLC1144" s="16"/>
      <c r="KLD1144" s="16"/>
      <c r="KLE1144" s="16"/>
      <c r="KLF1144" s="16"/>
      <c r="KLG1144" s="16"/>
      <c r="KLH1144" s="16"/>
      <c r="KLI1144" s="16"/>
      <c r="KLJ1144" s="16"/>
      <c r="KLK1144" s="16"/>
      <c r="KLL1144" s="16"/>
      <c r="KLM1144" s="16"/>
      <c r="KLN1144" s="16"/>
      <c r="KLO1144" s="16"/>
      <c r="KLP1144" s="16"/>
      <c r="KLQ1144" s="16"/>
      <c r="KLR1144" s="16"/>
      <c r="KLS1144" s="16"/>
      <c r="KLT1144" s="16"/>
      <c r="KLU1144" s="16"/>
      <c r="KLV1144" s="16"/>
      <c r="KLW1144" s="16"/>
      <c r="KLX1144" s="16"/>
      <c r="KLY1144" s="16"/>
      <c r="KLZ1144" s="16"/>
      <c r="KMA1144" s="16"/>
      <c r="KMB1144" s="16"/>
      <c r="KMC1144" s="16"/>
      <c r="KMD1144" s="16"/>
      <c r="KME1144" s="16"/>
      <c r="KMF1144" s="16"/>
      <c r="KMG1144" s="16"/>
      <c r="KMH1144" s="16"/>
      <c r="KMI1144" s="16"/>
      <c r="KMJ1144" s="16"/>
      <c r="KMK1144" s="16"/>
      <c r="KML1144" s="16"/>
      <c r="KMM1144" s="16"/>
      <c r="KMN1144" s="16"/>
      <c r="KMO1144" s="16"/>
      <c r="KMP1144" s="16"/>
      <c r="KMQ1144" s="16"/>
      <c r="KMR1144" s="16"/>
      <c r="KMS1144" s="16"/>
      <c r="KMT1144" s="16"/>
      <c r="KMU1144" s="16"/>
      <c r="KMV1144" s="16"/>
      <c r="KMW1144" s="16"/>
      <c r="KMX1144" s="16"/>
      <c r="KMY1144" s="16"/>
      <c r="KMZ1144" s="16"/>
      <c r="KNA1144" s="16"/>
      <c r="KNB1144" s="16"/>
      <c r="KNC1144" s="16"/>
      <c r="KND1144" s="16"/>
      <c r="KNE1144" s="16"/>
      <c r="KNF1144" s="16"/>
      <c r="KNG1144" s="16"/>
      <c r="KNH1144" s="16"/>
      <c r="KNI1144" s="16"/>
      <c r="KNJ1144" s="16"/>
      <c r="KNK1144" s="16"/>
      <c r="KNL1144" s="16"/>
      <c r="KNM1144" s="16"/>
      <c r="KNN1144" s="16"/>
      <c r="KNO1144" s="16"/>
      <c r="KNP1144" s="16"/>
      <c r="KNQ1144" s="16"/>
      <c r="KNR1144" s="16"/>
      <c r="KNS1144" s="16"/>
      <c r="KNT1144" s="16"/>
      <c r="KNU1144" s="16"/>
      <c r="KNV1144" s="16"/>
      <c r="KNW1144" s="16"/>
      <c r="KNX1144" s="16"/>
      <c r="KNY1144" s="16"/>
      <c r="KNZ1144" s="16"/>
      <c r="KOA1144" s="16"/>
      <c r="KOB1144" s="16"/>
      <c r="KOC1144" s="16"/>
      <c r="KOD1144" s="16"/>
      <c r="KOE1144" s="16"/>
      <c r="KOF1144" s="16"/>
      <c r="KOG1144" s="16"/>
      <c r="KOH1144" s="16"/>
      <c r="KOI1144" s="16"/>
      <c r="KOJ1144" s="16"/>
      <c r="KOK1144" s="16"/>
      <c r="KOL1144" s="16"/>
      <c r="KOM1144" s="16"/>
      <c r="KON1144" s="16"/>
      <c r="KOO1144" s="16"/>
      <c r="KOP1144" s="16"/>
      <c r="KOQ1144" s="16"/>
      <c r="KOR1144" s="16"/>
      <c r="KOS1144" s="16"/>
      <c r="KOT1144" s="16"/>
      <c r="KOU1144" s="16"/>
      <c r="KOV1144" s="16"/>
      <c r="KOW1144" s="16"/>
      <c r="KOX1144" s="16"/>
      <c r="KOY1144" s="16"/>
      <c r="KOZ1144" s="16"/>
      <c r="KPA1144" s="16"/>
      <c r="KPB1144" s="16"/>
      <c r="KPC1144" s="16"/>
      <c r="KPD1144" s="16"/>
      <c r="KPE1144" s="16"/>
      <c r="KPF1144" s="16"/>
      <c r="KPG1144" s="16"/>
      <c r="KPH1144" s="16"/>
      <c r="KPI1144" s="16"/>
      <c r="KPJ1144" s="16"/>
      <c r="KPK1144" s="16"/>
      <c r="KPL1144" s="16"/>
      <c r="KPM1144" s="16"/>
      <c r="KPN1144" s="16"/>
      <c r="KPO1144" s="16"/>
      <c r="KPP1144" s="16"/>
      <c r="KPQ1144" s="16"/>
      <c r="KPR1144" s="16"/>
      <c r="KPS1144" s="16"/>
      <c r="KPT1144" s="16"/>
      <c r="KPU1144" s="16"/>
      <c r="KPV1144" s="16"/>
      <c r="KPW1144" s="16"/>
      <c r="KPX1144" s="16"/>
      <c r="KPY1144" s="16"/>
      <c r="KPZ1144" s="16"/>
      <c r="KQA1144" s="16"/>
      <c r="KQB1144" s="16"/>
      <c r="KQC1144" s="16"/>
      <c r="KQD1144" s="16"/>
      <c r="KQE1144" s="16"/>
      <c r="KQF1144" s="16"/>
      <c r="KQG1144" s="16"/>
      <c r="KQH1144" s="16"/>
      <c r="KQI1144" s="16"/>
      <c r="KQJ1144" s="16"/>
      <c r="KQK1144" s="16"/>
      <c r="KQL1144" s="16"/>
      <c r="KQM1144" s="16"/>
      <c r="KQN1144" s="16"/>
      <c r="KQO1144" s="16"/>
      <c r="KQP1144" s="16"/>
      <c r="KQQ1144" s="16"/>
      <c r="KQR1144" s="16"/>
      <c r="KQS1144" s="16"/>
      <c r="KQT1144" s="16"/>
      <c r="KQU1144" s="16"/>
      <c r="KQV1144" s="16"/>
      <c r="KQW1144" s="16"/>
      <c r="KQX1144" s="16"/>
      <c r="KQY1144" s="16"/>
      <c r="KQZ1144" s="16"/>
      <c r="KRA1144" s="16"/>
      <c r="KRB1144" s="16"/>
      <c r="KRC1144" s="16"/>
      <c r="KRD1144" s="16"/>
      <c r="KRE1144" s="16"/>
      <c r="KRF1144" s="16"/>
      <c r="KRG1144" s="16"/>
      <c r="KRH1144" s="16"/>
      <c r="KRI1144" s="16"/>
      <c r="KRJ1144" s="16"/>
      <c r="KRK1144" s="16"/>
      <c r="KRL1144" s="16"/>
      <c r="KRM1144" s="16"/>
      <c r="KRN1144" s="16"/>
      <c r="KRO1144" s="16"/>
      <c r="KRP1144" s="16"/>
      <c r="KRQ1144" s="16"/>
      <c r="KRR1144" s="16"/>
      <c r="KRS1144" s="16"/>
      <c r="KRT1144" s="16"/>
      <c r="KRU1144" s="16"/>
      <c r="KRV1144" s="16"/>
      <c r="KRW1144" s="16"/>
      <c r="KRX1144" s="16"/>
      <c r="KRY1144" s="16"/>
      <c r="KRZ1144" s="16"/>
      <c r="KSA1144" s="16"/>
      <c r="KSB1144" s="16"/>
      <c r="KSC1144" s="16"/>
      <c r="KSD1144" s="16"/>
      <c r="KSE1144" s="16"/>
      <c r="KSF1144" s="16"/>
      <c r="KSG1144" s="16"/>
      <c r="KSH1144" s="16"/>
      <c r="KSI1144" s="16"/>
      <c r="KSJ1144" s="16"/>
      <c r="KSK1144" s="16"/>
      <c r="KSL1144" s="16"/>
      <c r="KSM1144" s="16"/>
      <c r="KSN1144" s="16"/>
      <c r="KSO1144" s="16"/>
      <c r="KSP1144" s="16"/>
      <c r="KSQ1144" s="16"/>
      <c r="KSR1144" s="16"/>
      <c r="KSS1144" s="16"/>
      <c r="KST1144" s="16"/>
      <c r="KSU1144" s="16"/>
      <c r="KSV1144" s="16"/>
      <c r="KSW1144" s="16"/>
      <c r="KSX1144" s="16"/>
      <c r="KSY1144" s="16"/>
      <c r="KSZ1144" s="16"/>
      <c r="KTA1144" s="16"/>
      <c r="KTB1144" s="16"/>
      <c r="KTC1144" s="16"/>
      <c r="KTD1144" s="16"/>
      <c r="KTE1144" s="16"/>
      <c r="KTF1144" s="16"/>
      <c r="KTG1144" s="16"/>
      <c r="KTH1144" s="16"/>
      <c r="KTI1144" s="16"/>
      <c r="KTJ1144" s="16"/>
      <c r="KTK1144" s="16"/>
      <c r="KTL1144" s="16"/>
      <c r="KTM1144" s="16"/>
      <c r="KTN1144" s="16"/>
      <c r="KTO1144" s="16"/>
      <c r="KTP1144" s="16"/>
      <c r="KTQ1144" s="16"/>
      <c r="KTR1144" s="16"/>
      <c r="KTS1144" s="16"/>
      <c r="KTT1144" s="16"/>
      <c r="KTU1144" s="16"/>
      <c r="KTV1144" s="16"/>
      <c r="KTW1144" s="16"/>
      <c r="KTX1144" s="16"/>
      <c r="KTY1144" s="16"/>
      <c r="KTZ1144" s="16"/>
      <c r="KUA1144" s="16"/>
      <c r="KUB1144" s="16"/>
      <c r="KUC1144" s="16"/>
      <c r="KUD1144" s="16"/>
      <c r="KUE1144" s="16"/>
      <c r="KUF1144" s="16"/>
      <c r="KUG1144" s="16"/>
      <c r="KUH1144" s="16"/>
      <c r="KUI1144" s="16"/>
      <c r="KUJ1144" s="16"/>
      <c r="KUK1144" s="16"/>
      <c r="KUL1144" s="16"/>
      <c r="KUM1144" s="16"/>
      <c r="KUN1144" s="16"/>
      <c r="KUO1144" s="16"/>
      <c r="KUP1144" s="16"/>
      <c r="KUQ1144" s="16"/>
      <c r="KUR1144" s="16"/>
      <c r="KUS1144" s="16"/>
      <c r="KUT1144" s="16"/>
      <c r="KUU1144" s="16"/>
      <c r="KUV1144" s="16"/>
      <c r="KUW1144" s="16"/>
      <c r="KUX1144" s="16"/>
      <c r="KUY1144" s="16"/>
      <c r="KUZ1144" s="16"/>
      <c r="KVA1144" s="16"/>
      <c r="KVB1144" s="16"/>
      <c r="KVC1144" s="16"/>
      <c r="KVD1144" s="16"/>
      <c r="KVE1144" s="16"/>
      <c r="KVF1144" s="16"/>
      <c r="KVG1144" s="16"/>
      <c r="KVH1144" s="16"/>
      <c r="KVI1144" s="16"/>
      <c r="KVJ1144" s="16"/>
      <c r="KVK1144" s="16"/>
      <c r="KVL1144" s="16"/>
      <c r="KVM1144" s="16"/>
      <c r="KVN1144" s="16"/>
      <c r="KVO1144" s="16"/>
      <c r="KVP1144" s="16"/>
      <c r="KVQ1144" s="16"/>
      <c r="KVR1144" s="16"/>
      <c r="KVS1144" s="16"/>
      <c r="KVT1144" s="16"/>
      <c r="KVU1144" s="16"/>
      <c r="KVV1144" s="16"/>
      <c r="KVW1144" s="16"/>
      <c r="KVX1144" s="16"/>
      <c r="KVY1144" s="16"/>
      <c r="KVZ1144" s="16"/>
      <c r="KWA1144" s="16"/>
      <c r="KWB1144" s="16"/>
      <c r="KWC1144" s="16"/>
      <c r="KWD1144" s="16"/>
      <c r="KWE1144" s="16"/>
      <c r="KWF1144" s="16"/>
      <c r="KWG1144" s="16"/>
      <c r="KWH1144" s="16"/>
      <c r="KWI1144" s="16"/>
      <c r="KWJ1144" s="16"/>
      <c r="KWK1144" s="16"/>
      <c r="KWL1144" s="16"/>
      <c r="KWM1144" s="16"/>
      <c r="KWN1144" s="16"/>
      <c r="KWO1144" s="16"/>
      <c r="KWP1144" s="16"/>
      <c r="KWQ1144" s="16"/>
      <c r="KWR1144" s="16"/>
      <c r="KWS1144" s="16"/>
      <c r="KWT1144" s="16"/>
      <c r="KWU1144" s="16"/>
      <c r="KWV1144" s="16"/>
      <c r="KWW1144" s="16"/>
      <c r="KWX1144" s="16"/>
      <c r="KWY1144" s="16"/>
      <c r="KWZ1144" s="16"/>
      <c r="KXA1144" s="16"/>
      <c r="KXB1144" s="16"/>
      <c r="KXC1144" s="16"/>
      <c r="KXD1144" s="16"/>
      <c r="KXE1144" s="16"/>
      <c r="KXF1144" s="16"/>
      <c r="KXG1144" s="16"/>
      <c r="KXH1144" s="16"/>
      <c r="KXI1144" s="16"/>
      <c r="KXJ1144" s="16"/>
      <c r="KXK1144" s="16"/>
      <c r="KXL1144" s="16"/>
      <c r="KXM1144" s="16"/>
      <c r="KXN1144" s="16"/>
      <c r="KXO1144" s="16"/>
      <c r="KXP1144" s="16"/>
      <c r="KXQ1144" s="16"/>
      <c r="KXR1144" s="16"/>
      <c r="KXS1144" s="16"/>
      <c r="KXT1144" s="16"/>
      <c r="KXU1144" s="16"/>
      <c r="KXV1144" s="16"/>
      <c r="KXW1144" s="16"/>
      <c r="KXX1144" s="16"/>
      <c r="KXY1144" s="16"/>
      <c r="KXZ1144" s="16"/>
      <c r="KYA1144" s="16"/>
      <c r="KYB1144" s="16"/>
      <c r="KYC1144" s="16"/>
      <c r="KYD1144" s="16"/>
      <c r="KYE1144" s="16"/>
      <c r="KYF1144" s="16"/>
      <c r="KYG1144" s="16"/>
      <c r="KYH1144" s="16"/>
      <c r="KYI1144" s="16"/>
      <c r="KYJ1144" s="16"/>
      <c r="KYK1144" s="16"/>
      <c r="KYL1144" s="16"/>
      <c r="KYM1144" s="16"/>
      <c r="KYN1144" s="16"/>
      <c r="KYO1144" s="16"/>
      <c r="KYP1144" s="16"/>
      <c r="KYQ1144" s="16"/>
      <c r="KYR1144" s="16"/>
      <c r="KYS1144" s="16"/>
      <c r="KYT1144" s="16"/>
      <c r="KYU1144" s="16"/>
      <c r="KYV1144" s="16"/>
      <c r="KYW1144" s="16"/>
      <c r="KYX1144" s="16"/>
      <c r="KYY1144" s="16"/>
      <c r="KYZ1144" s="16"/>
      <c r="KZA1144" s="16"/>
      <c r="KZB1144" s="16"/>
      <c r="KZC1144" s="16"/>
      <c r="KZD1144" s="16"/>
      <c r="KZE1144" s="16"/>
      <c r="KZF1144" s="16"/>
      <c r="KZG1144" s="16"/>
      <c r="KZH1144" s="16"/>
      <c r="KZI1144" s="16"/>
      <c r="KZJ1144" s="16"/>
      <c r="KZK1144" s="16"/>
      <c r="KZL1144" s="16"/>
      <c r="KZM1144" s="16"/>
      <c r="KZN1144" s="16"/>
      <c r="KZO1144" s="16"/>
      <c r="KZP1144" s="16"/>
      <c r="KZQ1144" s="16"/>
      <c r="KZR1144" s="16"/>
      <c r="KZS1144" s="16"/>
      <c r="KZT1144" s="16"/>
      <c r="KZU1144" s="16"/>
      <c r="KZV1144" s="16"/>
      <c r="KZW1144" s="16"/>
      <c r="KZX1144" s="16"/>
      <c r="KZY1144" s="16"/>
      <c r="KZZ1144" s="16"/>
      <c r="LAA1144" s="16"/>
      <c r="LAB1144" s="16"/>
      <c r="LAC1144" s="16"/>
      <c r="LAD1144" s="16"/>
      <c r="LAE1144" s="16"/>
      <c r="LAF1144" s="16"/>
      <c r="LAG1144" s="16"/>
      <c r="LAH1144" s="16"/>
      <c r="LAI1144" s="16"/>
      <c r="LAJ1144" s="16"/>
      <c r="LAK1144" s="16"/>
      <c r="LAL1144" s="16"/>
      <c r="LAM1144" s="16"/>
      <c r="LAN1144" s="16"/>
      <c r="LAO1144" s="16"/>
      <c r="LAP1144" s="16"/>
      <c r="LAQ1144" s="16"/>
      <c r="LAR1144" s="16"/>
      <c r="LAS1144" s="16"/>
      <c r="LAT1144" s="16"/>
      <c r="LAU1144" s="16"/>
      <c r="LAV1144" s="16"/>
      <c r="LAW1144" s="16"/>
      <c r="LAX1144" s="16"/>
      <c r="LAY1144" s="16"/>
      <c r="LAZ1144" s="16"/>
      <c r="LBA1144" s="16"/>
      <c r="LBB1144" s="16"/>
      <c r="LBC1144" s="16"/>
      <c r="LBD1144" s="16"/>
      <c r="LBE1144" s="16"/>
      <c r="LBF1144" s="16"/>
      <c r="LBG1144" s="16"/>
      <c r="LBH1144" s="16"/>
      <c r="LBI1144" s="16"/>
      <c r="LBJ1144" s="16"/>
      <c r="LBK1144" s="16"/>
      <c r="LBL1144" s="16"/>
      <c r="LBM1144" s="16"/>
      <c r="LBN1144" s="16"/>
      <c r="LBO1144" s="16"/>
      <c r="LBP1144" s="16"/>
      <c r="LBQ1144" s="16"/>
      <c r="LBR1144" s="16"/>
      <c r="LBS1144" s="16"/>
      <c r="LBT1144" s="16"/>
      <c r="LBU1144" s="16"/>
      <c r="LBV1144" s="16"/>
      <c r="LBW1144" s="16"/>
      <c r="LBX1144" s="16"/>
      <c r="LBY1144" s="16"/>
      <c r="LBZ1144" s="16"/>
      <c r="LCA1144" s="16"/>
      <c r="LCB1144" s="16"/>
      <c r="LCC1144" s="16"/>
      <c r="LCD1144" s="16"/>
      <c r="LCE1144" s="16"/>
      <c r="LCF1144" s="16"/>
      <c r="LCG1144" s="16"/>
      <c r="LCH1144" s="16"/>
      <c r="LCI1144" s="16"/>
      <c r="LCJ1144" s="16"/>
      <c r="LCK1144" s="16"/>
      <c r="LCL1144" s="16"/>
      <c r="LCM1144" s="16"/>
      <c r="LCN1144" s="16"/>
      <c r="LCO1144" s="16"/>
      <c r="LCP1144" s="16"/>
      <c r="LCQ1144" s="16"/>
      <c r="LCR1144" s="16"/>
      <c r="LCS1144" s="16"/>
      <c r="LCT1144" s="16"/>
      <c r="LCU1144" s="16"/>
      <c r="LCV1144" s="16"/>
      <c r="LCW1144" s="16"/>
      <c r="LCX1144" s="16"/>
      <c r="LCY1144" s="16"/>
      <c r="LCZ1144" s="16"/>
      <c r="LDA1144" s="16"/>
      <c r="LDB1144" s="16"/>
      <c r="LDC1144" s="16"/>
      <c r="LDD1144" s="16"/>
      <c r="LDE1144" s="16"/>
      <c r="LDF1144" s="16"/>
      <c r="LDG1144" s="16"/>
      <c r="LDH1144" s="16"/>
      <c r="LDI1144" s="16"/>
      <c r="LDJ1144" s="16"/>
      <c r="LDK1144" s="16"/>
      <c r="LDL1144" s="16"/>
      <c r="LDM1144" s="16"/>
      <c r="LDN1144" s="16"/>
      <c r="LDO1144" s="16"/>
      <c r="LDP1144" s="16"/>
      <c r="LDQ1144" s="16"/>
      <c r="LDR1144" s="16"/>
      <c r="LDS1144" s="16"/>
      <c r="LDT1144" s="16"/>
      <c r="LDU1144" s="16"/>
      <c r="LDV1144" s="16"/>
      <c r="LDW1144" s="16"/>
      <c r="LDX1144" s="16"/>
      <c r="LDY1144" s="16"/>
      <c r="LDZ1144" s="16"/>
      <c r="LEA1144" s="16"/>
      <c r="LEB1144" s="16"/>
      <c r="LEC1144" s="16"/>
      <c r="LED1144" s="16"/>
      <c r="LEE1144" s="16"/>
      <c r="LEF1144" s="16"/>
      <c r="LEG1144" s="16"/>
      <c r="LEH1144" s="16"/>
      <c r="LEI1144" s="16"/>
      <c r="LEJ1144" s="16"/>
      <c r="LEK1144" s="16"/>
      <c r="LEL1144" s="16"/>
      <c r="LEM1144" s="16"/>
      <c r="LEN1144" s="16"/>
      <c r="LEO1144" s="16"/>
      <c r="LEP1144" s="16"/>
      <c r="LEQ1144" s="16"/>
      <c r="LER1144" s="16"/>
      <c r="LES1144" s="16"/>
      <c r="LET1144" s="16"/>
      <c r="LEU1144" s="16"/>
      <c r="LEV1144" s="16"/>
      <c r="LEW1144" s="16"/>
      <c r="LEX1144" s="16"/>
      <c r="LEY1144" s="16"/>
      <c r="LEZ1144" s="16"/>
      <c r="LFA1144" s="16"/>
      <c r="LFB1144" s="16"/>
      <c r="LFC1144" s="16"/>
      <c r="LFD1144" s="16"/>
      <c r="LFE1144" s="16"/>
      <c r="LFF1144" s="16"/>
      <c r="LFG1144" s="16"/>
      <c r="LFH1144" s="16"/>
      <c r="LFI1144" s="16"/>
      <c r="LFJ1144" s="16"/>
      <c r="LFK1144" s="16"/>
      <c r="LFL1144" s="16"/>
      <c r="LFM1144" s="16"/>
      <c r="LFN1144" s="16"/>
      <c r="LFO1144" s="16"/>
      <c r="LFP1144" s="16"/>
      <c r="LFQ1144" s="16"/>
      <c r="LFR1144" s="16"/>
      <c r="LFS1144" s="16"/>
      <c r="LFT1144" s="16"/>
      <c r="LFU1144" s="16"/>
      <c r="LFV1144" s="16"/>
      <c r="LFW1144" s="16"/>
      <c r="LFX1144" s="16"/>
      <c r="LFY1144" s="16"/>
      <c r="LFZ1144" s="16"/>
      <c r="LGA1144" s="16"/>
      <c r="LGB1144" s="16"/>
      <c r="LGC1144" s="16"/>
      <c r="LGD1144" s="16"/>
      <c r="LGE1144" s="16"/>
      <c r="LGF1144" s="16"/>
      <c r="LGG1144" s="16"/>
      <c r="LGH1144" s="16"/>
      <c r="LGI1144" s="16"/>
      <c r="LGJ1144" s="16"/>
      <c r="LGK1144" s="16"/>
      <c r="LGL1144" s="16"/>
      <c r="LGM1144" s="16"/>
      <c r="LGN1144" s="16"/>
      <c r="LGO1144" s="16"/>
      <c r="LGP1144" s="16"/>
      <c r="LGQ1144" s="16"/>
      <c r="LGR1144" s="16"/>
      <c r="LGS1144" s="16"/>
      <c r="LGT1144" s="16"/>
      <c r="LGU1144" s="16"/>
      <c r="LGV1144" s="16"/>
      <c r="LGW1144" s="16"/>
      <c r="LGX1144" s="16"/>
      <c r="LGY1144" s="16"/>
      <c r="LGZ1144" s="16"/>
      <c r="LHA1144" s="16"/>
      <c r="LHB1144" s="16"/>
      <c r="LHC1144" s="16"/>
      <c r="LHD1144" s="16"/>
      <c r="LHE1144" s="16"/>
      <c r="LHF1144" s="16"/>
      <c r="LHG1144" s="16"/>
      <c r="LHH1144" s="16"/>
      <c r="LHI1144" s="16"/>
      <c r="LHJ1144" s="16"/>
      <c r="LHK1144" s="16"/>
      <c r="LHL1144" s="16"/>
      <c r="LHM1144" s="16"/>
      <c r="LHN1144" s="16"/>
      <c r="LHO1144" s="16"/>
      <c r="LHP1144" s="16"/>
      <c r="LHQ1144" s="16"/>
      <c r="LHR1144" s="16"/>
      <c r="LHS1144" s="16"/>
      <c r="LHT1144" s="16"/>
      <c r="LHU1144" s="16"/>
      <c r="LHV1144" s="16"/>
      <c r="LHW1144" s="16"/>
      <c r="LHX1144" s="16"/>
      <c r="LHY1144" s="16"/>
      <c r="LHZ1144" s="16"/>
      <c r="LIA1144" s="16"/>
      <c r="LIB1144" s="16"/>
      <c r="LIC1144" s="16"/>
      <c r="LID1144" s="16"/>
      <c r="LIE1144" s="16"/>
      <c r="LIF1144" s="16"/>
      <c r="LIG1144" s="16"/>
      <c r="LIH1144" s="16"/>
      <c r="LII1144" s="16"/>
      <c r="LIJ1144" s="16"/>
      <c r="LIK1144" s="16"/>
      <c r="LIL1144" s="16"/>
      <c r="LIM1144" s="16"/>
      <c r="LIN1144" s="16"/>
      <c r="LIO1144" s="16"/>
      <c r="LIP1144" s="16"/>
      <c r="LIQ1144" s="16"/>
      <c r="LIR1144" s="16"/>
      <c r="LIS1144" s="16"/>
      <c r="LIT1144" s="16"/>
      <c r="LIU1144" s="16"/>
      <c r="LIV1144" s="16"/>
      <c r="LIW1144" s="16"/>
      <c r="LIX1144" s="16"/>
      <c r="LIY1144" s="16"/>
      <c r="LIZ1144" s="16"/>
      <c r="LJA1144" s="16"/>
      <c r="LJB1144" s="16"/>
      <c r="LJC1144" s="16"/>
      <c r="LJD1144" s="16"/>
      <c r="LJE1144" s="16"/>
      <c r="LJF1144" s="16"/>
      <c r="LJG1144" s="16"/>
      <c r="LJH1144" s="16"/>
      <c r="LJI1144" s="16"/>
      <c r="LJJ1144" s="16"/>
      <c r="LJK1144" s="16"/>
      <c r="LJL1144" s="16"/>
      <c r="LJM1144" s="16"/>
      <c r="LJN1144" s="16"/>
      <c r="LJO1144" s="16"/>
      <c r="LJP1144" s="16"/>
      <c r="LJQ1144" s="16"/>
      <c r="LJR1144" s="16"/>
      <c r="LJS1144" s="16"/>
      <c r="LJT1144" s="16"/>
      <c r="LJU1144" s="16"/>
      <c r="LJV1144" s="16"/>
      <c r="LJW1144" s="16"/>
      <c r="LJX1144" s="16"/>
      <c r="LJY1144" s="16"/>
      <c r="LJZ1144" s="16"/>
      <c r="LKA1144" s="16"/>
      <c r="LKB1144" s="16"/>
      <c r="LKC1144" s="16"/>
      <c r="LKD1144" s="16"/>
      <c r="LKE1144" s="16"/>
      <c r="LKF1144" s="16"/>
      <c r="LKG1144" s="16"/>
      <c r="LKH1144" s="16"/>
      <c r="LKI1144" s="16"/>
      <c r="LKJ1144" s="16"/>
      <c r="LKK1144" s="16"/>
      <c r="LKL1144" s="16"/>
      <c r="LKM1144" s="16"/>
      <c r="LKN1144" s="16"/>
      <c r="LKO1144" s="16"/>
      <c r="LKP1144" s="16"/>
      <c r="LKQ1144" s="16"/>
      <c r="LKR1144" s="16"/>
      <c r="LKS1144" s="16"/>
      <c r="LKT1144" s="16"/>
      <c r="LKU1144" s="16"/>
      <c r="LKV1144" s="16"/>
      <c r="LKW1144" s="16"/>
      <c r="LKX1144" s="16"/>
      <c r="LKY1144" s="16"/>
      <c r="LKZ1144" s="16"/>
      <c r="LLA1144" s="16"/>
      <c r="LLB1144" s="16"/>
      <c r="LLC1144" s="16"/>
      <c r="LLD1144" s="16"/>
      <c r="LLE1144" s="16"/>
      <c r="LLF1144" s="16"/>
      <c r="LLG1144" s="16"/>
      <c r="LLH1144" s="16"/>
      <c r="LLI1144" s="16"/>
      <c r="LLJ1144" s="16"/>
      <c r="LLK1144" s="16"/>
      <c r="LLL1144" s="16"/>
      <c r="LLM1144" s="16"/>
      <c r="LLN1144" s="16"/>
      <c r="LLO1144" s="16"/>
      <c r="LLP1144" s="16"/>
      <c r="LLQ1144" s="16"/>
      <c r="LLR1144" s="16"/>
      <c r="LLS1144" s="16"/>
      <c r="LLT1144" s="16"/>
      <c r="LLU1144" s="16"/>
      <c r="LLV1144" s="16"/>
      <c r="LLW1144" s="16"/>
      <c r="LLX1144" s="16"/>
      <c r="LLY1144" s="16"/>
      <c r="LLZ1144" s="16"/>
      <c r="LMA1144" s="16"/>
      <c r="LMB1144" s="16"/>
      <c r="LMC1144" s="16"/>
      <c r="LMD1144" s="16"/>
      <c r="LME1144" s="16"/>
      <c r="LMF1144" s="16"/>
      <c r="LMG1144" s="16"/>
      <c r="LMH1144" s="16"/>
      <c r="LMI1144" s="16"/>
      <c r="LMJ1144" s="16"/>
      <c r="LMK1144" s="16"/>
      <c r="LML1144" s="16"/>
      <c r="LMM1144" s="16"/>
      <c r="LMN1144" s="16"/>
      <c r="LMO1144" s="16"/>
      <c r="LMP1144" s="16"/>
      <c r="LMQ1144" s="16"/>
      <c r="LMR1144" s="16"/>
      <c r="LMS1144" s="16"/>
      <c r="LMT1144" s="16"/>
      <c r="LMU1144" s="16"/>
      <c r="LMV1144" s="16"/>
      <c r="LMW1144" s="16"/>
      <c r="LMX1144" s="16"/>
      <c r="LMY1144" s="16"/>
      <c r="LMZ1144" s="16"/>
      <c r="LNA1144" s="16"/>
      <c r="LNB1144" s="16"/>
      <c r="LNC1144" s="16"/>
      <c r="LND1144" s="16"/>
      <c r="LNE1144" s="16"/>
      <c r="LNF1144" s="16"/>
      <c r="LNG1144" s="16"/>
      <c r="LNH1144" s="16"/>
      <c r="LNI1144" s="16"/>
      <c r="LNJ1144" s="16"/>
      <c r="LNK1144" s="16"/>
      <c r="LNL1144" s="16"/>
      <c r="LNM1144" s="16"/>
      <c r="LNN1144" s="16"/>
      <c r="LNO1144" s="16"/>
      <c r="LNP1144" s="16"/>
      <c r="LNQ1144" s="16"/>
      <c r="LNR1144" s="16"/>
      <c r="LNS1144" s="16"/>
      <c r="LNT1144" s="16"/>
      <c r="LNU1144" s="16"/>
      <c r="LNV1144" s="16"/>
      <c r="LNW1144" s="16"/>
      <c r="LNX1144" s="16"/>
      <c r="LNY1144" s="16"/>
      <c r="LNZ1144" s="16"/>
      <c r="LOA1144" s="16"/>
      <c r="LOB1144" s="16"/>
      <c r="LOC1144" s="16"/>
      <c r="LOD1144" s="16"/>
      <c r="LOE1144" s="16"/>
      <c r="LOF1144" s="16"/>
      <c r="LOG1144" s="16"/>
      <c r="LOH1144" s="16"/>
      <c r="LOI1144" s="16"/>
      <c r="LOJ1144" s="16"/>
      <c r="LOK1144" s="16"/>
      <c r="LOL1144" s="16"/>
      <c r="LOM1144" s="16"/>
      <c r="LON1144" s="16"/>
      <c r="LOO1144" s="16"/>
      <c r="LOP1144" s="16"/>
      <c r="LOQ1144" s="16"/>
      <c r="LOR1144" s="16"/>
      <c r="LOS1144" s="16"/>
      <c r="LOT1144" s="16"/>
      <c r="LOU1144" s="16"/>
      <c r="LOV1144" s="16"/>
      <c r="LOW1144" s="16"/>
      <c r="LOX1144" s="16"/>
      <c r="LOY1144" s="16"/>
      <c r="LOZ1144" s="16"/>
      <c r="LPA1144" s="16"/>
      <c r="LPB1144" s="16"/>
      <c r="LPC1144" s="16"/>
      <c r="LPD1144" s="16"/>
      <c r="LPE1144" s="16"/>
      <c r="LPF1144" s="16"/>
      <c r="LPG1144" s="16"/>
      <c r="LPH1144" s="16"/>
      <c r="LPI1144" s="16"/>
      <c r="LPJ1144" s="16"/>
      <c r="LPK1144" s="16"/>
      <c r="LPL1144" s="16"/>
      <c r="LPM1144" s="16"/>
      <c r="LPN1144" s="16"/>
      <c r="LPO1144" s="16"/>
      <c r="LPP1144" s="16"/>
      <c r="LPQ1144" s="16"/>
      <c r="LPR1144" s="16"/>
      <c r="LPS1144" s="16"/>
      <c r="LPT1144" s="16"/>
      <c r="LPU1144" s="16"/>
      <c r="LPV1144" s="16"/>
      <c r="LPW1144" s="16"/>
      <c r="LPX1144" s="16"/>
      <c r="LPY1144" s="16"/>
      <c r="LPZ1144" s="16"/>
      <c r="LQA1144" s="16"/>
      <c r="LQB1144" s="16"/>
      <c r="LQC1144" s="16"/>
      <c r="LQD1144" s="16"/>
      <c r="LQE1144" s="16"/>
      <c r="LQF1144" s="16"/>
      <c r="LQG1144" s="16"/>
      <c r="LQH1144" s="16"/>
      <c r="LQI1144" s="16"/>
      <c r="LQJ1144" s="16"/>
      <c r="LQK1144" s="16"/>
      <c r="LQL1144" s="16"/>
      <c r="LQM1144" s="16"/>
      <c r="LQN1144" s="16"/>
      <c r="LQO1144" s="16"/>
      <c r="LQP1144" s="16"/>
      <c r="LQQ1144" s="16"/>
      <c r="LQR1144" s="16"/>
      <c r="LQS1144" s="16"/>
      <c r="LQT1144" s="16"/>
      <c r="LQU1144" s="16"/>
      <c r="LQV1144" s="16"/>
      <c r="LQW1144" s="16"/>
      <c r="LQX1144" s="16"/>
      <c r="LQY1144" s="16"/>
      <c r="LQZ1144" s="16"/>
      <c r="LRA1144" s="16"/>
      <c r="LRB1144" s="16"/>
      <c r="LRC1144" s="16"/>
      <c r="LRD1144" s="16"/>
      <c r="LRE1144" s="16"/>
      <c r="LRF1144" s="16"/>
      <c r="LRG1144" s="16"/>
      <c r="LRH1144" s="16"/>
      <c r="LRI1144" s="16"/>
      <c r="LRJ1144" s="16"/>
      <c r="LRK1144" s="16"/>
      <c r="LRL1144" s="16"/>
      <c r="LRM1144" s="16"/>
      <c r="LRN1144" s="16"/>
      <c r="LRO1144" s="16"/>
      <c r="LRP1144" s="16"/>
      <c r="LRQ1144" s="16"/>
      <c r="LRR1144" s="16"/>
      <c r="LRS1144" s="16"/>
      <c r="LRT1144" s="16"/>
      <c r="LRU1144" s="16"/>
      <c r="LRV1144" s="16"/>
      <c r="LRW1144" s="16"/>
      <c r="LRX1144" s="16"/>
      <c r="LRY1144" s="16"/>
      <c r="LRZ1144" s="16"/>
      <c r="LSA1144" s="16"/>
      <c r="LSB1144" s="16"/>
      <c r="LSC1144" s="16"/>
      <c r="LSD1144" s="16"/>
      <c r="LSE1144" s="16"/>
      <c r="LSF1144" s="16"/>
      <c r="LSG1144" s="16"/>
      <c r="LSH1144" s="16"/>
      <c r="LSI1144" s="16"/>
      <c r="LSJ1144" s="16"/>
      <c r="LSK1144" s="16"/>
      <c r="LSL1144" s="16"/>
      <c r="LSM1144" s="16"/>
      <c r="LSN1144" s="16"/>
      <c r="LSO1144" s="16"/>
      <c r="LSP1144" s="16"/>
      <c r="LSQ1144" s="16"/>
      <c r="LSR1144" s="16"/>
      <c r="LSS1144" s="16"/>
      <c r="LST1144" s="16"/>
      <c r="LSU1144" s="16"/>
      <c r="LSV1144" s="16"/>
      <c r="LSW1144" s="16"/>
      <c r="LSX1144" s="16"/>
      <c r="LSY1144" s="16"/>
      <c r="LSZ1144" s="16"/>
      <c r="LTA1144" s="16"/>
      <c r="LTB1144" s="16"/>
      <c r="LTC1144" s="16"/>
      <c r="LTD1144" s="16"/>
      <c r="LTE1144" s="16"/>
      <c r="LTF1144" s="16"/>
      <c r="LTG1144" s="16"/>
      <c r="LTH1144" s="16"/>
      <c r="LTI1144" s="16"/>
      <c r="LTJ1144" s="16"/>
      <c r="LTK1144" s="16"/>
      <c r="LTL1144" s="16"/>
      <c r="LTM1144" s="16"/>
      <c r="LTN1144" s="16"/>
      <c r="LTO1144" s="16"/>
      <c r="LTP1144" s="16"/>
      <c r="LTQ1144" s="16"/>
      <c r="LTR1144" s="16"/>
      <c r="LTS1144" s="16"/>
      <c r="LTT1144" s="16"/>
      <c r="LTU1144" s="16"/>
      <c r="LTV1144" s="16"/>
      <c r="LTW1144" s="16"/>
      <c r="LTX1144" s="16"/>
      <c r="LTY1144" s="16"/>
      <c r="LTZ1144" s="16"/>
      <c r="LUA1144" s="16"/>
      <c r="LUB1144" s="16"/>
      <c r="LUC1144" s="16"/>
      <c r="LUD1144" s="16"/>
      <c r="LUE1144" s="16"/>
      <c r="LUF1144" s="16"/>
      <c r="LUG1144" s="16"/>
      <c r="LUH1144" s="16"/>
      <c r="LUI1144" s="16"/>
      <c r="LUJ1144" s="16"/>
      <c r="LUK1144" s="16"/>
      <c r="LUL1144" s="16"/>
      <c r="LUM1144" s="16"/>
      <c r="LUN1144" s="16"/>
      <c r="LUO1144" s="16"/>
      <c r="LUP1144" s="16"/>
      <c r="LUQ1144" s="16"/>
      <c r="LUR1144" s="16"/>
      <c r="LUS1144" s="16"/>
      <c r="LUT1144" s="16"/>
      <c r="LUU1144" s="16"/>
      <c r="LUV1144" s="16"/>
      <c r="LUW1144" s="16"/>
      <c r="LUX1144" s="16"/>
      <c r="LUY1144" s="16"/>
      <c r="LUZ1144" s="16"/>
      <c r="LVA1144" s="16"/>
      <c r="LVB1144" s="16"/>
      <c r="LVC1144" s="16"/>
      <c r="LVD1144" s="16"/>
      <c r="LVE1144" s="16"/>
      <c r="LVF1144" s="16"/>
      <c r="LVG1144" s="16"/>
      <c r="LVH1144" s="16"/>
      <c r="LVI1144" s="16"/>
      <c r="LVJ1144" s="16"/>
      <c r="LVK1144" s="16"/>
      <c r="LVL1144" s="16"/>
      <c r="LVM1144" s="16"/>
      <c r="LVN1144" s="16"/>
      <c r="LVO1144" s="16"/>
      <c r="LVP1144" s="16"/>
      <c r="LVQ1144" s="16"/>
      <c r="LVR1144" s="16"/>
      <c r="LVS1144" s="16"/>
      <c r="LVT1144" s="16"/>
      <c r="LVU1144" s="16"/>
      <c r="LVV1144" s="16"/>
      <c r="LVW1144" s="16"/>
      <c r="LVX1144" s="16"/>
      <c r="LVY1144" s="16"/>
      <c r="LVZ1144" s="16"/>
      <c r="LWA1144" s="16"/>
      <c r="LWB1144" s="16"/>
      <c r="LWC1144" s="16"/>
      <c r="LWD1144" s="16"/>
      <c r="LWE1144" s="16"/>
      <c r="LWF1144" s="16"/>
      <c r="LWG1144" s="16"/>
      <c r="LWH1144" s="16"/>
      <c r="LWI1144" s="16"/>
      <c r="LWJ1144" s="16"/>
      <c r="LWK1144" s="16"/>
      <c r="LWL1144" s="16"/>
      <c r="LWM1144" s="16"/>
      <c r="LWN1144" s="16"/>
      <c r="LWO1144" s="16"/>
      <c r="LWP1144" s="16"/>
      <c r="LWQ1144" s="16"/>
      <c r="LWR1144" s="16"/>
      <c r="LWS1144" s="16"/>
      <c r="LWT1144" s="16"/>
      <c r="LWU1144" s="16"/>
      <c r="LWV1144" s="16"/>
      <c r="LWW1144" s="16"/>
      <c r="LWX1144" s="16"/>
      <c r="LWY1144" s="16"/>
      <c r="LWZ1144" s="16"/>
      <c r="LXA1144" s="16"/>
      <c r="LXB1144" s="16"/>
      <c r="LXC1144" s="16"/>
      <c r="LXD1144" s="16"/>
      <c r="LXE1144" s="16"/>
      <c r="LXF1144" s="16"/>
      <c r="LXG1144" s="16"/>
      <c r="LXH1144" s="16"/>
      <c r="LXI1144" s="16"/>
      <c r="LXJ1144" s="16"/>
      <c r="LXK1144" s="16"/>
      <c r="LXL1144" s="16"/>
      <c r="LXM1144" s="16"/>
      <c r="LXN1144" s="16"/>
      <c r="LXO1144" s="16"/>
      <c r="LXP1144" s="16"/>
      <c r="LXQ1144" s="16"/>
      <c r="LXR1144" s="16"/>
      <c r="LXS1144" s="16"/>
      <c r="LXT1144" s="16"/>
      <c r="LXU1144" s="16"/>
      <c r="LXV1144" s="16"/>
      <c r="LXW1144" s="16"/>
      <c r="LXX1144" s="16"/>
      <c r="LXY1144" s="16"/>
      <c r="LXZ1144" s="16"/>
      <c r="LYA1144" s="16"/>
      <c r="LYB1144" s="16"/>
      <c r="LYC1144" s="16"/>
      <c r="LYD1144" s="16"/>
      <c r="LYE1144" s="16"/>
      <c r="LYF1144" s="16"/>
      <c r="LYG1144" s="16"/>
      <c r="LYH1144" s="16"/>
      <c r="LYI1144" s="16"/>
      <c r="LYJ1144" s="16"/>
      <c r="LYK1144" s="16"/>
      <c r="LYL1144" s="16"/>
      <c r="LYM1144" s="16"/>
      <c r="LYN1144" s="16"/>
      <c r="LYO1144" s="16"/>
      <c r="LYP1144" s="16"/>
      <c r="LYQ1144" s="16"/>
      <c r="LYR1144" s="16"/>
      <c r="LYS1144" s="16"/>
      <c r="LYT1144" s="16"/>
      <c r="LYU1144" s="16"/>
      <c r="LYV1144" s="16"/>
      <c r="LYW1144" s="16"/>
      <c r="LYX1144" s="16"/>
      <c r="LYY1144" s="16"/>
      <c r="LYZ1144" s="16"/>
      <c r="LZA1144" s="16"/>
      <c r="LZB1144" s="16"/>
      <c r="LZC1144" s="16"/>
      <c r="LZD1144" s="16"/>
      <c r="LZE1144" s="16"/>
      <c r="LZF1144" s="16"/>
      <c r="LZG1144" s="16"/>
      <c r="LZH1144" s="16"/>
      <c r="LZI1144" s="16"/>
      <c r="LZJ1144" s="16"/>
      <c r="LZK1144" s="16"/>
      <c r="LZL1144" s="16"/>
      <c r="LZM1144" s="16"/>
      <c r="LZN1144" s="16"/>
      <c r="LZO1144" s="16"/>
      <c r="LZP1144" s="16"/>
      <c r="LZQ1144" s="16"/>
      <c r="LZR1144" s="16"/>
      <c r="LZS1144" s="16"/>
      <c r="LZT1144" s="16"/>
      <c r="LZU1144" s="16"/>
      <c r="LZV1144" s="16"/>
      <c r="LZW1144" s="16"/>
      <c r="LZX1144" s="16"/>
      <c r="LZY1144" s="16"/>
      <c r="LZZ1144" s="16"/>
      <c r="MAA1144" s="16"/>
      <c r="MAB1144" s="16"/>
      <c r="MAC1144" s="16"/>
      <c r="MAD1144" s="16"/>
      <c r="MAE1144" s="16"/>
      <c r="MAF1144" s="16"/>
      <c r="MAG1144" s="16"/>
      <c r="MAH1144" s="16"/>
      <c r="MAI1144" s="16"/>
      <c r="MAJ1144" s="16"/>
      <c r="MAK1144" s="16"/>
      <c r="MAL1144" s="16"/>
      <c r="MAM1144" s="16"/>
      <c r="MAN1144" s="16"/>
      <c r="MAO1144" s="16"/>
      <c r="MAP1144" s="16"/>
      <c r="MAQ1144" s="16"/>
      <c r="MAR1144" s="16"/>
      <c r="MAS1144" s="16"/>
      <c r="MAT1144" s="16"/>
      <c r="MAU1144" s="16"/>
      <c r="MAV1144" s="16"/>
      <c r="MAW1144" s="16"/>
      <c r="MAX1144" s="16"/>
      <c r="MAY1144" s="16"/>
      <c r="MAZ1144" s="16"/>
      <c r="MBA1144" s="16"/>
      <c r="MBB1144" s="16"/>
      <c r="MBC1144" s="16"/>
      <c r="MBD1144" s="16"/>
      <c r="MBE1144" s="16"/>
      <c r="MBF1144" s="16"/>
      <c r="MBG1144" s="16"/>
      <c r="MBH1144" s="16"/>
      <c r="MBI1144" s="16"/>
      <c r="MBJ1144" s="16"/>
      <c r="MBK1144" s="16"/>
      <c r="MBL1144" s="16"/>
      <c r="MBM1144" s="16"/>
      <c r="MBN1144" s="16"/>
      <c r="MBO1144" s="16"/>
      <c r="MBP1144" s="16"/>
      <c r="MBQ1144" s="16"/>
      <c r="MBR1144" s="16"/>
      <c r="MBS1144" s="16"/>
      <c r="MBT1144" s="16"/>
      <c r="MBU1144" s="16"/>
      <c r="MBV1144" s="16"/>
      <c r="MBW1144" s="16"/>
      <c r="MBX1144" s="16"/>
      <c r="MBY1144" s="16"/>
      <c r="MBZ1144" s="16"/>
      <c r="MCA1144" s="16"/>
      <c r="MCB1144" s="16"/>
      <c r="MCC1144" s="16"/>
      <c r="MCD1144" s="16"/>
      <c r="MCE1144" s="16"/>
      <c r="MCF1144" s="16"/>
      <c r="MCG1144" s="16"/>
      <c r="MCH1144" s="16"/>
      <c r="MCI1144" s="16"/>
      <c r="MCJ1144" s="16"/>
      <c r="MCK1144" s="16"/>
      <c r="MCL1144" s="16"/>
      <c r="MCM1144" s="16"/>
      <c r="MCN1144" s="16"/>
      <c r="MCO1144" s="16"/>
      <c r="MCP1144" s="16"/>
      <c r="MCQ1144" s="16"/>
      <c r="MCR1144" s="16"/>
      <c r="MCS1144" s="16"/>
      <c r="MCT1144" s="16"/>
      <c r="MCU1144" s="16"/>
      <c r="MCV1144" s="16"/>
      <c r="MCW1144" s="16"/>
      <c r="MCX1144" s="16"/>
      <c r="MCY1144" s="16"/>
      <c r="MCZ1144" s="16"/>
      <c r="MDA1144" s="16"/>
      <c r="MDB1144" s="16"/>
      <c r="MDC1144" s="16"/>
      <c r="MDD1144" s="16"/>
      <c r="MDE1144" s="16"/>
      <c r="MDF1144" s="16"/>
      <c r="MDG1144" s="16"/>
      <c r="MDH1144" s="16"/>
      <c r="MDI1144" s="16"/>
      <c r="MDJ1144" s="16"/>
      <c r="MDK1144" s="16"/>
      <c r="MDL1144" s="16"/>
      <c r="MDM1144" s="16"/>
      <c r="MDN1144" s="16"/>
      <c r="MDO1144" s="16"/>
      <c r="MDP1144" s="16"/>
      <c r="MDQ1144" s="16"/>
      <c r="MDR1144" s="16"/>
      <c r="MDS1144" s="16"/>
      <c r="MDT1144" s="16"/>
      <c r="MDU1144" s="16"/>
      <c r="MDV1144" s="16"/>
      <c r="MDW1144" s="16"/>
      <c r="MDX1144" s="16"/>
      <c r="MDY1144" s="16"/>
      <c r="MDZ1144" s="16"/>
      <c r="MEA1144" s="16"/>
      <c r="MEB1144" s="16"/>
      <c r="MEC1144" s="16"/>
      <c r="MED1144" s="16"/>
      <c r="MEE1144" s="16"/>
      <c r="MEF1144" s="16"/>
      <c r="MEG1144" s="16"/>
      <c r="MEH1144" s="16"/>
      <c r="MEI1144" s="16"/>
      <c r="MEJ1144" s="16"/>
      <c r="MEK1144" s="16"/>
      <c r="MEL1144" s="16"/>
      <c r="MEM1144" s="16"/>
      <c r="MEN1144" s="16"/>
      <c r="MEO1144" s="16"/>
      <c r="MEP1144" s="16"/>
      <c r="MEQ1144" s="16"/>
      <c r="MER1144" s="16"/>
      <c r="MES1144" s="16"/>
      <c r="MET1144" s="16"/>
      <c r="MEU1144" s="16"/>
      <c r="MEV1144" s="16"/>
      <c r="MEW1144" s="16"/>
      <c r="MEX1144" s="16"/>
      <c r="MEY1144" s="16"/>
      <c r="MEZ1144" s="16"/>
      <c r="MFA1144" s="16"/>
      <c r="MFB1144" s="16"/>
      <c r="MFC1144" s="16"/>
      <c r="MFD1144" s="16"/>
      <c r="MFE1144" s="16"/>
      <c r="MFF1144" s="16"/>
      <c r="MFG1144" s="16"/>
      <c r="MFH1144" s="16"/>
      <c r="MFI1144" s="16"/>
      <c r="MFJ1144" s="16"/>
      <c r="MFK1144" s="16"/>
      <c r="MFL1144" s="16"/>
      <c r="MFM1144" s="16"/>
      <c r="MFN1144" s="16"/>
      <c r="MFO1144" s="16"/>
      <c r="MFP1144" s="16"/>
      <c r="MFQ1144" s="16"/>
      <c r="MFR1144" s="16"/>
      <c r="MFS1144" s="16"/>
      <c r="MFT1144" s="16"/>
      <c r="MFU1144" s="16"/>
      <c r="MFV1144" s="16"/>
      <c r="MFW1144" s="16"/>
      <c r="MFX1144" s="16"/>
      <c r="MFY1144" s="16"/>
      <c r="MFZ1144" s="16"/>
      <c r="MGA1144" s="16"/>
      <c r="MGB1144" s="16"/>
      <c r="MGC1144" s="16"/>
      <c r="MGD1144" s="16"/>
      <c r="MGE1144" s="16"/>
      <c r="MGF1144" s="16"/>
      <c r="MGG1144" s="16"/>
      <c r="MGH1144" s="16"/>
      <c r="MGI1144" s="16"/>
      <c r="MGJ1144" s="16"/>
      <c r="MGK1144" s="16"/>
      <c r="MGL1144" s="16"/>
      <c r="MGM1144" s="16"/>
      <c r="MGN1144" s="16"/>
      <c r="MGO1144" s="16"/>
      <c r="MGP1144" s="16"/>
      <c r="MGQ1144" s="16"/>
      <c r="MGR1144" s="16"/>
      <c r="MGS1144" s="16"/>
      <c r="MGT1144" s="16"/>
      <c r="MGU1144" s="16"/>
      <c r="MGV1144" s="16"/>
      <c r="MGW1144" s="16"/>
      <c r="MGX1144" s="16"/>
      <c r="MGY1144" s="16"/>
      <c r="MGZ1144" s="16"/>
      <c r="MHA1144" s="16"/>
      <c r="MHB1144" s="16"/>
      <c r="MHC1144" s="16"/>
      <c r="MHD1144" s="16"/>
      <c r="MHE1144" s="16"/>
      <c r="MHF1144" s="16"/>
      <c r="MHG1144" s="16"/>
      <c r="MHH1144" s="16"/>
      <c r="MHI1144" s="16"/>
      <c r="MHJ1144" s="16"/>
      <c r="MHK1144" s="16"/>
      <c r="MHL1144" s="16"/>
      <c r="MHM1144" s="16"/>
      <c r="MHN1144" s="16"/>
      <c r="MHO1144" s="16"/>
      <c r="MHP1144" s="16"/>
      <c r="MHQ1144" s="16"/>
      <c r="MHR1144" s="16"/>
      <c r="MHS1144" s="16"/>
      <c r="MHT1144" s="16"/>
      <c r="MHU1144" s="16"/>
      <c r="MHV1144" s="16"/>
      <c r="MHW1144" s="16"/>
      <c r="MHX1144" s="16"/>
      <c r="MHY1144" s="16"/>
      <c r="MHZ1144" s="16"/>
      <c r="MIA1144" s="16"/>
      <c r="MIB1144" s="16"/>
      <c r="MIC1144" s="16"/>
      <c r="MID1144" s="16"/>
      <c r="MIE1144" s="16"/>
      <c r="MIF1144" s="16"/>
      <c r="MIG1144" s="16"/>
      <c r="MIH1144" s="16"/>
      <c r="MII1144" s="16"/>
      <c r="MIJ1144" s="16"/>
      <c r="MIK1144" s="16"/>
      <c r="MIL1144" s="16"/>
      <c r="MIM1144" s="16"/>
      <c r="MIN1144" s="16"/>
      <c r="MIO1144" s="16"/>
      <c r="MIP1144" s="16"/>
      <c r="MIQ1144" s="16"/>
      <c r="MIR1144" s="16"/>
      <c r="MIS1144" s="16"/>
      <c r="MIT1144" s="16"/>
      <c r="MIU1144" s="16"/>
      <c r="MIV1144" s="16"/>
      <c r="MIW1144" s="16"/>
      <c r="MIX1144" s="16"/>
      <c r="MIY1144" s="16"/>
      <c r="MIZ1144" s="16"/>
      <c r="MJA1144" s="16"/>
      <c r="MJB1144" s="16"/>
      <c r="MJC1144" s="16"/>
      <c r="MJD1144" s="16"/>
      <c r="MJE1144" s="16"/>
      <c r="MJF1144" s="16"/>
      <c r="MJG1144" s="16"/>
      <c r="MJH1144" s="16"/>
      <c r="MJI1144" s="16"/>
      <c r="MJJ1144" s="16"/>
      <c r="MJK1144" s="16"/>
      <c r="MJL1144" s="16"/>
      <c r="MJM1144" s="16"/>
      <c r="MJN1144" s="16"/>
      <c r="MJO1144" s="16"/>
      <c r="MJP1144" s="16"/>
      <c r="MJQ1144" s="16"/>
      <c r="MJR1144" s="16"/>
      <c r="MJS1144" s="16"/>
      <c r="MJT1144" s="16"/>
      <c r="MJU1144" s="16"/>
      <c r="MJV1144" s="16"/>
      <c r="MJW1144" s="16"/>
      <c r="MJX1144" s="16"/>
      <c r="MJY1144" s="16"/>
      <c r="MJZ1144" s="16"/>
      <c r="MKA1144" s="16"/>
      <c r="MKB1144" s="16"/>
      <c r="MKC1144" s="16"/>
      <c r="MKD1144" s="16"/>
      <c r="MKE1144" s="16"/>
      <c r="MKF1144" s="16"/>
      <c r="MKG1144" s="16"/>
      <c r="MKH1144" s="16"/>
      <c r="MKI1144" s="16"/>
      <c r="MKJ1144" s="16"/>
      <c r="MKK1144" s="16"/>
      <c r="MKL1144" s="16"/>
      <c r="MKM1144" s="16"/>
      <c r="MKN1144" s="16"/>
      <c r="MKO1144" s="16"/>
      <c r="MKP1144" s="16"/>
      <c r="MKQ1144" s="16"/>
      <c r="MKR1144" s="16"/>
      <c r="MKS1144" s="16"/>
      <c r="MKT1144" s="16"/>
      <c r="MKU1144" s="16"/>
      <c r="MKV1144" s="16"/>
      <c r="MKW1144" s="16"/>
      <c r="MKX1144" s="16"/>
      <c r="MKY1144" s="16"/>
      <c r="MKZ1144" s="16"/>
      <c r="MLA1144" s="16"/>
      <c r="MLB1144" s="16"/>
      <c r="MLC1144" s="16"/>
      <c r="MLD1144" s="16"/>
      <c r="MLE1144" s="16"/>
      <c r="MLF1144" s="16"/>
      <c r="MLG1144" s="16"/>
      <c r="MLH1144" s="16"/>
      <c r="MLI1144" s="16"/>
      <c r="MLJ1144" s="16"/>
      <c r="MLK1144" s="16"/>
      <c r="MLL1144" s="16"/>
      <c r="MLM1144" s="16"/>
      <c r="MLN1144" s="16"/>
      <c r="MLO1144" s="16"/>
      <c r="MLP1144" s="16"/>
      <c r="MLQ1144" s="16"/>
      <c r="MLR1144" s="16"/>
      <c r="MLS1144" s="16"/>
      <c r="MLT1144" s="16"/>
      <c r="MLU1144" s="16"/>
      <c r="MLV1144" s="16"/>
      <c r="MLW1144" s="16"/>
      <c r="MLX1144" s="16"/>
      <c r="MLY1144" s="16"/>
      <c r="MLZ1144" s="16"/>
      <c r="MMA1144" s="16"/>
      <c r="MMB1144" s="16"/>
      <c r="MMC1144" s="16"/>
      <c r="MMD1144" s="16"/>
      <c r="MME1144" s="16"/>
      <c r="MMF1144" s="16"/>
      <c r="MMG1144" s="16"/>
      <c r="MMH1144" s="16"/>
      <c r="MMI1144" s="16"/>
      <c r="MMJ1144" s="16"/>
      <c r="MMK1144" s="16"/>
      <c r="MML1144" s="16"/>
      <c r="MMM1144" s="16"/>
      <c r="MMN1144" s="16"/>
      <c r="MMO1144" s="16"/>
      <c r="MMP1144" s="16"/>
      <c r="MMQ1144" s="16"/>
      <c r="MMR1144" s="16"/>
      <c r="MMS1144" s="16"/>
      <c r="MMT1144" s="16"/>
      <c r="MMU1144" s="16"/>
      <c r="MMV1144" s="16"/>
      <c r="MMW1144" s="16"/>
      <c r="MMX1144" s="16"/>
      <c r="MMY1144" s="16"/>
      <c r="MMZ1144" s="16"/>
      <c r="MNA1144" s="16"/>
      <c r="MNB1144" s="16"/>
      <c r="MNC1144" s="16"/>
      <c r="MND1144" s="16"/>
      <c r="MNE1144" s="16"/>
      <c r="MNF1144" s="16"/>
      <c r="MNG1144" s="16"/>
      <c r="MNH1144" s="16"/>
      <c r="MNI1144" s="16"/>
      <c r="MNJ1144" s="16"/>
      <c r="MNK1144" s="16"/>
      <c r="MNL1144" s="16"/>
      <c r="MNM1144" s="16"/>
      <c r="MNN1144" s="16"/>
      <c r="MNO1144" s="16"/>
      <c r="MNP1144" s="16"/>
      <c r="MNQ1144" s="16"/>
      <c r="MNR1144" s="16"/>
      <c r="MNS1144" s="16"/>
      <c r="MNT1144" s="16"/>
      <c r="MNU1144" s="16"/>
      <c r="MNV1144" s="16"/>
      <c r="MNW1144" s="16"/>
      <c r="MNX1144" s="16"/>
      <c r="MNY1144" s="16"/>
      <c r="MNZ1144" s="16"/>
      <c r="MOA1144" s="16"/>
      <c r="MOB1144" s="16"/>
      <c r="MOC1144" s="16"/>
      <c r="MOD1144" s="16"/>
      <c r="MOE1144" s="16"/>
      <c r="MOF1144" s="16"/>
      <c r="MOG1144" s="16"/>
      <c r="MOH1144" s="16"/>
      <c r="MOI1144" s="16"/>
      <c r="MOJ1144" s="16"/>
      <c r="MOK1144" s="16"/>
      <c r="MOL1144" s="16"/>
      <c r="MOM1144" s="16"/>
      <c r="MON1144" s="16"/>
      <c r="MOO1144" s="16"/>
      <c r="MOP1144" s="16"/>
      <c r="MOQ1144" s="16"/>
      <c r="MOR1144" s="16"/>
      <c r="MOS1144" s="16"/>
      <c r="MOT1144" s="16"/>
      <c r="MOU1144" s="16"/>
      <c r="MOV1144" s="16"/>
      <c r="MOW1144" s="16"/>
      <c r="MOX1144" s="16"/>
      <c r="MOY1144" s="16"/>
      <c r="MOZ1144" s="16"/>
      <c r="MPA1144" s="16"/>
      <c r="MPB1144" s="16"/>
      <c r="MPC1144" s="16"/>
      <c r="MPD1144" s="16"/>
      <c r="MPE1144" s="16"/>
      <c r="MPF1144" s="16"/>
      <c r="MPG1144" s="16"/>
      <c r="MPH1144" s="16"/>
      <c r="MPI1144" s="16"/>
      <c r="MPJ1144" s="16"/>
      <c r="MPK1144" s="16"/>
      <c r="MPL1144" s="16"/>
      <c r="MPM1144" s="16"/>
      <c r="MPN1144" s="16"/>
      <c r="MPO1144" s="16"/>
      <c r="MPP1144" s="16"/>
      <c r="MPQ1144" s="16"/>
      <c r="MPR1144" s="16"/>
      <c r="MPS1144" s="16"/>
      <c r="MPT1144" s="16"/>
      <c r="MPU1144" s="16"/>
      <c r="MPV1144" s="16"/>
      <c r="MPW1144" s="16"/>
      <c r="MPX1144" s="16"/>
      <c r="MPY1144" s="16"/>
      <c r="MPZ1144" s="16"/>
      <c r="MQA1144" s="16"/>
      <c r="MQB1144" s="16"/>
      <c r="MQC1144" s="16"/>
      <c r="MQD1144" s="16"/>
      <c r="MQE1144" s="16"/>
      <c r="MQF1144" s="16"/>
      <c r="MQG1144" s="16"/>
      <c r="MQH1144" s="16"/>
      <c r="MQI1144" s="16"/>
      <c r="MQJ1144" s="16"/>
      <c r="MQK1144" s="16"/>
      <c r="MQL1144" s="16"/>
      <c r="MQM1144" s="16"/>
      <c r="MQN1144" s="16"/>
      <c r="MQO1144" s="16"/>
      <c r="MQP1144" s="16"/>
      <c r="MQQ1144" s="16"/>
      <c r="MQR1144" s="16"/>
      <c r="MQS1144" s="16"/>
      <c r="MQT1144" s="16"/>
      <c r="MQU1144" s="16"/>
      <c r="MQV1144" s="16"/>
      <c r="MQW1144" s="16"/>
      <c r="MQX1144" s="16"/>
      <c r="MQY1144" s="16"/>
      <c r="MQZ1144" s="16"/>
      <c r="MRA1144" s="16"/>
      <c r="MRB1144" s="16"/>
      <c r="MRC1144" s="16"/>
      <c r="MRD1144" s="16"/>
      <c r="MRE1144" s="16"/>
      <c r="MRF1144" s="16"/>
      <c r="MRG1144" s="16"/>
      <c r="MRH1144" s="16"/>
      <c r="MRI1144" s="16"/>
      <c r="MRJ1144" s="16"/>
      <c r="MRK1144" s="16"/>
      <c r="MRL1144" s="16"/>
      <c r="MRM1144" s="16"/>
      <c r="MRN1144" s="16"/>
      <c r="MRO1144" s="16"/>
      <c r="MRP1144" s="16"/>
      <c r="MRQ1144" s="16"/>
      <c r="MRR1144" s="16"/>
      <c r="MRS1144" s="16"/>
      <c r="MRT1144" s="16"/>
      <c r="MRU1144" s="16"/>
      <c r="MRV1144" s="16"/>
      <c r="MRW1144" s="16"/>
      <c r="MRX1144" s="16"/>
      <c r="MRY1144" s="16"/>
      <c r="MRZ1144" s="16"/>
      <c r="MSA1144" s="16"/>
      <c r="MSB1144" s="16"/>
      <c r="MSC1144" s="16"/>
      <c r="MSD1144" s="16"/>
      <c r="MSE1144" s="16"/>
      <c r="MSF1144" s="16"/>
      <c r="MSG1144" s="16"/>
      <c r="MSH1144" s="16"/>
      <c r="MSI1144" s="16"/>
      <c r="MSJ1144" s="16"/>
      <c r="MSK1144" s="16"/>
      <c r="MSL1144" s="16"/>
      <c r="MSM1144" s="16"/>
      <c r="MSN1144" s="16"/>
      <c r="MSO1144" s="16"/>
      <c r="MSP1144" s="16"/>
      <c r="MSQ1144" s="16"/>
      <c r="MSR1144" s="16"/>
      <c r="MSS1144" s="16"/>
      <c r="MST1144" s="16"/>
      <c r="MSU1144" s="16"/>
      <c r="MSV1144" s="16"/>
      <c r="MSW1144" s="16"/>
      <c r="MSX1144" s="16"/>
      <c r="MSY1144" s="16"/>
      <c r="MSZ1144" s="16"/>
      <c r="MTA1144" s="16"/>
      <c r="MTB1144" s="16"/>
      <c r="MTC1144" s="16"/>
      <c r="MTD1144" s="16"/>
      <c r="MTE1144" s="16"/>
      <c r="MTF1144" s="16"/>
      <c r="MTG1144" s="16"/>
      <c r="MTH1144" s="16"/>
      <c r="MTI1144" s="16"/>
      <c r="MTJ1144" s="16"/>
      <c r="MTK1144" s="16"/>
      <c r="MTL1144" s="16"/>
      <c r="MTM1144" s="16"/>
      <c r="MTN1144" s="16"/>
      <c r="MTO1144" s="16"/>
      <c r="MTP1144" s="16"/>
      <c r="MTQ1144" s="16"/>
      <c r="MTR1144" s="16"/>
      <c r="MTS1144" s="16"/>
      <c r="MTT1144" s="16"/>
      <c r="MTU1144" s="16"/>
      <c r="MTV1144" s="16"/>
      <c r="MTW1144" s="16"/>
      <c r="MTX1144" s="16"/>
      <c r="MTY1144" s="16"/>
      <c r="MTZ1144" s="16"/>
      <c r="MUA1144" s="16"/>
      <c r="MUB1144" s="16"/>
      <c r="MUC1144" s="16"/>
      <c r="MUD1144" s="16"/>
      <c r="MUE1144" s="16"/>
      <c r="MUF1144" s="16"/>
      <c r="MUG1144" s="16"/>
      <c r="MUH1144" s="16"/>
      <c r="MUI1144" s="16"/>
      <c r="MUJ1144" s="16"/>
      <c r="MUK1144" s="16"/>
      <c r="MUL1144" s="16"/>
      <c r="MUM1144" s="16"/>
      <c r="MUN1144" s="16"/>
      <c r="MUO1144" s="16"/>
      <c r="MUP1144" s="16"/>
      <c r="MUQ1144" s="16"/>
      <c r="MUR1144" s="16"/>
      <c r="MUS1144" s="16"/>
      <c r="MUT1144" s="16"/>
      <c r="MUU1144" s="16"/>
      <c r="MUV1144" s="16"/>
      <c r="MUW1144" s="16"/>
      <c r="MUX1144" s="16"/>
      <c r="MUY1144" s="16"/>
      <c r="MUZ1144" s="16"/>
      <c r="MVA1144" s="16"/>
      <c r="MVB1144" s="16"/>
      <c r="MVC1144" s="16"/>
      <c r="MVD1144" s="16"/>
      <c r="MVE1144" s="16"/>
      <c r="MVF1144" s="16"/>
      <c r="MVG1144" s="16"/>
      <c r="MVH1144" s="16"/>
      <c r="MVI1144" s="16"/>
      <c r="MVJ1144" s="16"/>
      <c r="MVK1144" s="16"/>
      <c r="MVL1144" s="16"/>
      <c r="MVM1144" s="16"/>
      <c r="MVN1144" s="16"/>
      <c r="MVO1144" s="16"/>
      <c r="MVP1144" s="16"/>
      <c r="MVQ1144" s="16"/>
      <c r="MVR1144" s="16"/>
      <c r="MVS1144" s="16"/>
      <c r="MVT1144" s="16"/>
      <c r="MVU1144" s="16"/>
      <c r="MVV1144" s="16"/>
      <c r="MVW1144" s="16"/>
      <c r="MVX1144" s="16"/>
      <c r="MVY1144" s="16"/>
      <c r="MVZ1144" s="16"/>
      <c r="MWA1144" s="16"/>
      <c r="MWB1144" s="16"/>
      <c r="MWC1144" s="16"/>
      <c r="MWD1144" s="16"/>
      <c r="MWE1144" s="16"/>
      <c r="MWF1144" s="16"/>
      <c r="MWG1144" s="16"/>
      <c r="MWH1144" s="16"/>
      <c r="MWI1144" s="16"/>
      <c r="MWJ1144" s="16"/>
      <c r="MWK1144" s="16"/>
      <c r="MWL1144" s="16"/>
      <c r="MWM1144" s="16"/>
      <c r="MWN1144" s="16"/>
      <c r="MWO1144" s="16"/>
      <c r="MWP1144" s="16"/>
      <c r="MWQ1144" s="16"/>
      <c r="MWR1144" s="16"/>
      <c r="MWS1144" s="16"/>
      <c r="MWT1144" s="16"/>
      <c r="MWU1144" s="16"/>
      <c r="MWV1144" s="16"/>
      <c r="MWW1144" s="16"/>
      <c r="MWX1144" s="16"/>
      <c r="MWY1144" s="16"/>
      <c r="MWZ1144" s="16"/>
      <c r="MXA1144" s="16"/>
      <c r="MXB1144" s="16"/>
      <c r="MXC1144" s="16"/>
      <c r="MXD1144" s="16"/>
      <c r="MXE1144" s="16"/>
      <c r="MXF1144" s="16"/>
      <c r="MXG1144" s="16"/>
      <c r="MXH1144" s="16"/>
      <c r="MXI1144" s="16"/>
      <c r="MXJ1144" s="16"/>
      <c r="MXK1144" s="16"/>
      <c r="MXL1144" s="16"/>
      <c r="MXM1144" s="16"/>
      <c r="MXN1144" s="16"/>
      <c r="MXO1144" s="16"/>
      <c r="MXP1144" s="16"/>
      <c r="MXQ1144" s="16"/>
      <c r="MXR1144" s="16"/>
      <c r="MXS1144" s="16"/>
      <c r="MXT1144" s="16"/>
      <c r="MXU1144" s="16"/>
      <c r="MXV1144" s="16"/>
      <c r="MXW1144" s="16"/>
      <c r="MXX1144" s="16"/>
      <c r="MXY1144" s="16"/>
      <c r="MXZ1144" s="16"/>
      <c r="MYA1144" s="16"/>
      <c r="MYB1144" s="16"/>
      <c r="MYC1144" s="16"/>
      <c r="MYD1144" s="16"/>
      <c r="MYE1144" s="16"/>
      <c r="MYF1144" s="16"/>
      <c r="MYG1144" s="16"/>
      <c r="MYH1144" s="16"/>
      <c r="MYI1144" s="16"/>
      <c r="MYJ1144" s="16"/>
      <c r="MYK1144" s="16"/>
      <c r="MYL1144" s="16"/>
      <c r="MYM1144" s="16"/>
      <c r="MYN1144" s="16"/>
      <c r="MYO1144" s="16"/>
      <c r="MYP1144" s="16"/>
      <c r="MYQ1144" s="16"/>
      <c r="MYR1144" s="16"/>
      <c r="MYS1144" s="16"/>
      <c r="MYT1144" s="16"/>
      <c r="MYU1144" s="16"/>
      <c r="MYV1144" s="16"/>
      <c r="MYW1144" s="16"/>
      <c r="MYX1144" s="16"/>
      <c r="MYY1144" s="16"/>
      <c r="MYZ1144" s="16"/>
      <c r="MZA1144" s="16"/>
      <c r="MZB1144" s="16"/>
      <c r="MZC1144" s="16"/>
      <c r="MZD1144" s="16"/>
      <c r="MZE1144" s="16"/>
      <c r="MZF1144" s="16"/>
      <c r="MZG1144" s="16"/>
      <c r="MZH1144" s="16"/>
      <c r="MZI1144" s="16"/>
      <c r="MZJ1144" s="16"/>
      <c r="MZK1144" s="16"/>
      <c r="MZL1144" s="16"/>
      <c r="MZM1144" s="16"/>
      <c r="MZN1144" s="16"/>
      <c r="MZO1144" s="16"/>
      <c r="MZP1144" s="16"/>
      <c r="MZQ1144" s="16"/>
      <c r="MZR1144" s="16"/>
      <c r="MZS1144" s="16"/>
      <c r="MZT1144" s="16"/>
      <c r="MZU1144" s="16"/>
      <c r="MZV1144" s="16"/>
      <c r="MZW1144" s="16"/>
      <c r="MZX1144" s="16"/>
      <c r="MZY1144" s="16"/>
      <c r="MZZ1144" s="16"/>
      <c r="NAA1144" s="16"/>
      <c r="NAB1144" s="16"/>
      <c r="NAC1144" s="16"/>
      <c r="NAD1144" s="16"/>
      <c r="NAE1144" s="16"/>
      <c r="NAF1144" s="16"/>
      <c r="NAG1144" s="16"/>
      <c r="NAH1144" s="16"/>
      <c r="NAI1144" s="16"/>
      <c r="NAJ1144" s="16"/>
      <c r="NAK1144" s="16"/>
      <c r="NAL1144" s="16"/>
      <c r="NAM1144" s="16"/>
      <c r="NAN1144" s="16"/>
      <c r="NAO1144" s="16"/>
      <c r="NAP1144" s="16"/>
      <c r="NAQ1144" s="16"/>
      <c r="NAR1144" s="16"/>
      <c r="NAS1144" s="16"/>
      <c r="NAT1144" s="16"/>
      <c r="NAU1144" s="16"/>
      <c r="NAV1144" s="16"/>
      <c r="NAW1144" s="16"/>
      <c r="NAX1144" s="16"/>
      <c r="NAY1144" s="16"/>
      <c r="NAZ1144" s="16"/>
      <c r="NBA1144" s="16"/>
      <c r="NBB1144" s="16"/>
      <c r="NBC1144" s="16"/>
      <c r="NBD1144" s="16"/>
      <c r="NBE1144" s="16"/>
      <c r="NBF1144" s="16"/>
      <c r="NBG1144" s="16"/>
      <c r="NBH1144" s="16"/>
      <c r="NBI1144" s="16"/>
      <c r="NBJ1144" s="16"/>
      <c r="NBK1144" s="16"/>
      <c r="NBL1144" s="16"/>
      <c r="NBM1144" s="16"/>
      <c r="NBN1144" s="16"/>
      <c r="NBO1144" s="16"/>
      <c r="NBP1144" s="16"/>
      <c r="NBQ1144" s="16"/>
      <c r="NBR1144" s="16"/>
      <c r="NBS1144" s="16"/>
      <c r="NBT1144" s="16"/>
      <c r="NBU1144" s="16"/>
      <c r="NBV1144" s="16"/>
      <c r="NBW1144" s="16"/>
      <c r="NBX1144" s="16"/>
      <c r="NBY1144" s="16"/>
      <c r="NBZ1144" s="16"/>
      <c r="NCA1144" s="16"/>
      <c r="NCB1144" s="16"/>
      <c r="NCC1144" s="16"/>
      <c r="NCD1144" s="16"/>
      <c r="NCE1144" s="16"/>
      <c r="NCF1144" s="16"/>
      <c r="NCG1144" s="16"/>
      <c r="NCH1144" s="16"/>
      <c r="NCI1144" s="16"/>
      <c r="NCJ1144" s="16"/>
      <c r="NCK1144" s="16"/>
      <c r="NCL1144" s="16"/>
      <c r="NCM1144" s="16"/>
      <c r="NCN1144" s="16"/>
      <c r="NCO1144" s="16"/>
      <c r="NCP1144" s="16"/>
      <c r="NCQ1144" s="16"/>
      <c r="NCR1144" s="16"/>
      <c r="NCS1144" s="16"/>
      <c r="NCT1144" s="16"/>
      <c r="NCU1144" s="16"/>
      <c r="NCV1144" s="16"/>
      <c r="NCW1144" s="16"/>
      <c r="NCX1144" s="16"/>
      <c r="NCY1144" s="16"/>
      <c r="NCZ1144" s="16"/>
      <c r="NDA1144" s="16"/>
      <c r="NDB1144" s="16"/>
      <c r="NDC1144" s="16"/>
      <c r="NDD1144" s="16"/>
      <c r="NDE1144" s="16"/>
      <c r="NDF1144" s="16"/>
      <c r="NDG1144" s="16"/>
      <c r="NDH1144" s="16"/>
      <c r="NDI1144" s="16"/>
      <c r="NDJ1144" s="16"/>
      <c r="NDK1144" s="16"/>
      <c r="NDL1144" s="16"/>
      <c r="NDM1144" s="16"/>
      <c r="NDN1144" s="16"/>
      <c r="NDO1144" s="16"/>
      <c r="NDP1144" s="16"/>
      <c r="NDQ1144" s="16"/>
      <c r="NDR1144" s="16"/>
      <c r="NDS1144" s="16"/>
      <c r="NDT1144" s="16"/>
      <c r="NDU1144" s="16"/>
      <c r="NDV1144" s="16"/>
      <c r="NDW1144" s="16"/>
      <c r="NDX1144" s="16"/>
      <c r="NDY1144" s="16"/>
      <c r="NDZ1144" s="16"/>
      <c r="NEA1144" s="16"/>
      <c r="NEB1144" s="16"/>
      <c r="NEC1144" s="16"/>
      <c r="NED1144" s="16"/>
      <c r="NEE1144" s="16"/>
      <c r="NEF1144" s="16"/>
      <c r="NEG1144" s="16"/>
      <c r="NEH1144" s="16"/>
      <c r="NEI1144" s="16"/>
      <c r="NEJ1144" s="16"/>
      <c r="NEK1144" s="16"/>
      <c r="NEL1144" s="16"/>
      <c r="NEM1144" s="16"/>
      <c r="NEN1144" s="16"/>
      <c r="NEO1144" s="16"/>
      <c r="NEP1144" s="16"/>
      <c r="NEQ1144" s="16"/>
      <c r="NER1144" s="16"/>
      <c r="NES1144" s="16"/>
      <c r="NET1144" s="16"/>
      <c r="NEU1144" s="16"/>
      <c r="NEV1144" s="16"/>
      <c r="NEW1144" s="16"/>
      <c r="NEX1144" s="16"/>
      <c r="NEY1144" s="16"/>
      <c r="NEZ1144" s="16"/>
      <c r="NFA1144" s="16"/>
      <c r="NFB1144" s="16"/>
      <c r="NFC1144" s="16"/>
      <c r="NFD1144" s="16"/>
      <c r="NFE1144" s="16"/>
      <c r="NFF1144" s="16"/>
      <c r="NFG1144" s="16"/>
      <c r="NFH1144" s="16"/>
      <c r="NFI1144" s="16"/>
      <c r="NFJ1144" s="16"/>
      <c r="NFK1144" s="16"/>
      <c r="NFL1144" s="16"/>
      <c r="NFM1144" s="16"/>
      <c r="NFN1144" s="16"/>
      <c r="NFO1144" s="16"/>
      <c r="NFP1144" s="16"/>
      <c r="NFQ1144" s="16"/>
      <c r="NFR1144" s="16"/>
      <c r="NFS1144" s="16"/>
      <c r="NFT1144" s="16"/>
      <c r="NFU1144" s="16"/>
      <c r="NFV1144" s="16"/>
      <c r="NFW1144" s="16"/>
      <c r="NFX1144" s="16"/>
      <c r="NFY1144" s="16"/>
      <c r="NFZ1144" s="16"/>
      <c r="NGA1144" s="16"/>
      <c r="NGB1144" s="16"/>
      <c r="NGC1144" s="16"/>
      <c r="NGD1144" s="16"/>
      <c r="NGE1144" s="16"/>
      <c r="NGF1144" s="16"/>
      <c r="NGG1144" s="16"/>
      <c r="NGH1144" s="16"/>
      <c r="NGI1144" s="16"/>
      <c r="NGJ1144" s="16"/>
      <c r="NGK1144" s="16"/>
      <c r="NGL1144" s="16"/>
      <c r="NGM1144" s="16"/>
      <c r="NGN1144" s="16"/>
      <c r="NGO1144" s="16"/>
      <c r="NGP1144" s="16"/>
      <c r="NGQ1144" s="16"/>
      <c r="NGR1144" s="16"/>
      <c r="NGS1144" s="16"/>
      <c r="NGT1144" s="16"/>
      <c r="NGU1144" s="16"/>
      <c r="NGV1144" s="16"/>
      <c r="NGW1144" s="16"/>
      <c r="NGX1144" s="16"/>
      <c r="NGY1144" s="16"/>
      <c r="NGZ1144" s="16"/>
      <c r="NHA1144" s="16"/>
      <c r="NHB1144" s="16"/>
      <c r="NHC1144" s="16"/>
      <c r="NHD1144" s="16"/>
      <c r="NHE1144" s="16"/>
      <c r="NHF1144" s="16"/>
      <c r="NHG1144" s="16"/>
      <c r="NHH1144" s="16"/>
      <c r="NHI1144" s="16"/>
      <c r="NHJ1144" s="16"/>
      <c r="NHK1144" s="16"/>
      <c r="NHL1144" s="16"/>
      <c r="NHM1144" s="16"/>
      <c r="NHN1144" s="16"/>
      <c r="NHO1144" s="16"/>
      <c r="NHP1144" s="16"/>
      <c r="NHQ1144" s="16"/>
      <c r="NHR1144" s="16"/>
      <c r="NHS1144" s="16"/>
      <c r="NHT1144" s="16"/>
      <c r="NHU1144" s="16"/>
      <c r="NHV1144" s="16"/>
      <c r="NHW1144" s="16"/>
      <c r="NHX1144" s="16"/>
      <c r="NHY1144" s="16"/>
      <c r="NHZ1144" s="16"/>
      <c r="NIA1144" s="16"/>
      <c r="NIB1144" s="16"/>
      <c r="NIC1144" s="16"/>
      <c r="NID1144" s="16"/>
      <c r="NIE1144" s="16"/>
      <c r="NIF1144" s="16"/>
      <c r="NIG1144" s="16"/>
      <c r="NIH1144" s="16"/>
      <c r="NII1144" s="16"/>
      <c r="NIJ1144" s="16"/>
      <c r="NIK1144" s="16"/>
      <c r="NIL1144" s="16"/>
      <c r="NIM1144" s="16"/>
      <c r="NIN1144" s="16"/>
      <c r="NIO1144" s="16"/>
      <c r="NIP1144" s="16"/>
      <c r="NIQ1144" s="16"/>
      <c r="NIR1144" s="16"/>
      <c r="NIS1144" s="16"/>
      <c r="NIT1144" s="16"/>
      <c r="NIU1144" s="16"/>
      <c r="NIV1144" s="16"/>
      <c r="NIW1144" s="16"/>
      <c r="NIX1144" s="16"/>
      <c r="NIY1144" s="16"/>
      <c r="NIZ1144" s="16"/>
      <c r="NJA1144" s="16"/>
      <c r="NJB1144" s="16"/>
      <c r="NJC1144" s="16"/>
      <c r="NJD1144" s="16"/>
      <c r="NJE1144" s="16"/>
      <c r="NJF1144" s="16"/>
      <c r="NJG1144" s="16"/>
      <c r="NJH1144" s="16"/>
      <c r="NJI1144" s="16"/>
      <c r="NJJ1144" s="16"/>
      <c r="NJK1144" s="16"/>
      <c r="NJL1144" s="16"/>
      <c r="NJM1144" s="16"/>
      <c r="NJN1144" s="16"/>
      <c r="NJO1144" s="16"/>
      <c r="NJP1144" s="16"/>
      <c r="NJQ1144" s="16"/>
      <c r="NJR1144" s="16"/>
      <c r="NJS1144" s="16"/>
      <c r="NJT1144" s="16"/>
      <c r="NJU1144" s="16"/>
      <c r="NJV1144" s="16"/>
      <c r="NJW1144" s="16"/>
      <c r="NJX1144" s="16"/>
      <c r="NJY1144" s="16"/>
      <c r="NJZ1144" s="16"/>
      <c r="NKA1144" s="16"/>
      <c r="NKB1144" s="16"/>
      <c r="NKC1144" s="16"/>
      <c r="NKD1144" s="16"/>
      <c r="NKE1144" s="16"/>
      <c r="NKF1144" s="16"/>
      <c r="NKG1144" s="16"/>
      <c r="NKH1144" s="16"/>
      <c r="NKI1144" s="16"/>
      <c r="NKJ1144" s="16"/>
      <c r="NKK1144" s="16"/>
      <c r="NKL1144" s="16"/>
      <c r="NKM1144" s="16"/>
      <c r="NKN1144" s="16"/>
      <c r="NKO1144" s="16"/>
      <c r="NKP1144" s="16"/>
      <c r="NKQ1144" s="16"/>
      <c r="NKR1144" s="16"/>
      <c r="NKS1144" s="16"/>
      <c r="NKT1144" s="16"/>
      <c r="NKU1144" s="16"/>
      <c r="NKV1144" s="16"/>
      <c r="NKW1144" s="16"/>
      <c r="NKX1144" s="16"/>
      <c r="NKY1144" s="16"/>
      <c r="NKZ1144" s="16"/>
      <c r="NLA1144" s="16"/>
      <c r="NLB1144" s="16"/>
      <c r="NLC1144" s="16"/>
      <c r="NLD1144" s="16"/>
      <c r="NLE1144" s="16"/>
      <c r="NLF1144" s="16"/>
      <c r="NLG1144" s="16"/>
      <c r="NLH1144" s="16"/>
      <c r="NLI1144" s="16"/>
      <c r="NLJ1144" s="16"/>
      <c r="NLK1144" s="16"/>
      <c r="NLL1144" s="16"/>
      <c r="NLM1144" s="16"/>
      <c r="NLN1144" s="16"/>
      <c r="NLO1144" s="16"/>
      <c r="NLP1144" s="16"/>
      <c r="NLQ1144" s="16"/>
      <c r="NLR1144" s="16"/>
      <c r="NLS1144" s="16"/>
      <c r="NLT1144" s="16"/>
      <c r="NLU1144" s="16"/>
      <c r="NLV1144" s="16"/>
      <c r="NLW1144" s="16"/>
      <c r="NLX1144" s="16"/>
      <c r="NLY1144" s="16"/>
      <c r="NLZ1144" s="16"/>
      <c r="NMA1144" s="16"/>
      <c r="NMB1144" s="16"/>
      <c r="NMC1144" s="16"/>
      <c r="NMD1144" s="16"/>
      <c r="NME1144" s="16"/>
      <c r="NMF1144" s="16"/>
      <c r="NMG1144" s="16"/>
      <c r="NMH1144" s="16"/>
      <c r="NMI1144" s="16"/>
      <c r="NMJ1144" s="16"/>
      <c r="NMK1144" s="16"/>
      <c r="NML1144" s="16"/>
      <c r="NMM1144" s="16"/>
      <c r="NMN1144" s="16"/>
      <c r="NMO1144" s="16"/>
      <c r="NMP1144" s="16"/>
      <c r="NMQ1144" s="16"/>
      <c r="NMR1144" s="16"/>
      <c r="NMS1144" s="16"/>
      <c r="NMT1144" s="16"/>
      <c r="NMU1144" s="16"/>
      <c r="NMV1144" s="16"/>
      <c r="NMW1144" s="16"/>
      <c r="NMX1144" s="16"/>
      <c r="NMY1144" s="16"/>
      <c r="NMZ1144" s="16"/>
      <c r="NNA1144" s="16"/>
      <c r="NNB1144" s="16"/>
      <c r="NNC1144" s="16"/>
      <c r="NND1144" s="16"/>
      <c r="NNE1144" s="16"/>
      <c r="NNF1144" s="16"/>
      <c r="NNG1144" s="16"/>
      <c r="NNH1144" s="16"/>
      <c r="NNI1144" s="16"/>
      <c r="NNJ1144" s="16"/>
      <c r="NNK1144" s="16"/>
      <c r="NNL1144" s="16"/>
      <c r="NNM1144" s="16"/>
      <c r="NNN1144" s="16"/>
      <c r="NNO1144" s="16"/>
      <c r="NNP1144" s="16"/>
      <c r="NNQ1144" s="16"/>
      <c r="NNR1144" s="16"/>
      <c r="NNS1144" s="16"/>
      <c r="NNT1144" s="16"/>
      <c r="NNU1144" s="16"/>
      <c r="NNV1144" s="16"/>
      <c r="NNW1144" s="16"/>
      <c r="NNX1144" s="16"/>
      <c r="NNY1144" s="16"/>
      <c r="NNZ1144" s="16"/>
      <c r="NOA1144" s="16"/>
      <c r="NOB1144" s="16"/>
      <c r="NOC1144" s="16"/>
      <c r="NOD1144" s="16"/>
      <c r="NOE1144" s="16"/>
      <c r="NOF1144" s="16"/>
      <c r="NOG1144" s="16"/>
      <c r="NOH1144" s="16"/>
      <c r="NOI1144" s="16"/>
      <c r="NOJ1144" s="16"/>
      <c r="NOK1144" s="16"/>
      <c r="NOL1144" s="16"/>
      <c r="NOM1144" s="16"/>
      <c r="NON1144" s="16"/>
      <c r="NOO1144" s="16"/>
      <c r="NOP1144" s="16"/>
      <c r="NOQ1144" s="16"/>
      <c r="NOR1144" s="16"/>
      <c r="NOS1144" s="16"/>
      <c r="NOT1144" s="16"/>
      <c r="NOU1144" s="16"/>
      <c r="NOV1144" s="16"/>
      <c r="NOW1144" s="16"/>
      <c r="NOX1144" s="16"/>
      <c r="NOY1144" s="16"/>
      <c r="NOZ1144" s="16"/>
      <c r="NPA1144" s="16"/>
      <c r="NPB1144" s="16"/>
      <c r="NPC1144" s="16"/>
      <c r="NPD1144" s="16"/>
      <c r="NPE1144" s="16"/>
      <c r="NPF1144" s="16"/>
      <c r="NPG1144" s="16"/>
      <c r="NPH1144" s="16"/>
      <c r="NPI1144" s="16"/>
      <c r="NPJ1144" s="16"/>
      <c r="NPK1144" s="16"/>
      <c r="NPL1144" s="16"/>
      <c r="NPM1144" s="16"/>
      <c r="NPN1144" s="16"/>
      <c r="NPO1144" s="16"/>
      <c r="NPP1144" s="16"/>
      <c r="NPQ1144" s="16"/>
      <c r="NPR1144" s="16"/>
      <c r="NPS1144" s="16"/>
      <c r="NPT1144" s="16"/>
      <c r="NPU1144" s="16"/>
      <c r="NPV1144" s="16"/>
      <c r="NPW1144" s="16"/>
      <c r="NPX1144" s="16"/>
      <c r="NPY1144" s="16"/>
      <c r="NPZ1144" s="16"/>
      <c r="NQA1144" s="16"/>
      <c r="NQB1144" s="16"/>
      <c r="NQC1144" s="16"/>
      <c r="NQD1144" s="16"/>
      <c r="NQE1144" s="16"/>
      <c r="NQF1144" s="16"/>
      <c r="NQG1144" s="16"/>
      <c r="NQH1144" s="16"/>
      <c r="NQI1144" s="16"/>
      <c r="NQJ1144" s="16"/>
      <c r="NQK1144" s="16"/>
      <c r="NQL1144" s="16"/>
      <c r="NQM1144" s="16"/>
      <c r="NQN1144" s="16"/>
      <c r="NQO1144" s="16"/>
      <c r="NQP1144" s="16"/>
      <c r="NQQ1144" s="16"/>
      <c r="NQR1144" s="16"/>
      <c r="NQS1144" s="16"/>
      <c r="NQT1144" s="16"/>
      <c r="NQU1144" s="16"/>
      <c r="NQV1144" s="16"/>
      <c r="NQW1144" s="16"/>
      <c r="NQX1144" s="16"/>
      <c r="NQY1144" s="16"/>
      <c r="NQZ1144" s="16"/>
      <c r="NRA1144" s="16"/>
      <c r="NRB1144" s="16"/>
      <c r="NRC1144" s="16"/>
      <c r="NRD1144" s="16"/>
      <c r="NRE1144" s="16"/>
      <c r="NRF1144" s="16"/>
      <c r="NRG1144" s="16"/>
      <c r="NRH1144" s="16"/>
      <c r="NRI1144" s="16"/>
      <c r="NRJ1144" s="16"/>
      <c r="NRK1144" s="16"/>
      <c r="NRL1144" s="16"/>
      <c r="NRM1144" s="16"/>
      <c r="NRN1144" s="16"/>
      <c r="NRO1144" s="16"/>
      <c r="NRP1144" s="16"/>
      <c r="NRQ1144" s="16"/>
      <c r="NRR1144" s="16"/>
      <c r="NRS1144" s="16"/>
      <c r="NRT1144" s="16"/>
      <c r="NRU1144" s="16"/>
      <c r="NRV1144" s="16"/>
      <c r="NRW1144" s="16"/>
      <c r="NRX1144" s="16"/>
      <c r="NRY1144" s="16"/>
      <c r="NRZ1144" s="16"/>
      <c r="NSA1144" s="16"/>
      <c r="NSB1144" s="16"/>
      <c r="NSC1144" s="16"/>
      <c r="NSD1144" s="16"/>
      <c r="NSE1144" s="16"/>
      <c r="NSF1144" s="16"/>
      <c r="NSG1144" s="16"/>
      <c r="NSH1144" s="16"/>
      <c r="NSI1144" s="16"/>
      <c r="NSJ1144" s="16"/>
      <c r="NSK1144" s="16"/>
      <c r="NSL1144" s="16"/>
      <c r="NSM1144" s="16"/>
      <c r="NSN1144" s="16"/>
      <c r="NSO1144" s="16"/>
      <c r="NSP1144" s="16"/>
      <c r="NSQ1144" s="16"/>
      <c r="NSR1144" s="16"/>
      <c r="NSS1144" s="16"/>
      <c r="NST1144" s="16"/>
      <c r="NSU1144" s="16"/>
      <c r="NSV1144" s="16"/>
      <c r="NSW1144" s="16"/>
      <c r="NSX1144" s="16"/>
      <c r="NSY1144" s="16"/>
      <c r="NSZ1144" s="16"/>
      <c r="NTA1144" s="16"/>
      <c r="NTB1144" s="16"/>
      <c r="NTC1144" s="16"/>
      <c r="NTD1144" s="16"/>
      <c r="NTE1144" s="16"/>
      <c r="NTF1144" s="16"/>
      <c r="NTG1144" s="16"/>
      <c r="NTH1144" s="16"/>
      <c r="NTI1144" s="16"/>
      <c r="NTJ1144" s="16"/>
      <c r="NTK1144" s="16"/>
      <c r="NTL1144" s="16"/>
      <c r="NTM1144" s="16"/>
      <c r="NTN1144" s="16"/>
      <c r="NTO1144" s="16"/>
      <c r="NTP1144" s="16"/>
      <c r="NTQ1144" s="16"/>
      <c r="NTR1144" s="16"/>
      <c r="NTS1144" s="16"/>
      <c r="NTT1144" s="16"/>
      <c r="NTU1144" s="16"/>
      <c r="NTV1144" s="16"/>
      <c r="NTW1144" s="16"/>
      <c r="NTX1144" s="16"/>
      <c r="NTY1144" s="16"/>
      <c r="NTZ1144" s="16"/>
      <c r="NUA1144" s="16"/>
      <c r="NUB1144" s="16"/>
      <c r="NUC1144" s="16"/>
      <c r="NUD1144" s="16"/>
      <c r="NUE1144" s="16"/>
      <c r="NUF1144" s="16"/>
      <c r="NUG1144" s="16"/>
      <c r="NUH1144" s="16"/>
      <c r="NUI1144" s="16"/>
      <c r="NUJ1144" s="16"/>
      <c r="NUK1144" s="16"/>
      <c r="NUL1144" s="16"/>
      <c r="NUM1144" s="16"/>
      <c r="NUN1144" s="16"/>
      <c r="NUO1144" s="16"/>
      <c r="NUP1144" s="16"/>
      <c r="NUQ1144" s="16"/>
      <c r="NUR1144" s="16"/>
      <c r="NUS1144" s="16"/>
      <c r="NUT1144" s="16"/>
      <c r="NUU1144" s="16"/>
      <c r="NUV1144" s="16"/>
      <c r="NUW1144" s="16"/>
      <c r="NUX1144" s="16"/>
      <c r="NUY1144" s="16"/>
      <c r="NUZ1144" s="16"/>
      <c r="NVA1144" s="16"/>
      <c r="NVB1144" s="16"/>
      <c r="NVC1144" s="16"/>
      <c r="NVD1144" s="16"/>
      <c r="NVE1144" s="16"/>
      <c r="NVF1144" s="16"/>
      <c r="NVG1144" s="16"/>
      <c r="NVH1144" s="16"/>
      <c r="NVI1144" s="16"/>
      <c r="NVJ1144" s="16"/>
      <c r="NVK1144" s="16"/>
      <c r="NVL1144" s="16"/>
      <c r="NVM1144" s="16"/>
      <c r="NVN1144" s="16"/>
      <c r="NVO1144" s="16"/>
      <c r="NVP1144" s="16"/>
      <c r="NVQ1144" s="16"/>
      <c r="NVR1144" s="16"/>
      <c r="NVS1144" s="16"/>
      <c r="NVT1144" s="16"/>
      <c r="NVU1144" s="16"/>
      <c r="NVV1144" s="16"/>
      <c r="NVW1144" s="16"/>
      <c r="NVX1144" s="16"/>
      <c r="NVY1144" s="16"/>
      <c r="NVZ1144" s="16"/>
      <c r="NWA1144" s="16"/>
      <c r="NWB1144" s="16"/>
      <c r="NWC1144" s="16"/>
      <c r="NWD1144" s="16"/>
      <c r="NWE1144" s="16"/>
      <c r="NWF1144" s="16"/>
      <c r="NWG1144" s="16"/>
      <c r="NWH1144" s="16"/>
      <c r="NWI1144" s="16"/>
      <c r="NWJ1144" s="16"/>
      <c r="NWK1144" s="16"/>
      <c r="NWL1144" s="16"/>
      <c r="NWM1144" s="16"/>
      <c r="NWN1144" s="16"/>
      <c r="NWO1144" s="16"/>
      <c r="NWP1144" s="16"/>
      <c r="NWQ1144" s="16"/>
      <c r="NWR1144" s="16"/>
      <c r="NWS1144" s="16"/>
      <c r="NWT1144" s="16"/>
      <c r="NWU1144" s="16"/>
      <c r="NWV1144" s="16"/>
      <c r="NWW1144" s="16"/>
      <c r="NWX1144" s="16"/>
      <c r="NWY1144" s="16"/>
      <c r="NWZ1144" s="16"/>
      <c r="NXA1144" s="16"/>
      <c r="NXB1144" s="16"/>
      <c r="NXC1144" s="16"/>
      <c r="NXD1144" s="16"/>
      <c r="NXE1144" s="16"/>
      <c r="NXF1144" s="16"/>
      <c r="NXG1144" s="16"/>
      <c r="NXH1144" s="16"/>
      <c r="NXI1144" s="16"/>
      <c r="NXJ1144" s="16"/>
      <c r="NXK1144" s="16"/>
      <c r="NXL1144" s="16"/>
      <c r="NXM1144" s="16"/>
      <c r="NXN1144" s="16"/>
      <c r="NXO1144" s="16"/>
      <c r="NXP1144" s="16"/>
      <c r="NXQ1144" s="16"/>
      <c r="NXR1144" s="16"/>
      <c r="NXS1144" s="16"/>
      <c r="NXT1144" s="16"/>
      <c r="NXU1144" s="16"/>
      <c r="NXV1144" s="16"/>
      <c r="NXW1144" s="16"/>
      <c r="NXX1144" s="16"/>
      <c r="NXY1144" s="16"/>
      <c r="NXZ1144" s="16"/>
      <c r="NYA1144" s="16"/>
      <c r="NYB1144" s="16"/>
      <c r="NYC1144" s="16"/>
      <c r="NYD1144" s="16"/>
      <c r="NYE1144" s="16"/>
      <c r="NYF1144" s="16"/>
      <c r="NYG1144" s="16"/>
      <c r="NYH1144" s="16"/>
      <c r="NYI1144" s="16"/>
      <c r="NYJ1144" s="16"/>
      <c r="NYK1144" s="16"/>
      <c r="NYL1144" s="16"/>
      <c r="NYM1144" s="16"/>
      <c r="NYN1144" s="16"/>
      <c r="NYO1144" s="16"/>
      <c r="NYP1144" s="16"/>
      <c r="NYQ1144" s="16"/>
      <c r="NYR1144" s="16"/>
      <c r="NYS1144" s="16"/>
      <c r="NYT1144" s="16"/>
      <c r="NYU1144" s="16"/>
      <c r="NYV1144" s="16"/>
      <c r="NYW1144" s="16"/>
      <c r="NYX1144" s="16"/>
      <c r="NYY1144" s="16"/>
      <c r="NYZ1144" s="16"/>
      <c r="NZA1144" s="16"/>
      <c r="NZB1144" s="16"/>
      <c r="NZC1144" s="16"/>
      <c r="NZD1144" s="16"/>
      <c r="NZE1144" s="16"/>
      <c r="NZF1144" s="16"/>
      <c r="NZG1144" s="16"/>
      <c r="NZH1144" s="16"/>
      <c r="NZI1144" s="16"/>
      <c r="NZJ1144" s="16"/>
      <c r="NZK1144" s="16"/>
      <c r="NZL1144" s="16"/>
      <c r="NZM1144" s="16"/>
      <c r="NZN1144" s="16"/>
      <c r="NZO1144" s="16"/>
      <c r="NZP1144" s="16"/>
      <c r="NZQ1144" s="16"/>
      <c r="NZR1144" s="16"/>
      <c r="NZS1144" s="16"/>
      <c r="NZT1144" s="16"/>
      <c r="NZU1144" s="16"/>
      <c r="NZV1144" s="16"/>
      <c r="NZW1144" s="16"/>
      <c r="NZX1144" s="16"/>
      <c r="NZY1144" s="16"/>
      <c r="NZZ1144" s="16"/>
      <c r="OAA1144" s="16"/>
      <c r="OAB1144" s="16"/>
      <c r="OAC1144" s="16"/>
      <c r="OAD1144" s="16"/>
      <c r="OAE1144" s="16"/>
      <c r="OAF1144" s="16"/>
      <c r="OAG1144" s="16"/>
      <c r="OAH1144" s="16"/>
      <c r="OAI1144" s="16"/>
      <c r="OAJ1144" s="16"/>
      <c r="OAK1144" s="16"/>
      <c r="OAL1144" s="16"/>
      <c r="OAM1144" s="16"/>
      <c r="OAN1144" s="16"/>
      <c r="OAO1144" s="16"/>
      <c r="OAP1144" s="16"/>
      <c r="OAQ1144" s="16"/>
      <c r="OAR1144" s="16"/>
      <c r="OAS1144" s="16"/>
      <c r="OAT1144" s="16"/>
      <c r="OAU1144" s="16"/>
      <c r="OAV1144" s="16"/>
      <c r="OAW1144" s="16"/>
      <c r="OAX1144" s="16"/>
      <c r="OAY1144" s="16"/>
      <c r="OAZ1144" s="16"/>
      <c r="OBA1144" s="16"/>
      <c r="OBB1144" s="16"/>
      <c r="OBC1144" s="16"/>
      <c r="OBD1144" s="16"/>
      <c r="OBE1144" s="16"/>
      <c r="OBF1144" s="16"/>
      <c r="OBG1144" s="16"/>
      <c r="OBH1144" s="16"/>
      <c r="OBI1144" s="16"/>
      <c r="OBJ1144" s="16"/>
      <c r="OBK1144" s="16"/>
      <c r="OBL1144" s="16"/>
      <c r="OBM1144" s="16"/>
      <c r="OBN1144" s="16"/>
      <c r="OBO1144" s="16"/>
      <c r="OBP1144" s="16"/>
      <c r="OBQ1144" s="16"/>
      <c r="OBR1144" s="16"/>
      <c r="OBS1144" s="16"/>
      <c r="OBT1144" s="16"/>
      <c r="OBU1144" s="16"/>
      <c r="OBV1144" s="16"/>
      <c r="OBW1144" s="16"/>
      <c r="OBX1144" s="16"/>
      <c r="OBY1144" s="16"/>
      <c r="OBZ1144" s="16"/>
      <c r="OCA1144" s="16"/>
      <c r="OCB1144" s="16"/>
      <c r="OCC1144" s="16"/>
      <c r="OCD1144" s="16"/>
      <c r="OCE1144" s="16"/>
      <c r="OCF1144" s="16"/>
      <c r="OCG1144" s="16"/>
      <c r="OCH1144" s="16"/>
      <c r="OCI1144" s="16"/>
      <c r="OCJ1144" s="16"/>
      <c r="OCK1144" s="16"/>
      <c r="OCL1144" s="16"/>
      <c r="OCM1144" s="16"/>
      <c r="OCN1144" s="16"/>
      <c r="OCO1144" s="16"/>
      <c r="OCP1144" s="16"/>
      <c r="OCQ1144" s="16"/>
      <c r="OCR1144" s="16"/>
      <c r="OCS1144" s="16"/>
      <c r="OCT1144" s="16"/>
      <c r="OCU1144" s="16"/>
      <c r="OCV1144" s="16"/>
      <c r="OCW1144" s="16"/>
      <c r="OCX1144" s="16"/>
      <c r="OCY1144" s="16"/>
      <c r="OCZ1144" s="16"/>
      <c r="ODA1144" s="16"/>
      <c r="ODB1144" s="16"/>
      <c r="ODC1144" s="16"/>
      <c r="ODD1144" s="16"/>
      <c r="ODE1144" s="16"/>
      <c r="ODF1144" s="16"/>
      <c r="ODG1144" s="16"/>
      <c r="ODH1144" s="16"/>
      <c r="ODI1144" s="16"/>
      <c r="ODJ1144" s="16"/>
      <c r="ODK1144" s="16"/>
      <c r="ODL1144" s="16"/>
      <c r="ODM1144" s="16"/>
      <c r="ODN1144" s="16"/>
      <c r="ODO1144" s="16"/>
      <c r="ODP1144" s="16"/>
      <c r="ODQ1144" s="16"/>
      <c r="ODR1144" s="16"/>
      <c r="ODS1144" s="16"/>
      <c r="ODT1144" s="16"/>
      <c r="ODU1144" s="16"/>
      <c r="ODV1144" s="16"/>
      <c r="ODW1144" s="16"/>
      <c r="ODX1144" s="16"/>
      <c r="ODY1144" s="16"/>
      <c r="ODZ1144" s="16"/>
      <c r="OEA1144" s="16"/>
      <c r="OEB1144" s="16"/>
      <c r="OEC1144" s="16"/>
      <c r="OED1144" s="16"/>
      <c r="OEE1144" s="16"/>
      <c r="OEF1144" s="16"/>
      <c r="OEG1144" s="16"/>
      <c r="OEH1144" s="16"/>
      <c r="OEI1144" s="16"/>
      <c r="OEJ1144" s="16"/>
      <c r="OEK1144" s="16"/>
      <c r="OEL1144" s="16"/>
      <c r="OEM1144" s="16"/>
      <c r="OEN1144" s="16"/>
      <c r="OEO1144" s="16"/>
      <c r="OEP1144" s="16"/>
      <c r="OEQ1144" s="16"/>
      <c r="OER1144" s="16"/>
      <c r="OES1144" s="16"/>
      <c r="OET1144" s="16"/>
      <c r="OEU1144" s="16"/>
      <c r="OEV1144" s="16"/>
      <c r="OEW1144" s="16"/>
      <c r="OEX1144" s="16"/>
      <c r="OEY1144" s="16"/>
      <c r="OEZ1144" s="16"/>
      <c r="OFA1144" s="16"/>
      <c r="OFB1144" s="16"/>
      <c r="OFC1144" s="16"/>
      <c r="OFD1144" s="16"/>
      <c r="OFE1144" s="16"/>
      <c r="OFF1144" s="16"/>
      <c r="OFG1144" s="16"/>
      <c r="OFH1144" s="16"/>
      <c r="OFI1144" s="16"/>
      <c r="OFJ1144" s="16"/>
      <c r="OFK1144" s="16"/>
      <c r="OFL1144" s="16"/>
      <c r="OFM1144" s="16"/>
      <c r="OFN1144" s="16"/>
      <c r="OFO1144" s="16"/>
      <c r="OFP1144" s="16"/>
      <c r="OFQ1144" s="16"/>
      <c r="OFR1144" s="16"/>
      <c r="OFS1144" s="16"/>
      <c r="OFT1144" s="16"/>
      <c r="OFU1144" s="16"/>
      <c r="OFV1144" s="16"/>
      <c r="OFW1144" s="16"/>
      <c r="OFX1144" s="16"/>
      <c r="OFY1144" s="16"/>
      <c r="OFZ1144" s="16"/>
      <c r="OGA1144" s="16"/>
      <c r="OGB1144" s="16"/>
      <c r="OGC1144" s="16"/>
      <c r="OGD1144" s="16"/>
      <c r="OGE1144" s="16"/>
      <c r="OGF1144" s="16"/>
      <c r="OGG1144" s="16"/>
      <c r="OGH1144" s="16"/>
      <c r="OGI1144" s="16"/>
      <c r="OGJ1144" s="16"/>
      <c r="OGK1144" s="16"/>
      <c r="OGL1144" s="16"/>
      <c r="OGM1144" s="16"/>
      <c r="OGN1144" s="16"/>
      <c r="OGO1144" s="16"/>
      <c r="OGP1144" s="16"/>
      <c r="OGQ1144" s="16"/>
      <c r="OGR1144" s="16"/>
      <c r="OGS1144" s="16"/>
      <c r="OGT1144" s="16"/>
      <c r="OGU1144" s="16"/>
      <c r="OGV1144" s="16"/>
      <c r="OGW1144" s="16"/>
      <c r="OGX1144" s="16"/>
      <c r="OGY1144" s="16"/>
      <c r="OGZ1144" s="16"/>
      <c r="OHA1144" s="16"/>
      <c r="OHB1144" s="16"/>
      <c r="OHC1144" s="16"/>
      <c r="OHD1144" s="16"/>
      <c r="OHE1144" s="16"/>
      <c r="OHF1144" s="16"/>
      <c r="OHG1144" s="16"/>
      <c r="OHH1144" s="16"/>
      <c r="OHI1144" s="16"/>
      <c r="OHJ1144" s="16"/>
      <c r="OHK1144" s="16"/>
      <c r="OHL1144" s="16"/>
      <c r="OHM1144" s="16"/>
      <c r="OHN1144" s="16"/>
      <c r="OHO1144" s="16"/>
      <c r="OHP1144" s="16"/>
      <c r="OHQ1144" s="16"/>
      <c r="OHR1144" s="16"/>
      <c r="OHS1144" s="16"/>
      <c r="OHT1144" s="16"/>
      <c r="OHU1144" s="16"/>
      <c r="OHV1144" s="16"/>
      <c r="OHW1144" s="16"/>
      <c r="OHX1144" s="16"/>
      <c r="OHY1144" s="16"/>
      <c r="OHZ1144" s="16"/>
      <c r="OIA1144" s="16"/>
      <c r="OIB1144" s="16"/>
      <c r="OIC1144" s="16"/>
      <c r="OID1144" s="16"/>
      <c r="OIE1144" s="16"/>
      <c r="OIF1144" s="16"/>
      <c r="OIG1144" s="16"/>
      <c r="OIH1144" s="16"/>
      <c r="OII1144" s="16"/>
      <c r="OIJ1144" s="16"/>
      <c r="OIK1144" s="16"/>
      <c r="OIL1144" s="16"/>
      <c r="OIM1144" s="16"/>
      <c r="OIN1144" s="16"/>
      <c r="OIO1144" s="16"/>
      <c r="OIP1144" s="16"/>
      <c r="OIQ1144" s="16"/>
      <c r="OIR1144" s="16"/>
      <c r="OIS1144" s="16"/>
      <c r="OIT1144" s="16"/>
      <c r="OIU1144" s="16"/>
      <c r="OIV1144" s="16"/>
      <c r="OIW1144" s="16"/>
      <c r="OIX1144" s="16"/>
      <c r="OIY1144" s="16"/>
      <c r="OIZ1144" s="16"/>
      <c r="OJA1144" s="16"/>
      <c r="OJB1144" s="16"/>
      <c r="OJC1144" s="16"/>
      <c r="OJD1144" s="16"/>
      <c r="OJE1144" s="16"/>
      <c r="OJF1144" s="16"/>
      <c r="OJG1144" s="16"/>
      <c r="OJH1144" s="16"/>
      <c r="OJI1144" s="16"/>
      <c r="OJJ1144" s="16"/>
      <c r="OJK1144" s="16"/>
      <c r="OJL1144" s="16"/>
      <c r="OJM1144" s="16"/>
      <c r="OJN1144" s="16"/>
      <c r="OJO1144" s="16"/>
      <c r="OJP1144" s="16"/>
      <c r="OJQ1144" s="16"/>
      <c r="OJR1144" s="16"/>
      <c r="OJS1144" s="16"/>
      <c r="OJT1144" s="16"/>
      <c r="OJU1144" s="16"/>
      <c r="OJV1144" s="16"/>
      <c r="OJW1144" s="16"/>
      <c r="OJX1144" s="16"/>
      <c r="OJY1144" s="16"/>
      <c r="OJZ1144" s="16"/>
      <c r="OKA1144" s="16"/>
      <c r="OKB1144" s="16"/>
      <c r="OKC1144" s="16"/>
      <c r="OKD1144" s="16"/>
      <c r="OKE1144" s="16"/>
      <c r="OKF1144" s="16"/>
      <c r="OKG1144" s="16"/>
      <c r="OKH1144" s="16"/>
      <c r="OKI1144" s="16"/>
      <c r="OKJ1144" s="16"/>
      <c r="OKK1144" s="16"/>
      <c r="OKL1144" s="16"/>
      <c r="OKM1144" s="16"/>
      <c r="OKN1144" s="16"/>
      <c r="OKO1144" s="16"/>
      <c r="OKP1144" s="16"/>
      <c r="OKQ1144" s="16"/>
      <c r="OKR1144" s="16"/>
      <c r="OKS1144" s="16"/>
      <c r="OKT1144" s="16"/>
      <c r="OKU1144" s="16"/>
      <c r="OKV1144" s="16"/>
      <c r="OKW1144" s="16"/>
      <c r="OKX1144" s="16"/>
      <c r="OKY1144" s="16"/>
      <c r="OKZ1144" s="16"/>
      <c r="OLA1144" s="16"/>
      <c r="OLB1144" s="16"/>
      <c r="OLC1144" s="16"/>
      <c r="OLD1144" s="16"/>
      <c r="OLE1144" s="16"/>
      <c r="OLF1144" s="16"/>
      <c r="OLG1144" s="16"/>
      <c r="OLH1144" s="16"/>
      <c r="OLI1144" s="16"/>
      <c r="OLJ1144" s="16"/>
      <c r="OLK1144" s="16"/>
      <c r="OLL1144" s="16"/>
      <c r="OLM1144" s="16"/>
      <c r="OLN1144" s="16"/>
      <c r="OLO1144" s="16"/>
      <c r="OLP1144" s="16"/>
      <c r="OLQ1144" s="16"/>
      <c r="OLR1144" s="16"/>
      <c r="OLS1144" s="16"/>
      <c r="OLT1144" s="16"/>
      <c r="OLU1144" s="16"/>
      <c r="OLV1144" s="16"/>
      <c r="OLW1144" s="16"/>
      <c r="OLX1144" s="16"/>
      <c r="OLY1144" s="16"/>
      <c r="OLZ1144" s="16"/>
      <c r="OMA1144" s="16"/>
      <c r="OMB1144" s="16"/>
      <c r="OMC1144" s="16"/>
      <c r="OMD1144" s="16"/>
      <c r="OME1144" s="16"/>
      <c r="OMF1144" s="16"/>
      <c r="OMG1144" s="16"/>
      <c r="OMH1144" s="16"/>
      <c r="OMI1144" s="16"/>
      <c r="OMJ1144" s="16"/>
      <c r="OMK1144" s="16"/>
      <c r="OML1144" s="16"/>
      <c r="OMM1144" s="16"/>
      <c r="OMN1144" s="16"/>
      <c r="OMO1144" s="16"/>
      <c r="OMP1144" s="16"/>
      <c r="OMQ1144" s="16"/>
      <c r="OMR1144" s="16"/>
      <c r="OMS1144" s="16"/>
      <c r="OMT1144" s="16"/>
      <c r="OMU1144" s="16"/>
      <c r="OMV1144" s="16"/>
      <c r="OMW1144" s="16"/>
      <c r="OMX1144" s="16"/>
      <c r="OMY1144" s="16"/>
      <c r="OMZ1144" s="16"/>
      <c r="ONA1144" s="16"/>
      <c r="ONB1144" s="16"/>
      <c r="ONC1144" s="16"/>
      <c r="OND1144" s="16"/>
      <c r="ONE1144" s="16"/>
      <c r="ONF1144" s="16"/>
      <c r="ONG1144" s="16"/>
      <c r="ONH1144" s="16"/>
      <c r="ONI1144" s="16"/>
      <c r="ONJ1144" s="16"/>
      <c r="ONK1144" s="16"/>
      <c r="ONL1144" s="16"/>
      <c r="ONM1144" s="16"/>
      <c r="ONN1144" s="16"/>
      <c r="ONO1144" s="16"/>
      <c r="ONP1144" s="16"/>
      <c r="ONQ1144" s="16"/>
      <c r="ONR1144" s="16"/>
      <c r="ONS1144" s="16"/>
      <c r="ONT1144" s="16"/>
      <c r="ONU1144" s="16"/>
      <c r="ONV1144" s="16"/>
      <c r="ONW1144" s="16"/>
      <c r="ONX1144" s="16"/>
      <c r="ONY1144" s="16"/>
      <c r="ONZ1144" s="16"/>
      <c r="OOA1144" s="16"/>
      <c r="OOB1144" s="16"/>
      <c r="OOC1144" s="16"/>
      <c r="OOD1144" s="16"/>
      <c r="OOE1144" s="16"/>
      <c r="OOF1144" s="16"/>
      <c r="OOG1144" s="16"/>
      <c r="OOH1144" s="16"/>
      <c r="OOI1144" s="16"/>
      <c r="OOJ1144" s="16"/>
      <c r="OOK1144" s="16"/>
      <c r="OOL1144" s="16"/>
      <c r="OOM1144" s="16"/>
      <c r="OON1144" s="16"/>
      <c r="OOO1144" s="16"/>
      <c r="OOP1144" s="16"/>
      <c r="OOQ1144" s="16"/>
      <c r="OOR1144" s="16"/>
      <c r="OOS1144" s="16"/>
      <c r="OOT1144" s="16"/>
      <c r="OOU1144" s="16"/>
      <c r="OOV1144" s="16"/>
      <c r="OOW1144" s="16"/>
      <c r="OOX1144" s="16"/>
      <c r="OOY1144" s="16"/>
      <c r="OOZ1144" s="16"/>
      <c r="OPA1144" s="16"/>
      <c r="OPB1144" s="16"/>
      <c r="OPC1144" s="16"/>
      <c r="OPD1144" s="16"/>
      <c r="OPE1144" s="16"/>
      <c r="OPF1144" s="16"/>
      <c r="OPG1144" s="16"/>
      <c r="OPH1144" s="16"/>
      <c r="OPI1144" s="16"/>
      <c r="OPJ1144" s="16"/>
      <c r="OPK1144" s="16"/>
      <c r="OPL1144" s="16"/>
      <c r="OPM1144" s="16"/>
      <c r="OPN1144" s="16"/>
      <c r="OPO1144" s="16"/>
      <c r="OPP1144" s="16"/>
      <c r="OPQ1144" s="16"/>
      <c r="OPR1144" s="16"/>
      <c r="OPS1144" s="16"/>
      <c r="OPT1144" s="16"/>
      <c r="OPU1144" s="16"/>
      <c r="OPV1144" s="16"/>
      <c r="OPW1144" s="16"/>
      <c r="OPX1144" s="16"/>
      <c r="OPY1144" s="16"/>
      <c r="OPZ1144" s="16"/>
      <c r="OQA1144" s="16"/>
      <c r="OQB1144" s="16"/>
      <c r="OQC1144" s="16"/>
      <c r="OQD1144" s="16"/>
      <c r="OQE1144" s="16"/>
      <c r="OQF1144" s="16"/>
      <c r="OQG1144" s="16"/>
      <c r="OQH1144" s="16"/>
      <c r="OQI1144" s="16"/>
      <c r="OQJ1144" s="16"/>
      <c r="OQK1144" s="16"/>
      <c r="OQL1144" s="16"/>
      <c r="OQM1144" s="16"/>
      <c r="OQN1144" s="16"/>
      <c r="OQO1144" s="16"/>
      <c r="OQP1144" s="16"/>
      <c r="OQQ1144" s="16"/>
      <c r="OQR1144" s="16"/>
      <c r="OQS1144" s="16"/>
      <c r="OQT1144" s="16"/>
      <c r="OQU1144" s="16"/>
      <c r="OQV1144" s="16"/>
      <c r="OQW1144" s="16"/>
      <c r="OQX1144" s="16"/>
      <c r="OQY1144" s="16"/>
      <c r="OQZ1144" s="16"/>
      <c r="ORA1144" s="16"/>
      <c r="ORB1144" s="16"/>
      <c r="ORC1144" s="16"/>
      <c r="ORD1144" s="16"/>
      <c r="ORE1144" s="16"/>
      <c r="ORF1144" s="16"/>
      <c r="ORG1144" s="16"/>
      <c r="ORH1144" s="16"/>
      <c r="ORI1144" s="16"/>
      <c r="ORJ1144" s="16"/>
      <c r="ORK1144" s="16"/>
      <c r="ORL1144" s="16"/>
      <c r="ORM1144" s="16"/>
      <c r="ORN1144" s="16"/>
      <c r="ORO1144" s="16"/>
      <c r="ORP1144" s="16"/>
      <c r="ORQ1144" s="16"/>
      <c r="ORR1144" s="16"/>
      <c r="ORS1144" s="16"/>
      <c r="ORT1144" s="16"/>
      <c r="ORU1144" s="16"/>
      <c r="ORV1144" s="16"/>
      <c r="ORW1144" s="16"/>
      <c r="ORX1144" s="16"/>
      <c r="ORY1144" s="16"/>
      <c r="ORZ1144" s="16"/>
      <c r="OSA1144" s="16"/>
      <c r="OSB1144" s="16"/>
      <c r="OSC1144" s="16"/>
      <c r="OSD1144" s="16"/>
      <c r="OSE1144" s="16"/>
      <c r="OSF1144" s="16"/>
      <c r="OSG1144" s="16"/>
      <c r="OSH1144" s="16"/>
      <c r="OSI1144" s="16"/>
      <c r="OSJ1144" s="16"/>
      <c r="OSK1144" s="16"/>
      <c r="OSL1144" s="16"/>
      <c r="OSM1144" s="16"/>
      <c r="OSN1144" s="16"/>
      <c r="OSO1144" s="16"/>
      <c r="OSP1144" s="16"/>
      <c r="OSQ1144" s="16"/>
      <c r="OSR1144" s="16"/>
      <c r="OSS1144" s="16"/>
      <c r="OST1144" s="16"/>
      <c r="OSU1144" s="16"/>
      <c r="OSV1144" s="16"/>
      <c r="OSW1144" s="16"/>
      <c r="OSX1144" s="16"/>
      <c r="OSY1144" s="16"/>
      <c r="OSZ1144" s="16"/>
      <c r="OTA1144" s="16"/>
      <c r="OTB1144" s="16"/>
      <c r="OTC1144" s="16"/>
      <c r="OTD1144" s="16"/>
      <c r="OTE1144" s="16"/>
      <c r="OTF1144" s="16"/>
      <c r="OTG1144" s="16"/>
      <c r="OTH1144" s="16"/>
      <c r="OTI1144" s="16"/>
      <c r="OTJ1144" s="16"/>
      <c r="OTK1144" s="16"/>
      <c r="OTL1144" s="16"/>
      <c r="OTM1144" s="16"/>
      <c r="OTN1144" s="16"/>
      <c r="OTO1144" s="16"/>
      <c r="OTP1144" s="16"/>
      <c r="OTQ1144" s="16"/>
      <c r="OTR1144" s="16"/>
      <c r="OTS1144" s="16"/>
      <c r="OTT1144" s="16"/>
      <c r="OTU1144" s="16"/>
      <c r="OTV1144" s="16"/>
      <c r="OTW1144" s="16"/>
      <c r="OTX1144" s="16"/>
      <c r="OTY1144" s="16"/>
      <c r="OTZ1144" s="16"/>
      <c r="OUA1144" s="16"/>
      <c r="OUB1144" s="16"/>
      <c r="OUC1144" s="16"/>
      <c r="OUD1144" s="16"/>
      <c r="OUE1144" s="16"/>
      <c r="OUF1144" s="16"/>
      <c r="OUG1144" s="16"/>
      <c r="OUH1144" s="16"/>
      <c r="OUI1144" s="16"/>
      <c r="OUJ1144" s="16"/>
      <c r="OUK1144" s="16"/>
      <c r="OUL1144" s="16"/>
      <c r="OUM1144" s="16"/>
      <c r="OUN1144" s="16"/>
      <c r="OUO1144" s="16"/>
      <c r="OUP1144" s="16"/>
      <c r="OUQ1144" s="16"/>
      <c r="OUR1144" s="16"/>
      <c r="OUS1144" s="16"/>
      <c r="OUT1144" s="16"/>
      <c r="OUU1144" s="16"/>
      <c r="OUV1144" s="16"/>
      <c r="OUW1144" s="16"/>
      <c r="OUX1144" s="16"/>
      <c r="OUY1144" s="16"/>
      <c r="OUZ1144" s="16"/>
      <c r="OVA1144" s="16"/>
      <c r="OVB1144" s="16"/>
      <c r="OVC1144" s="16"/>
      <c r="OVD1144" s="16"/>
      <c r="OVE1144" s="16"/>
      <c r="OVF1144" s="16"/>
      <c r="OVG1144" s="16"/>
      <c r="OVH1144" s="16"/>
      <c r="OVI1144" s="16"/>
      <c r="OVJ1144" s="16"/>
      <c r="OVK1144" s="16"/>
      <c r="OVL1144" s="16"/>
      <c r="OVM1144" s="16"/>
      <c r="OVN1144" s="16"/>
      <c r="OVO1144" s="16"/>
      <c r="OVP1144" s="16"/>
      <c r="OVQ1144" s="16"/>
      <c r="OVR1144" s="16"/>
      <c r="OVS1144" s="16"/>
      <c r="OVT1144" s="16"/>
      <c r="OVU1144" s="16"/>
      <c r="OVV1144" s="16"/>
      <c r="OVW1144" s="16"/>
      <c r="OVX1144" s="16"/>
      <c r="OVY1144" s="16"/>
      <c r="OVZ1144" s="16"/>
      <c r="OWA1144" s="16"/>
      <c r="OWB1144" s="16"/>
      <c r="OWC1144" s="16"/>
      <c r="OWD1144" s="16"/>
      <c r="OWE1144" s="16"/>
      <c r="OWF1144" s="16"/>
      <c r="OWG1144" s="16"/>
      <c r="OWH1144" s="16"/>
      <c r="OWI1144" s="16"/>
      <c r="OWJ1144" s="16"/>
      <c r="OWK1144" s="16"/>
      <c r="OWL1144" s="16"/>
      <c r="OWM1144" s="16"/>
      <c r="OWN1144" s="16"/>
      <c r="OWO1144" s="16"/>
      <c r="OWP1144" s="16"/>
      <c r="OWQ1144" s="16"/>
      <c r="OWR1144" s="16"/>
      <c r="OWS1144" s="16"/>
      <c r="OWT1144" s="16"/>
      <c r="OWU1144" s="16"/>
      <c r="OWV1144" s="16"/>
      <c r="OWW1144" s="16"/>
      <c r="OWX1144" s="16"/>
      <c r="OWY1144" s="16"/>
      <c r="OWZ1144" s="16"/>
      <c r="OXA1144" s="16"/>
      <c r="OXB1144" s="16"/>
      <c r="OXC1144" s="16"/>
      <c r="OXD1144" s="16"/>
      <c r="OXE1144" s="16"/>
      <c r="OXF1144" s="16"/>
      <c r="OXG1144" s="16"/>
      <c r="OXH1144" s="16"/>
      <c r="OXI1144" s="16"/>
      <c r="OXJ1144" s="16"/>
      <c r="OXK1144" s="16"/>
      <c r="OXL1144" s="16"/>
      <c r="OXM1144" s="16"/>
      <c r="OXN1144" s="16"/>
      <c r="OXO1144" s="16"/>
      <c r="OXP1144" s="16"/>
      <c r="OXQ1144" s="16"/>
      <c r="OXR1144" s="16"/>
      <c r="OXS1144" s="16"/>
      <c r="OXT1144" s="16"/>
      <c r="OXU1144" s="16"/>
      <c r="OXV1144" s="16"/>
      <c r="OXW1144" s="16"/>
      <c r="OXX1144" s="16"/>
      <c r="OXY1144" s="16"/>
      <c r="OXZ1144" s="16"/>
      <c r="OYA1144" s="16"/>
      <c r="OYB1144" s="16"/>
      <c r="OYC1144" s="16"/>
      <c r="OYD1144" s="16"/>
      <c r="OYE1144" s="16"/>
      <c r="OYF1144" s="16"/>
      <c r="OYG1144" s="16"/>
      <c r="OYH1144" s="16"/>
      <c r="OYI1144" s="16"/>
      <c r="OYJ1144" s="16"/>
      <c r="OYK1144" s="16"/>
      <c r="OYL1144" s="16"/>
      <c r="OYM1144" s="16"/>
      <c r="OYN1144" s="16"/>
      <c r="OYO1144" s="16"/>
      <c r="OYP1144" s="16"/>
      <c r="OYQ1144" s="16"/>
      <c r="OYR1144" s="16"/>
      <c r="OYS1144" s="16"/>
      <c r="OYT1144" s="16"/>
      <c r="OYU1144" s="16"/>
      <c r="OYV1144" s="16"/>
      <c r="OYW1144" s="16"/>
      <c r="OYX1144" s="16"/>
      <c r="OYY1144" s="16"/>
      <c r="OYZ1144" s="16"/>
      <c r="OZA1144" s="16"/>
      <c r="OZB1144" s="16"/>
      <c r="OZC1144" s="16"/>
      <c r="OZD1144" s="16"/>
      <c r="OZE1144" s="16"/>
      <c r="OZF1144" s="16"/>
      <c r="OZG1144" s="16"/>
      <c r="OZH1144" s="16"/>
      <c r="OZI1144" s="16"/>
      <c r="OZJ1144" s="16"/>
      <c r="OZK1144" s="16"/>
      <c r="OZL1144" s="16"/>
      <c r="OZM1144" s="16"/>
      <c r="OZN1144" s="16"/>
      <c r="OZO1144" s="16"/>
      <c r="OZP1144" s="16"/>
      <c r="OZQ1144" s="16"/>
      <c r="OZR1144" s="16"/>
      <c r="OZS1144" s="16"/>
      <c r="OZT1144" s="16"/>
      <c r="OZU1144" s="16"/>
      <c r="OZV1144" s="16"/>
      <c r="OZW1144" s="16"/>
      <c r="OZX1144" s="16"/>
      <c r="OZY1144" s="16"/>
      <c r="OZZ1144" s="16"/>
      <c r="PAA1144" s="16"/>
      <c r="PAB1144" s="16"/>
      <c r="PAC1144" s="16"/>
      <c r="PAD1144" s="16"/>
      <c r="PAE1144" s="16"/>
      <c r="PAF1144" s="16"/>
      <c r="PAG1144" s="16"/>
      <c r="PAH1144" s="16"/>
      <c r="PAI1144" s="16"/>
      <c r="PAJ1144" s="16"/>
      <c r="PAK1144" s="16"/>
      <c r="PAL1144" s="16"/>
      <c r="PAM1144" s="16"/>
      <c r="PAN1144" s="16"/>
      <c r="PAO1144" s="16"/>
      <c r="PAP1144" s="16"/>
      <c r="PAQ1144" s="16"/>
      <c r="PAR1144" s="16"/>
      <c r="PAS1144" s="16"/>
      <c r="PAT1144" s="16"/>
      <c r="PAU1144" s="16"/>
      <c r="PAV1144" s="16"/>
      <c r="PAW1144" s="16"/>
      <c r="PAX1144" s="16"/>
      <c r="PAY1144" s="16"/>
      <c r="PAZ1144" s="16"/>
      <c r="PBA1144" s="16"/>
      <c r="PBB1144" s="16"/>
      <c r="PBC1144" s="16"/>
      <c r="PBD1144" s="16"/>
      <c r="PBE1144" s="16"/>
      <c r="PBF1144" s="16"/>
      <c r="PBG1144" s="16"/>
      <c r="PBH1144" s="16"/>
      <c r="PBI1144" s="16"/>
      <c r="PBJ1144" s="16"/>
      <c r="PBK1144" s="16"/>
      <c r="PBL1144" s="16"/>
      <c r="PBM1144" s="16"/>
      <c r="PBN1144" s="16"/>
      <c r="PBO1144" s="16"/>
      <c r="PBP1144" s="16"/>
      <c r="PBQ1144" s="16"/>
      <c r="PBR1144" s="16"/>
      <c r="PBS1144" s="16"/>
      <c r="PBT1144" s="16"/>
      <c r="PBU1144" s="16"/>
      <c r="PBV1144" s="16"/>
      <c r="PBW1144" s="16"/>
      <c r="PBX1144" s="16"/>
      <c r="PBY1144" s="16"/>
      <c r="PBZ1144" s="16"/>
      <c r="PCA1144" s="16"/>
      <c r="PCB1144" s="16"/>
      <c r="PCC1144" s="16"/>
      <c r="PCD1144" s="16"/>
      <c r="PCE1144" s="16"/>
      <c r="PCF1144" s="16"/>
      <c r="PCG1144" s="16"/>
      <c r="PCH1144" s="16"/>
      <c r="PCI1144" s="16"/>
      <c r="PCJ1144" s="16"/>
      <c r="PCK1144" s="16"/>
      <c r="PCL1144" s="16"/>
      <c r="PCM1144" s="16"/>
      <c r="PCN1144" s="16"/>
      <c r="PCO1144" s="16"/>
      <c r="PCP1144" s="16"/>
      <c r="PCQ1144" s="16"/>
      <c r="PCR1144" s="16"/>
      <c r="PCS1144" s="16"/>
      <c r="PCT1144" s="16"/>
      <c r="PCU1144" s="16"/>
      <c r="PCV1144" s="16"/>
      <c r="PCW1144" s="16"/>
      <c r="PCX1144" s="16"/>
      <c r="PCY1144" s="16"/>
      <c r="PCZ1144" s="16"/>
      <c r="PDA1144" s="16"/>
      <c r="PDB1144" s="16"/>
      <c r="PDC1144" s="16"/>
      <c r="PDD1144" s="16"/>
      <c r="PDE1144" s="16"/>
      <c r="PDF1144" s="16"/>
      <c r="PDG1144" s="16"/>
      <c r="PDH1144" s="16"/>
      <c r="PDI1144" s="16"/>
      <c r="PDJ1144" s="16"/>
      <c r="PDK1144" s="16"/>
      <c r="PDL1144" s="16"/>
      <c r="PDM1144" s="16"/>
      <c r="PDN1144" s="16"/>
      <c r="PDO1144" s="16"/>
      <c r="PDP1144" s="16"/>
      <c r="PDQ1144" s="16"/>
      <c r="PDR1144" s="16"/>
      <c r="PDS1144" s="16"/>
      <c r="PDT1144" s="16"/>
      <c r="PDU1144" s="16"/>
      <c r="PDV1144" s="16"/>
      <c r="PDW1144" s="16"/>
      <c r="PDX1144" s="16"/>
      <c r="PDY1144" s="16"/>
      <c r="PDZ1144" s="16"/>
      <c r="PEA1144" s="16"/>
      <c r="PEB1144" s="16"/>
      <c r="PEC1144" s="16"/>
      <c r="PED1144" s="16"/>
      <c r="PEE1144" s="16"/>
      <c r="PEF1144" s="16"/>
      <c r="PEG1144" s="16"/>
      <c r="PEH1144" s="16"/>
      <c r="PEI1144" s="16"/>
      <c r="PEJ1144" s="16"/>
      <c r="PEK1144" s="16"/>
      <c r="PEL1144" s="16"/>
      <c r="PEM1144" s="16"/>
      <c r="PEN1144" s="16"/>
      <c r="PEO1144" s="16"/>
      <c r="PEP1144" s="16"/>
      <c r="PEQ1144" s="16"/>
      <c r="PER1144" s="16"/>
      <c r="PES1144" s="16"/>
      <c r="PET1144" s="16"/>
      <c r="PEU1144" s="16"/>
      <c r="PEV1144" s="16"/>
      <c r="PEW1144" s="16"/>
      <c r="PEX1144" s="16"/>
      <c r="PEY1144" s="16"/>
      <c r="PEZ1144" s="16"/>
      <c r="PFA1144" s="16"/>
      <c r="PFB1144" s="16"/>
      <c r="PFC1144" s="16"/>
      <c r="PFD1144" s="16"/>
      <c r="PFE1144" s="16"/>
      <c r="PFF1144" s="16"/>
      <c r="PFG1144" s="16"/>
      <c r="PFH1144" s="16"/>
      <c r="PFI1144" s="16"/>
      <c r="PFJ1144" s="16"/>
      <c r="PFK1144" s="16"/>
      <c r="PFL1144" s="16"/>
      <c r="PFM1144" s="16"/>
      <c r="PFN1144" s="16"/>
      <c r="PFO1144" s="16"/>
      <c r="PFP1144" s="16"/>
      <c r="PFQ1144" s="16"/>
      <c r="PFR1144" s="16"/>
      <c r="PFS1144" s="16"/>
      <c r="PFT1144" s="16"/>
      <c r="PFU1144" s="16"/>
      <c r="PFV1144" s="16"/>
      <c r="PFW1144" s="16"/>
      <c r="PFX1144" s="16"/>
      <c r="PFY1144" s="16"/>
      <c r="PFZ1144" s="16"/>
      <c r="PGA1144" s="16"/>
      <c r="PGB1144" s="16"/>
      <c r="PGC1144" s="16"/>
      <c r="PGD1144" s="16"/>
      <c r="PGE1144" s="16"/>
      <c r="PGF1144" s="16"/>
      <c r="PGG1144" s="16"/>
      <c r="PGH1144" s="16"/>
      <c r="PGI1144" s="16"/>
      <c r="PGJ1144" s="16"/>
      <c r="PGK1144" s="16"/>
      <c r="PGL1144" s="16"/>
      <c r="PGM1144" s="16"/>
      <c r="PGN1144" s="16"/>
      <c r="PGO1144" s="16"/>
      <c r="PGP1144" s="16"/>
      <c r="PGQ1144" s="16"/>
      <c r="PGR1144" s="16"/>
      <c r="PGS1144" s="16"/>
      <c r="PGT1144" s="16"/>
      <c r="PGU1144" s="16"/>
      <c r="PGV1144" s="16"/>
      <c r="PGW1144" s="16"/>
      <c r="PGX1144" s="16"/>
      <c r="PGY1144" s="16"/>
      <c r="PGZ1144" s="16"/>
      <c r="PHA1144" s="16"/>
      <c r="PHB1144" s="16"/>
      <c r="PHC1144" s="16"/>
      <c r="PHD1144" s="16"/>
      <c r="PHE1144" s="16"/>
      <c r="PHF1144" s="16"/>
      <c r="PHG1144" s="16"/>
      <c r="PHH1144" s="16"/>
      <c r="PHI1144" s="16"/>
      <c r="PHJ1144" s="16"/>
      <c r="PHK1144" s="16"/>
      <c r="PHL1144" s="16"/>
      <c r="PHM1144" s="16"/>
      <c r="PHN1144" s="16"/>
      <c r="PHO1144" s="16"/>
      <c r="PHP1144" s="16"/>
      <c r="PHQ1144" s="16"/>
      <c r="PHR1144" s="16"/>
      <c r="PHS1144" s="16"/>
      <c r="PHT1144" s="16"/>
      <c r="PHU1144" s="16"/>
      <c r="PHV1144" s="16"/>
      <c r="PHW1144" s="16"/>
      <c r="PHX1144" s="16"/>
      <c r="PHY1144" s="16"/>
      <c r="PHZ1144" s="16"/>
      <c r="PIA1144" s="16"/>
      <c r="PIB1144" s="16"/>
      <c r="PIC1144" s="16"/>
      <c r="PID1144" s="16"/>
      <c r="PIE1144" s="16"/>
      <c r="PIF1144" s="16"/>
      <c r="PIG1144" s="16"/>
      <c r="PIH1144" s="16"/>
      <c r="PII1144" s="16"/>
      <c r="PIJ1144" s="16"/>
      <c r="PIK1144" s="16"/>
      <c r="PIL1144" s="16"/>
      <c r="PIM1144" s="16"/>
      <c r="PIN1144" s="16"/>
      <c r="PIO1144" s="16"/>
      <c r="PIP1144" s="16"/>
      <c r="PIQ1144" s="16"/>
      <c r="PIR1144" s="16"/>
      <c r="PIS1144" s="16"/>
      <c r="PIT1144" s="16"/>
      <c r="PIU1144" s="16"/>
      <c r="PIV1144" s="16"/>
      <c r="PIW1144" s="16"/>
      <c r="PIX1144" s="16"/>
      <c r="PIY1144" s="16"/>
      <c r="PIZ1144" s="16"/>
      <c r="PJA1144" s="16"/>
      <c r="PJB1144" s="16"/>
      <c r="PJC1144" s="16"/>
      <c r="PJD1144" s="16"/>
      <c r="PJE1144" s="16"/>
      <c r="PJF1144" s="16"/>
      <c r="PJG1144" s="16"/>
      <c r="PJH1144" s="16"/>
      <c r="PJI1144" s="16"/>
      <c r="PJJ1144" s="16"/>
      <c r="PJK1144" s="16"/>
      <c r="PJL1144" s="16"/>
      <c r="PJM1144" s="16"/>
      <c r="PJN1144" s="16"/>
      <c r="PJO1144" s="16"/>
      <c r="PJP1144" s="16"/>
      <c r="PJQ1144" s="16"/>
      <c r="PJR1144" s="16"/>
      <c r="PJS1144" s="16"/>
      <c r="PJT1144" s="16"/>
      <c r="PJU1144" s="16"/>
      <c r="PJV1144" s="16"/>
      <c r="PJW1144" s="16"/>
      <c r="PJX1144" s="16"/>
      <c r="PJY1144" s="16"/>
      <c r="PJZ1144" s="16"/>
      <c r="PKA1144" s="16"/>
      <c r="PKB1144" s="16"/>
      <c r="PKC1144" s="16"/>
      <c r="PKD1144" s="16"/>
      <c r="PKE1144" s="16"/>
      <c r="PKF1144" s="16"/>
      <c r="PKG1144" s="16"/>
      <c r="PKH1144" s="16"/>
      <c r="PKI1144" s="16"/>
      <c r="PKJ1144" s="16"/>
      <c r="PKK1144" s="16"/>
      <c r="PKL1144" s="16"/>
      <c r="PKM1144" s="16"/>
      <c r="PKN1144" s="16"/>
      <c r="PKO1144" s="16"/>
      <c r="PKP1144" s="16"/>
      <c r="PKQ1144" s="16"/>
      <c r="PKR1144" s="16"/>
      <c r="PKS1144" s="16"/>
      <c r="PKT1144" s="16"/>
      <c r="PKU1144" s="16"/>
      <c r="PKV1144" s="16"/>
      <c r="PKW1144" s="16"/>
      <c r="PKX1144" s="16"/>
      <c r="PKY1144" s="16"/>
      <c r="PKZ1144" s="16"/>
      <c r="PLA1144" s="16"/>
      <c r="PLB1144" s="16"/>
      <c r="PLC1144" s="16"/>
      <c r="PLD1144" s="16"/>
      <c r="PLE1144" s="16"/>
      <c r="PLF1144" s="16"/>
      <c r="PLG1144" s="16"/>
      <c r="PLH1144" s="16"/>
      <c r="PLI1144" s="16"/>
      <c r="PLJ1144" s="16"/>
      <c r="PLK1144" s="16"/>
      <c r="PLL1144" s="16"/>
      <c r="PLM1144" s="16"/>
      <c r="PLN1144" s="16"/>
      <c r="PLO1144" s="16"/>
      <c r="PLP1144" s="16"/>
      <c r="PLQ1144" s="16"/>
      <c r="PLR1144" s="16"/>
      <c r="PLS1144" s="16"/>
      <c r="PLT1144" s="16"/>
      <c r="PLU1144" s="16"/>
      <c r="PLV1144" s="16"/>
      <c r="PLW1144" s="16"/>
      <c r="PLX1144" s="16"/>
      <c r="PLY1144" s="16"/>
      <c r="PLZ1144" s="16"/>
      <c r="PMA1144" s="16"/>
      <c r="PMB1144" s="16"/>
      <c r="PMC1144" s="16"/>
      <c r="PMD1144" s="16"/>
      <c r="PME1144" s="16"/>
      <c r="PMF1144" s="16"/>
      <c r="PMG1144" s="16"/>
      <c r="PMH1144" s="16"/>
      <c r="PMI1144" s="16"/>
      <c r="PMJ1144" s="16"/>
      <c r="PMK1144" s="16"/>
      <c r="PML1144" s="16"/>
      <c r="PMM1144" s="16"/>
      <c r="PMN1144" s="16"/>
      <c r="PMO1144" s="16"/>
      <c r="PMP1144" s="16"/>
      <c r="PMQ1144" s="16"/>
      <c r="PMR1144" s="16"/>
      <c r="PMS1144" s="16"/>
      <c r="PMT1144" s="16"/>
      <c r="PMU1144" s="16"/>
      <c r="PMV1144" s="16"/>
      <c r="PMW1144" s="16"/>
      <c r="PMX1144" s="16"/>
      <c r="PMY1144" s="16"/>
      <c r="PMZ1144" s="16"/>
      <c r="PNA1144" s="16"/>
      <c r="PNB1144" s="16"/>
      <c r="PNC1144" s="16"/>
      <c r="PND1144" s="16"/>
      <c r="PNE1144" s="16"/>
      <c r="PNF1144" s="16"/>
      <c r="PNG1144" s="16"/>
      <c r="PNH1144" s="16"/>
      <c r="PNI1144" s="16"/>
      <c r="PNJ1144" s="16"/>
      <c r="PNK1144" s="16"/>
      <c r="PNL1144" s="16"/>
      <c r="PNM1144" s="16"/>
      <c r="PNN1144" s="16"/>
      <c r="PNO1144" s="16"/>
      <c r="PNP1144" s="16"/>
      <c r="PNQ1144" s="16"/>
      <c r="PNR1144" s="16"/>
      <c r="PNS1144" s="16"/>
      <c r="PNT1144" s="16"/>
      <c r="PNU1144" s="16"/>
      <c r="PNV1144" s="16"/>
      <c r="PNW1144" s="16"/>
      <c r="PNX1144" s="16"/>
      <c r="PNY1144" s="16"/>
      <c r="PNZ1144" s="16"/>
      <c r="POA1144" s="16"/>
      <c r="POB1144" s="16"/>
      <c r="POC1144" s="16"/>
      <c r="POD1144" s="16"/>
      <c r="POE1144" s="16"/>
      <c r="POF1144" s="16"/>
      <c r="POG1144" s="16"/>
      <c r="POH1144" s="16"/>
      <c r="POI1144" s="16"/>
      <c r="POJ1144" s="16"/>
      <c r="POK1144" s="16"/>
      <c r="POL1144" s="16"/>
      <c r="POM1144" s="16"/>
      <c r="PON1144" s="16"/>
      <c r="POO1144" s="16"/>
      <c r="POP1144" s="16"/>
      <c r="POQ1144" s="16"/>
      <c r="POR1144" s="16"/>
      <c r="POS1144" s="16"/>
      <c r="POT1144" s="16"/>
      <c r="POU1144" s="16"/>
      <c r="POV1144" s="16"/>
      <c r="POW1144" s="16"/>
      <c r="POX1144" s="16"/>
      <c r="POY1144" s="16"/>
      <c r="POZ1144" s="16"/>
      <c r="PPA1144" s="16"/>
      <c r="PPB1144" s="16"/>
      <c r="PPC1144" s="16"/>
      <c r="PPD1144" s="16"/>
      <c r="PPE1144" s="16"/>
      <c r="PPF1144" s="16"/>
      <c r="PPG1144" s="16"/>
      <c r="PPH1144" s="16"/>
      <c r="PPI1144" s="16"/>
      <c r="PPJ1144" s="16"/>
      <c r="PPK1144" s="16"/>
      <c r="PPL1144" s="16"/>
      <c r="PPM1144" s="16"/>
      <c r="PPN1144" s="16"/>
      <c r="PPO1144" s="16"/>
      <c r="PPP1144" s="16"/>
      <c r="PPQ1144" s="16"/>
      <c r="PPR1144" s="16"/>
      <c r="PPS1144" s="16"/>
      <c r="PPT1144" s="16"/>
      <c r="PPU1144" s="16"/>
      <c r="PPV1144" s="16"/>
      <c r="PPW1144" s="16"/>
      <c r="PPX1144" s="16"/>
      <c r="PPY1144" s="16"/>
      <c r="PPZ1144" s="16"/>
      <c r="PQA1144" s="16"/>
      <c r="PQB1144" s="16"/>
      <c r="PQC1144" s="16"/>
      <c r="PQD1144" s="16"/>
      <c r="PQE1144" s="16"/>
      <c r="PQF1144" s="16"/>
      <c r="PQG1144" s="16"/>
      <c r="PQH1144" s="16"/>
      <c r="PQI1144" s="16"/>
      <c r="PQJ1144" s="16"/>
      <c r="PQK1144" s="16"/>
      <c r="PQL1144" s="16"/>
      <c r="PQM1144" s="16"/>
      <c r="PQN1144" s="16"/>
      <c r="PQO1144" s="16"/>
      <c r="PQP1144" s="16"/>
      <c r="PQQ1144" s="16"/>
      <c r="PQR1144" s="16"/>
      <c r="PQS1144" s="16"/>
      <c r="PQT1144" s="16"/>
      <c r="PQU1144" s="16"/>
      <c r="PQV1144" s="16"/>
      <c r="PQW1144" s="16"/>
      <c r="PQX1144" s="16"/>
      <c r="PQY1144" s="16"/>
      <c r="PQZ1144" s="16"/>
      <c r="PRA1144" s="16"/>
      <c r="PRB1144" s="16"/>
      <c r="PRC1144" s="16"/>
      <c r="PRD1144" s="16"/>
      <c r="PRE1144" s="16"/>
      <c r="PRF1144" s="16"/>
      <c r="PRG1144" s="16"/>
      <c r="PRH1144" s="16"/>
      <c r="PRI1144" s="16"/>
      <c r="PRJ1144" s="16"/>
      <c r="PRK1144" s="16"/>
      <c r="PRL1144" s="16"/>
      <c r="PRM1144" s="16"/>
      <c r="PRN1144" s="16"/>
      <c r="PRO1144" s="16"/>
      <c r="PRP1144" s="16"/>
      <c r="PRQ1144" s="16"/>
      <c r="PRR1144" s="16"/>
      <c r="PRS1144" s="16"/>
      <c r="PRT1144" s="16"/>
      <c r="PRU1144" s="16"/>
      <c r="PRV1144" s="16"/>
      <c r="PRW1144" s="16"/>
      <c r="PRX1144" s="16"/>
      <c r="PRY1144" s="16"/>
      <c r="PRZ1144" s="16"/>
      <c r="PSA1144" s="16"/>
      <c r="PSB1144" s="16"/>
      <c r="PSC1144" s="16"/>
      <c r="PSD1144" s="16"/>
      <c r="PSE1144" s="16"/>
      <c r="PSF1144" s="16"/>
      <c r="PSG1144" s="16"/>
      <c r="PSH1144" s="16"/>
      <c r="PSI1144" s="16"/>
      <c r="PSJ1144" s="16"/>
      <c r="PSK1144" s="16"/>
      <c r="PSL1144" s="16"/>
      <c r="PSM1144" s="16"/>
      <c r="PSN1144" s="16"/>
      <c r="PSO1144" s="16"/>
      <c r="PSP1144" s="16"/>
      <c r="PSQ1144" s="16"/>
      <c r="PSR1144" s="16"/>
      <c r="PSS1144" s="16"/>
      <c r="PST1144" s="16"/>
      <c r="PSU1144" s="16"/>
      <c r="PSV1144" s="16"/>
      <c r="PSW1144" s="16"/>
      <c r="PSX1144" s="16"/>
      <c r="PSY1144" s="16"/>
      <c r="PSZ1144" s="16"/>
      <c r="PTA1144" s="16"/>
      <c r="PTB1144" s="16"/>
      <c r="PTC1144" s="16"/>
      <c r="PTD1144" s="16"/>
      <c r="PTE1144" s="16"/>
      <c r="PTF1144" s="16"/>
      <c r="PTG1144" s="16"/>
      <c r="PTH1144" s="16"/>
      <c r="PTI1144" s="16"/>
      <c r="PTJ1144" s="16"/>
      <c r="PTK1144" s="16"/>
      <c r="PTL1144" s="16"/>
      <c r="PTM1144" s="16"/>
      <c r="PTN1144" s="16"/>
      <c r="PTO1144" s="16"/>
      <c r="PTP1144" s="16"/>
      <c r="PTQ1144" s="16"/>
      <c r="PTR1144" s="16"/>
      <c r="PTS1144" s="16"/>
      <c r="PTT1144" s="16"/>
      <c r="PTU1144" s="16"/>
      <c r="PTV1144" s="16"/>
      <c r="PTW1144" s="16"/>
      <c r="PTX1144" s="16"/>
      <c r="PTY1144" s="16"/>
      <c r="PTZ1144" s="16"/>
      <c r="PUA1144" s="16"/>
      <c r="PUB1144" s="16"/>
      <c r="PUC1144" s="16"/>
      <c r="PUD1144" s="16"/>
      <c r="PUE1144" s="16"/>
      <c r="PUF1144" s="16"/>
      <c r="PUG1144" s="16"/>
      <c r="PUH1144" s="16"/>
      <c r="PUI1144" s="16"/>
      <c r="PUJ1144" s="16"/>
      <c r="PUK1144" s="16"/>
      <c r="PUL1144" s="16"/>
      <c r="PUM1144" s="16"/>
      <c r="PUN1144" s="16"/>
      <c r="PUO1144" s="16"/>
      <c r="PUP1144" s="16"/>
      <c r="PUQ1144" s="16"/>
      <c r="PUR1144" s="16"/>
      <c r="PUS1144" s="16"/>
      <c r="PUT1144" s="16"/>
      <c r="PUU1144" s="16"/>
      <c r="PUV1144" s="16"/>
      <c r="PUW1144" s="16"/>
      <c r="PUX1144" s="16"/>
      <c r="PUY1144" s="16"/>
      <c r="PUZ1144" s="16"/>
      <c r="PVA1144" s="16"/>
      <c r="PVB1144" s="16"/>
      <c r="PVC1144" s="16"/>
      <c r="PVD1144" s="16"/>
      <c r="PVE1144" s="16"/>
      <c r="PVF1144" s="16"/>
      <c r="PVG1144" s="16"/>
      <c r="PVH1144" s="16"/>
      <c r="PVI1144" s="16"/>
      <c r="PVJ1144" s="16"/>
      <c r="PVK1144" s="16"/>
      <c r="PVL1144" s="16"/>
      <c r="PVM1144" s="16"/>
      <c r="PVN1144" s="16"/>
      <c r="PVO1144" s="16"/>
      <c r="PVP1144" s="16"/>
      <c r="PVQ1144" s="16"/>
      <c r="PVR1144" s="16"/>
      <c r="PVS1144" s="16"/>
      <c r="PVT1144" s="16"/>
      <c r="PVU1144" s="16"/>
      <c r="PVV1144" s="16"/>
      <c r="PVW1144" s="16"/>
      <c r="PVX1144" s="16"/>
      <c r="PVY1144" s="16"/>
      <c r="PVZ1144" s="16"/>
      <c r="PWA1144" s="16"/>
      <c r="PWB1144" s="16"/>
      <c r="PWC1144" s="16"/>
      <c r="PWD1144" s="16"/>
      <c r="PWE1144" s="16"/>
      <c r="PWF1144" s="16"/>
      <c r="PWG1144" s="16"/>
      <c r="PWH1144" s="16"/>
      <c r="PWI1144" s="16"/>
      <c r="PWJ1144" s="16"/>
      <c r="PWK1144" s="16"/>
      <c r="PWL1144" s="16"/>
      <c r="PWM1144" s="16"/>
      <c r="PWN1144" s="16"/>
      <c r="PWO1144" s="16"/>
      <c r="PWP1144" s="16"/>
      <c r="PWQ1144" s="16"/>
      <c r="PWR1144" s="16"/>
      <c r="PWS1144" s="16"/>
      <c r="PWT1144" s="16"/>
      <c r="PWU1144" s="16"/>
      <c r="PWV1144" s="16"/>
      <c r="PWW1144" s="16"/>
      <c r="PWX1144" s="16"/>
      <c r="PWY1144" s="16"/>
      <c r="PWZ1144" s="16"/>
      <c r="PXA1144" s="16"/>
      <c r="PXB1144" s="16"/>
      <c r="PXC1144" s="16"/>
      <c r="PXD1144" s="16"/>
      <c r="PXE1144" s="16"/>
      <c r="PXF1144" s="16"/>
      <c r="PXG1144" s="16"/>
      <c r="PXH1144" s="16"/>
      <c r="PXI1144" s="16"/>
      <c r="PXJ1144" s="16"/>
      <c r="PXK1144" s="16"/>
      <c r="PXL1144" s="16"/>
      <c r="PXM1144" s="16"/>
      <c r="PXN1144" s="16"/>
      <c r="PXO1144" s="16"/>
      <c r="PXP1144" s="16"/>
      <c r="PXQ1144" s="16"/>
      <c r="PXR1144" s="16"/>
      <c r="PXS1144" s="16"/>
      <c r="PXT1144" s="16"/>
      <c r="PXU1144" s="16"/>
      <c r="PXV1144" s="16"/>
      <c r="PXW1144" s="16"/>
      <c r="PXX1144" s="16"/>
      <c r="PXY1144" s="16"/>
      <c r="PXZ1144" s="16"/>
      <c r="PYA1144" s="16"/>
      <c r="PYB1144" s="16"/>
      <c r="PYC1144" s="16"/>
      <c r="PYD1144" s="16"/>
      <c r="PYE1144" s="16"/>
      <c r="PYF1144" s="16"/>
      <c r="PYG1144" s="16"/>
      <c r="PYH1144" s="16"/>
      <c r="PYI1144" s="16"/>
      <c r="PYJ1144" s="16"/>
      <c r="PYK1144" s="16"/>
      <c r="PYL1144" s="16"/>
      <c r="PYM1144" s="16"/>
      <c r="PYN1144" s="16"/>
      <c r="PYO1144" s="16"/>
      <c r="PYP1144" s="16"/>
      <c r="PYQ1144" s="16"/>
      <c r="PYR1144" s="16"/>
      <c r="PYS1144" s="16"/>
      <c r="PYT1144" s="16"/>
      <c r="PYU1144" s="16"/>
      <c r="PYV1144" s="16"/>
      <c r="PYW1144" s="16"/>
      <c r="PYX1144" s="16"/>
      <c r="PYY1144" s="16"/>
      <c r="PYZ1144" s="16"/>
      <c r="PZA1144" s="16"/>
      <c r="PZB1144" s="16"/>
      <c r="PZC1144" s="16"/>
      <c r="PZD1144" s="16"/>
      <c r="PZE1144" s="16"/>
      <c r="PZF1144" s="16"/>
      <c r="PZG1144" s="16"/>
      <c r="PZH1144" s="16"/>
      <c r="PZI1144" s="16"/>
      <c r="PZJ1144" s="16"/>
      <c r="PZK1144" s="16"/>
      <c r="PZL1144" s="16"/>
      <c r="PZM1144" s="16"/>
      <c r="PZN1144" s="16"/>
      <c r="PZO1144" s="16"/>
      <c r="PZP1144" s="16"/>
      <c r="PZQ1144" s="16"/>
      <c r="PZR1144" s="16"/>
      <c r="PZS1144" s="16"/>
      <c r="PZT1144" s="16"/>
      <c r="PZU1144" s="16"/>
      <c r="PZV1144" s="16"/>
      <c r="PZW1144" s="16"/>
      <c r="PZX1144" s="16"/>
      <c r="PZY1144" s="16"/>
      <c r="PZZ1144" s="16"/>
      <c r="QAA1144" s="16"/>
      <c r="QAB1144" s="16"/>
      <c r="QAC1144" s="16"/>
      <c r="QAD1144" s="16"/>
      <c r="QAE1144" s="16"/>
      <c r="QAF1144" s="16"/>
      <c r="QAG1144" s="16"/>
      <c r="QAH1144" s="16"/>
      <c r="QAI1144" s="16"/>
      <c r="QAJ1144" s="16"/>
      <c r="QAK1144" s="16"/>
      <c r="QAL1144" s="16"/>
      <c r="QAM1144" s="16"/>
      <c r="QAN1144" s="16"/>
      <c r="QAO1144" s="16"/>
      <c r="QAP1144" s="16"/>
      <c r="QAQ1144" s="16"/>
      <c r="QAR1144" s="16"/>
      <c r="QAS1144" s="16"/>
      <c r="QAT1144" s="16"/>
      <c r="QAU1144" s="16"/>
      <c r="QAV1144" s="16"/>
      <c r="QAW1144" s="16"/>
      <c r="QAX1144" s="16"/>
      <c r="QAY1144" s="16"/>
      <c r="QAZ1144" s="16"/>
      <c r="QBA1144" s="16"/>
      <c r="QBB1144" s="16"/>
      <c r="QBC1144" s="16"/>
      <c r="QBD1144" s="16"/>
      <c r="QBE1144" s="16"/>
      <c r="QBF1144" s="16"/>
      <c r="QBG1144" s="16"/>
      <c r="QBH1144" s="16"/>
      <c r="QBI1144" s="16"/>
      <c r="QBJ1144" s="16"/>
      <c r="QBK1144" s="16"/>
      <c r="QBL1144" s="16"/>
      <c r="QBM1144" s="16"/>
      <c r="QBN1144" s="16"/>
      <c r="QBO1144" s="16"/>
      <c r="QBP1144" s="16"/>
      <c r="QBQ1144" s="16"/>
      <c r="QBR1144" s="16"/>
      <c r="QBS1144" s="16"/>
      <c r="QBT1144" s="16"/>
      <c r="QBU1144" s="16"/>
      <c r="QBV1144" s="16"/>
      <c r="QBW1144" s="16"/>
      <c r="QBX1144" s="16"/>
      <c r="QBY1144" s="16"/>
      <c r="QBZ1144" s="16"/>
      <c r="QCA1144" s="16"/>
      <c r="QCB1144" s="16"/>
      <c r="QCC1144" s="16"/>
      <c r="QCD1144" s="16"/>
      <c r="QCE1144" s="16"/>
      <c r="QCF1144" s="16"/>
      <c r="QCG1144" s="16"/>
      <c r="QCH1144" s="16"/>
      <c r="QCI1144" s="16"/>
      <c r="QCJ1144" s="16"/>
      <c r="QCK1144" s="16"/>
      <c r="QCL1144" s="16"/>
      <c r="QCM1144" s="16"/>
      <c r="QCN1144" s="16"/>
      <c r="QCO1144" s="16"/>
      <c r="QCP1144" s="16"/>
      <c r="QCQ1144" s="16"/>
      <c r="QCR1144" s="16"/>
      <c r="QCS1144" s="16"/>
      <c r="QCT1144" s="16"/>
      <c r="QCU1144" s="16"/>
      <c r="QCV1144" s="16"/>
      <c r="QCW1144" s="16"/>
      <c r="QCX1144" s="16"/>
      <c r="QCY1144" s="16"/>
      <c r="QCZ1144" s="16"/>
      <c r="QDA1144" s="16"/>
      <c r="QDB1144" s="16"/>
      <c r="QDC1144" s="16"/>
      <c r="QDD1144" s="16"/>
      <c r="QDE1144" s="16"/>
      <c r="QDF1144" s="16"/>
      <c r="QDG1144" s="16"/>
      <c r="QDH1144" s="16"/>
      <c r="QDI1144" s="16"/>
      <c r="QDJ1144" s="16"/>
      <c r="QDK1144" s="16"/>
      <c r="QDL1144" s="16"/>
      <c r="QDM1144" s="16"/>
      <c r="QDN1144" s="16"/>
      <c r="QDO1144" s="16"/>
      <c r="QDP1144" s="16"/>
      <c r="QDQ1144" s="16"/>
      <c r="QDR1144" s="16"/>
      <c r="QDS1144" s="16"/>
      <c r="QDT1144" s="16"/>
      <c r="QDU1144" s="16"/>
      <c r="QDV1144" s="16"/>
      <c r="QDW1144" s="16"/>
      <c r="QDX1144" s="16"/>
      <c r="QDY1144" s="16"/>
      <c r="QDZ1144" s="16"/>
      <c r="QEA1144" s="16"/>
      <c r="QEB1144" s="16"/>
      <c r="QEC1144" s="16"/>
      <c r="QED1144" s="16"/>
      <c r="QEE1144" s="16"/>
      <c r="QEF1144" s="16"/>
      <c r="QEG1144" s="16"/>
      <c r="QEH1144" s="16"/>
      <c r="QEI1144" s="16"/>
      <c r="QEJ1144" s="16"/>
      <c r="QEK1144" s="16"/>
      <c r="QEL1144" s="16"/>
      <c r="QEM1144" s="16"/>
      <c r="QEN1144" s="16"/>
      <c r="QEO1144" s="16"/>
      <c r="QEP1144" s="16"/>
      <c r="QEQ1144" s="16"/>
      <c r="QER1144" s="16"/>
      <c r="QES1144" s="16"/>
      <c r="QET1144" s="16"/>
      <c r="QEU1144" s="16"/>
      <c r="QEV1144" s="16"/>
      <c r="QEW1144" s="16"/>
      <c r="QEX1144" s="16"/>
      <c r="QEY1144" s="16"/>
      <c r="QEZ1144" s="16"/>
      <c r="QFA1144" s="16"/>
      <c r="QFB1144" s="16"/>
      <c r="QFC1144" s="16"/>
      <c r="QFD1144" s="16"/>
      <c r="QFE1144" s="16"/>
      <c r="QFF1144" s="16"/>
      <c r="QFG1144" s="16"/>
      <c r="QFH1144" s="16"/>
      <c r="QFI1144" s="16"/>
      <c r="QFJ1144" s="16"/>
      <c r="QFK1144" s="16"/>
      <c r="QFL1144" s="16"/>
      <c r="QFM1144" s="16"/>
      <c r="QFN1144" s="16"/>
      <c r="QFO1144" s="16"/>
      <c r="QFP1144" s="16"/>
      <c r="QFQ1144" s="16"/>
      <c r="QFR1144" s="16"/>
      <c r="QFS1144" s="16"/>
      <c r="QFT1144" s="16"/>
      <c r="QFU1144" s="16"/>
      <c r="QFV1144" s="16"/>
      <c r="QFW1144" s="16"/>
      <c r="QFX1144" s="16"/>
      <c r="QFY1144" s="16"/>
      <c r="QFZ1144" s="16"/>
      <c r="QGA1144" s="16"/>
      <c r="QGB1144" s="16"/>
      <c r="QGC1144" s="16"/>
      <c r="QGD1144" s="16"/>
      <c r="QGE1144" s="16"/>
      <c r="QGF1144" s="16"/>
      <c r="QGG1144" s="16"/>
      <c r="QGH1144" s="16"/>
      <c r="QGI1144" s="16"/>
      <c r="QGJ1144" s="16"/>
      <c r="QGK1144" s="16"/>
      <c r="QGL1144" s="16"/>
      <c r="QGM1144" s="16"/>
      <c r="QGN1144" s="16"/>
      <c r="QGO1144" s="16"/>
      <c r="QGP1144" s="16"/>
      <c r="QGQ1144" s="16"/>
      <c r="QGR1144" s="16"/>
      <c r="QGS1144" s="16"/>
      <c r="QGT1144" s="16"/>
      <c r="QGU1144" s="16"/>
      <c r="QGV1144" s="16"/>
      <c r="QGW1144" s="16"/>
      <c r="QGX1144" s="16"/>
      <c r="QGY1144" s="16"/>
      <c r="QGZ1144" s="16"/>
      <c r="QHA1144" s="16"/>
      <c r="QHB1144" s="16"/>
      <c r="QHC1144" s="16"/>
      <c r="QHD1144" s="16"/>
      <c r="QHE1144" s="16"/>
      <c r="QHF1144" s="16"/>
      <c r="QHG1144" s="16"/>
      <c r="QHH1144" s="16"/>
      <c r="QHI1144" s="16"/>
      <c r="QHJ1144" s="16"/>
      <c r="QHK1144" s="16"/>
      <c r="QHL1144" s="16"/>
      <c r="QHM1144" s="16"/>
      <c r="QHN1144" s="16"/>
      <c r="QHO1144" s="16"/>
      <c r="QHP1144" s="16"/>
      <c r="QHQ1144" s="16"/>
      <c r="QHR1144" s="16"/>
      <c r="QHS1144" s="16"/>
      <c r="QHT1144" s="16"/>
      <c r="QHU1144" s="16"/>
      <c r="QHV1144" s="16"/>
      <c r="QHW1144" s="16"/>
      <c r="QHX1144" s="16"/>
      <c r="QHY1144" s="16"/>
      <c r="QHZ1144" s="16"/>
      <c r="QIA1144" s="16"/>
      <c r="QIB1144" s="16"/>
      <c r="QIC1144" s="16"/>
      <c r="QID1144" s="16"/>
      <c r="QIE1144" s="16"/>
      <c r="QIF1144" s="16"/>
      <c r="QIG1144" s="16"/>
      <c r="QIH1144" s="16"/>
      <c r="QII1144" s="16"/>
      <c r="QIJ1144" s="16"/>
      <c r="QIK1144" s="16"/>
      <c r="QIL1144" s="16"/>
      <c r="QIM1144" s="16"/>
      <c r="QIN1144" s="16"/>
      <c r="QIO1144" s="16"/>
      <c r="QIP1144" s="16"/>
      <c r="QIQ1144" s="16"/>
      <c r="QIR1144" s="16"/>
      <c r="QIS1144" s="16"/>
      <c r="QIT1144" s="16"/>
      <c r="QIU1144" s="16"/>
      <c r="QIV1144" s="16"/>
      <c r="QIW1144" s="16"/>
      <c r="QIX1144" s="16"/>
      <c r="QIY1144" s="16"/>
      <c r="QIZ1144" s="16"/>
      <c r="QJA1144" s="16"/>
      <c r="QJB1144" s="16"/>
      <c r="QJC1144" s="16"/>
      <c r="QJD1144" s="16"/>
      <c r="QJE1144" s="16"/>
      <c r="QJF1144" s="16"/>
      <c r="QJG1144" s="16"/>
      <c r="QJH1144" s="16"/>
      <c r="QJI1144" s="16"/>
      <c r="QJJ1144" s="16"/>
      <c r="QJK1144" s="16"/>
      <c r="QJL1144" s="16"/>
      <c r="QJM1144" s="16"/>
      <c r="QJN1144" s="16"/>
      <c r="QJO1144" s="16"/>
      <c r="QJP1144" s="16"/>
      <c r="QJQ1144" s="16"/>
      <c r="QJR1144" s="16"/>
      <c r="QJS1144" s="16"/>
      <c r="QJT1144" s="16"/>
      <c r="QJU1144" s="16"/>
      <c r="QJV1144" s="16"/>
      <c r="QJW1144" s="16"/>
      <c r="QJX1144" s="16"/>
      <c r="QJY1144" s="16"/>
      <c r="QJZ1144" s="16"/>
      <c r="QKA1144" s="16"/>
      <c r="QKB1144" s="16"/>
      <c r="QKC1144" s="16"/>
      <c r="QKD1144" s="16"/>
      <c r="QKE1144" s="16"/>
      <c r="QKF1144" s="16"/>
      <c r="QKG1144" s="16"/>
      <c r="QKH1144" s="16"/>
      <c r="QKI1144" s="16"/>
      <c r="QKJ1144" s="16"/>
      <c r="QKK1144" s="16"/>
      <c r="QKL1144" s="16"/>
      <c r="QKM1144" s="16"/>
      <c r="QKN1144" s="16"/>
      <c r="QKO1144" s="16"/>
      <c r="QKP1144" s="16"/>
      <c r="QKQ1144" s="16"/>
      <c r="QKR1144" s="16"/>
      <c r="QKS1144" s="16"/>
      <c r="QKT1144" s="16"/>
      <c r="QKU1144" s="16"/>
      <c r="QKV1144" s="16"/>
      <c r="QKW1144" s="16"/>
      <c r="QKX1144" s="16"/>
      <c r="QKY1144" s="16"/>
      <c r="QKZ1144" s="16"/>
      <c r="QLA1144" s="16"/>
      <c r="QLB1144" s="16"/>
      <c r="QLC1144" s="16"/>
      <c r="QLD1144" s="16"/>
      <c r="QLE1144" s="16"/>
      <c r="QLF1144" s="16"/>
      <c r="QLG1144" s="16"/>
      <c r="QLH1144" s="16"/>
      <c r="QLI1144" s="16"/>
      <c r="QLJ1144" s="16"/>
      <c r="QLK1144" s="16"/>
      <c r="QLL1144" s="16"/>
      <c r="QLM1144" s="16"/>
      <c r="QLN1144" s="16"/>
      <c r="QLO1144" s="16"/>
      <c r="QLP1144" s="16"/>
      <c r="QLQ1144" s="16"/>
      <c r="QLR1144" s="16"/>
      <c r="QLS1144" s="16"/>
      <c r="QLT1144" s="16"/>
      <c r="QLU1144" s="16"/>
      <c r="QLV1144" s="16"/>
      <c r="QLW1144" s="16"/>
      <c r="QLX1144" s="16"/>
      <c r="QLY1144" s="16"/>
      <c r="QLZ1144" s="16"/>
      <c r="QMA1144" s="16"/>
      <c r="QMB1144" s="16"/>
      <c r="QMC1144" s="16"/>
      <c r="QMD1144" s="16"/>
      <c r="QME1144" s="16"/>
      <c r="QMF1144" s="16"/>
      <c r="QMG1144" s="16"/>
      <c r="QMH1144" s="16"/>
      <c r="QMI1144" s="16"/>
      <c r="QMJ1144" s="16"/>
      <c r="QMK1144" s="16"/>
      <c r="QML1144" s="16"/>
      <c r="QMM1144" s="16"/>
      <c r="QMN1144" s="16"/>
      <c r="QMO1144" s="16"/>
      <c r="QMP1144" s="16"/>
      <c r="QMQ1144" s="16"/>
      <c r="QMR1144" s="16"/>
      <c r="QMS1144" s="16"/>
      <c r="QMT1144" s="16"/>
      <c r="QMU1144" s="16"/>
      <c r="QMV1144" s="16"/>
      <c r="QMW1144" s="16"/>
      <c r="QMX1144" s="16"/>
      <c r="QMY1144" s="16"/>
      <c r="QMZ1144" s="16"/>
      <c r="QNA1144" s="16"/>
      <c r="QNB1144" s="16"/>
      <c r="QNC1144" s="16"/>
      <c r="QND1144" s="16"/>
      <c r="QNE1144" s="16"/>
      <c r="QNF1144" s="16"/>
      <c r="QNG1144" s="16"/>
      <c r="QNH1144" s="16"/>
      <c r="QNI1144" s="16"/>
      <c r="QNJ1144" s="16"/>
      <c r="QNK1144" s="16"/>
      <c r="QNL1144" s="16"/>
      <c r="QNM1144" s="16"/>
      <c r="QNN1144" s="16"/>
      <c r="QNO1144" s="16"/>
      <c r="QNP1144" s="16"/>
      <c r="QNQ1144" s="16"/>
      <c r="QNR1144" s="16"/>
      <c r="QNS1144" s="16"/>
      <c r="QNT1144" s="16"/>
      <c r="QNU1144" s="16"/>
      <c r="QNV1144" s="16"/>
      <c r="QNW1144" s="16"/>
      <c r="QNX1144" s="16"/>
      <c r="QNY1144" s="16"/>
      <c r="QNZ1144" s="16"/>
      <c r="QOA1144" s="16"/>
      <c r="QOB1144" s="16"/>
      <c r="QOC1144" s="16"/>
      <c r="QOD1144" s="16"/>
      <c r="QOE1144" s="16"/>
      <c r="QOF1144" s="16"/>
      <c r="QOG1144" s="16"/>
      <c r="QOH1144" s="16"/>
      <c r="QOI1144" s="16"/>
      <c r="QOJ1144" s="16"/>
      <c r="QOK1144" s="16"/>
      <c r="QOL1144" s="16"/>
      <c r="QOM1144" s="16"/>
      <c r="QON1144" s="16"/>
      <c r="QOO1144" s="16"/>
      <c r="QOP1144" s="16"/>
      <c r="QOQ1144" s="16"/>
      <c r="QOR1144" s="16"/>
      <c r="QOS1144" s="16"/>
      <c r="QOT1144" s="16"/>
      <c r="QOU1144" s="16"/>
      <c r="QOV1144" s="16"/>
      <c r="QOW1144" s="16"/>
      <c r="QOX1144" s="16"/>
      <c r="QOY1144" s="16"/>
      <c r="QOZ1144" s="16"/>
      <c r="QPA1144" s="16"/>
      <c r="QPB1144" s="16"/>
      <c r="QPC1144" s="16"/>
      <c r="QPD1144" s="16"/>
      <c r="QPE1144" s="16"/>
      <c r="QPF1144" s="16"/>
      <c r="QPG1144" s="16"/>
      <c r="QPH1144" s="16"/>
      <c r="QPI1144" s="16"/>
      <c r="QPJ1144" s="16"/>
      <c r="QPK1144" s="16"/>
      <c r="QPL1144" s="16"/>
      <c r="QPM1144" s="16"/>
      <c r="QPN1144" s="16"/>
      <c r="QPO1144" s="16"/>
      <c r="QPP1144" s="16"/>
      <c r="QPQ1144" s="16"/>
      <c r="QPR1144" s="16"/>
      <c r="QPS1144" s="16"/>
      <c r="QPT1144" s="16"/>
      <c r="QPU1144" s="16"/>
      <c r="QPV1144" s="16"/>
      <c r="QPW1144" s="16"/>
      <c r="QPX1144" s="16"/>
      <c r="QPY1144" s="16"/>
      <c r="QPZ1144" s="16"/>
      <c r="QQA1144" s="16"/>
      <c r="QQB1144" s="16"/>
      <c r="QQC1144" s="16"/>
      <c r="QQD1144" s="16"/>
      <c r="QQE1144" s="16"/>
      <c r="QQF1144" s="16"/>
      <c r="QQG1144" s="16"/>
      <c r="QQH1144" s="16"/>
      <c r="QQI1144" s="16"/>
      <c r="QQJ1144" s="16"/>
      <c r="QQK1144" s="16"/>
      <c r="QQL1144" s="16"/>
      <c r="QQM1144" s="16"/>
      <c r="QQN1144" s="16"/>
      <c r="QQO1144" s="16"/>
      <c r="QQP1144" s="16"/>
      <c r="QQQ1144" s="16"/>
      <c r="QQR1144" s="16"/>
      <c r="QQS1144" s="16"/>
      <c r="QQT1144" s="16"/>
      <c r="QQU1144" s="16"/>
      <c r="QQV1144" s="16"/>
      <c r="QQW1144" s="16"/>
      <c r="QQX1144" s="16"/>
      <c r="QQY1144" s="16"/>
      <c r="QQZ1144" s="16"/>
      <c r="QRA1144" s="16"/>
      <c r="QRB1144" s="16"/>
      <c r="QRC1144" s="16"/>
      <c r="QRD1144" s="16"/>
      <c r="QRE1144" s="16"/>
      <c r="QRF1144" s="16"/>
      <c r="QRG1144" s="16"/>
      <c r="QRH1144" s="16"/>
      <c r="QRI1144" s="16"/>
      <c r="QRJ1144" s="16"/>
      <c r="QRK1144" s="16"/>
      <c r="QRL1144" s="16"/>
      <c r="QRM1144" s="16"/>
      <c r="QRN1144" s="16"/>
      <c r="QRO1144" s="16"/>
      <c r="QRP1144" s="16"/>
      <c r="QRQ1144" s="16"/>
      <c r="QRR1144" s="16"/>
      <c r="QRS1144" s="16"/>
      <c r="QRT1144" s="16"/>
      <c r="QRU1144" s="16"/>
      <c r="QRV1144" s="16"/>
      <c r="QRW1144" s="16"/>
      <c r="QRX1144" s="16"/>
      <c r="QRY1144" s="16"/>
      <c r="QRZ1144" s="16"/>
      <c r="QSA1144" s="16"/>
      <c r="QSB1144" s="16"/>
      <c r="QSC1144" s="16"/>
      <c r="QSD1144" s="16"/>
      <c r="QSE1144" s="16"/>
      <c r="QSF1144" s="16"/>
      <c r="QSG1144" s="16"/>
      <c r="QSH1144" s="16"/>
      <c r="QSI1144" s="16"/>
      <c r="QSJ1144" s="16"/>
      <c r="QSK1144" s="16"/>
      <c r="QSL1144" s="16"/>
      <c r="QSM1144" s="16"/>
      <c r="QSN1144" s="16"/>
      <c r="QSO1144" s="16"/>
      <c r="QSP1144" s="16"/>
      <c r="QSQ1144" s="16"/>
      <c r="QSR1144" s="16"/>
      <c r="QSS1144" s="16"/>
      <c r="QST1144" s="16"/>
      <c r="QSU1144" s="16"/>
      <c r="QSV1144" s="16"/>
      <c r="QSW1144" s="16"/>
      <c r="QSX1144" s="16"/>
      <c r="QSY1144" s="16"/>
      <c r="QSZ1144" s="16"/>
      <c r="QTA1144" s="16"/>
      <c r="QTB1144" s="16"/>
      <c r="QTC1144" s="16"/>
      <c r="QTD1144" s="16"/>
      <c r="QTE1144" s="16"/>
      <c r="QTF1144" s="16"/>
      <c r="QTG1144" s="16"/>
      <c r="QTH1144" s="16"/>
      <c r="QTI1144" s="16"/>
      <c r="QTJ1144" s="16"/>
      <c r="QTK1144" s="16"/>
      <c r="QTL1144" s="16"/>
      <c r="QTM1144" s="16"/>
      <c r="QTN1144" s="16"/>
      <c r="QTO1144" s="16"/>
      <c r="QTP1144" s="16"/>
      <c r="QTQ1144" s="16"/>
      <c r="QTR1144" s="16"/>
      <c r="QTS1144" s="16"/>
      <c r="QTT1144" s="16"/>
      <c r="QTU1144" s="16"/>
      <c r="QTV1144" s="16"/>
      <c r="QTW1144" s="16"/>
      <c r="QTX1144" s="16"/>
      <c r="QTY1144" s="16"/>
      <c r="QTZ1144" s="16"/>
      <c r="QUA1144" s="16"/>
      <c r="QUB1144" s="16"/>
      <c r="QUC1144" s="16"/>
      <c r="QUD1144" s="16"/>
      <c r="QUE1144" s="16"/>
      <c r="QUF1144" s="16"/>
      <c r="QUG1144" s="16"/>
      <c r="QUH1144" s="16"/>
      <c r="QUI1144" s="16"/>
      <c r="QUJ1144" s="16"/>
      <c r="QUK1144" s="16"/>
      <c r="QUL1144" s="16"/>
      <c r="QUM1144" s="16"/>
      <c r="QUN1144" s="16"/>
      <c r="QUO1144" s="16"/>
      <c r="QUP1144" s="16"/>
      <c r="QUQ1144" s="16"/>
      <c r="QUR1144" s="16"/>
      <c r="QUS1144" s="16"/>
      <c r="QUT1144" s="16"/>
      <c r="QUU1144" s="16"/>
      <c r="QUV1144" s="16"/>
      <c r="QUW1144" s="16"/>
      <c r="QUX1144" s="16"/>
      <c r="QUY1144" s="16"/>
      <c r="QUZ1144" s="16"/>
      <c r="QVA1144" s="16"/>
      <c r="QVB1144" s="16"/>
      <c r="QVC1144" s="16"/>
      <c r="QVD1144" s="16"/>
      <c r="QVE1144" s="16"/>
      <c r="QVF1144" s="16"/>
      <c r="QVG1144" s="16"/>
      <c r="QVH1144" s="16"/>
      <c r="QVI1144" s="16"/>
      <c r="QVJ1144" s="16"/>
      <c r="QVK1144" s="16"/>
      <c r="QVL1144" s="16"/>
      <c r="QVM1144" s="16"/>
      <c r="QVN1144" s="16"/>
      <c r="QVO1144" s="16"/>
      <c r="QVP1144" s="16"/>
      <c r="QVQ1144" s="16"/>
      <c r="QVR1144" s="16"/>
      <c r="QVS1144" s="16"/>
      <c r="QVT1144" s="16"/>
      <c r="QVU1144" s="16"/>
      <c r="QVV1144" s="16"/>
      <c r="QVW1144" s="16"/>
      <c r="QVX1144" s="16"/>
      <c r="QVY1144" s="16"/>
      <c r="QVZ1144" s="16"/>
      <c r="QWA1144" s="16"/>
      <c r="QWB1144" s="16"/>
      <c r="QWC1144" s="16"/>
      <c r="QWD1144" s="16"/>
      <c r="QWE1144" s="16"/>
      <c r="QWF1144" s="16"/>
      <c r="QWG1144" s="16"/>
      <c r="QWH1144" s="16"/>
      <c r="QWI1144" s="16"/>
      <c r="QWJ1144" s="16"/>
      <c r="QWK1144" s="16"/>
      <c r="QWL1144" s="16"/>
      <c r="QWM1144" s="16"/>
      <c r="QWN1144" s="16"/>
      <c r="QWO1144" s="16"/>
      <c r="QWP1144" s="16"/>
      <c r="QWQ1144" s="16"/>
      <c r="QWR1144" s="16"/>
      <c r="QWS1144" s="16"/>
      <c r="QWT1144" s="16"/>
      <c r="QWU1144" s="16"/>
      <c r="QWV1144" s="16"/>
      <c r="QWW1144" s="16"/>
      <c r="QWX1144" s="16"/>
      <c r="QWY1144" s="16"/>
      <c r="QWZ1144" s="16"/>
      <c r="QXA1144" s="16"/>
      <c r="QXB1144" s="16"/>
      <c r="QXC1144" s="16"/>
      <c r="QXD1144" s="16"/>
      <c r="QXE1144" s="16"/>
      <c r="QXF1144" s="16"/>
      <c r="QXG1144" s="16"/>
      <c r="QXH1144" s="16"/>
      <c r="QXI1144" s="16"/>
      <c r="QXJ1144" s="16"/>
      <c r="QXK1144" s="16"/>
      <c r="QXL1144" s="16"/>
      <c r="QXM1144" s="16"/>
      <c r="QXN1144" s="16"/>
      <c r="QXO1144" s="16"/>
      <c r="QXP1144" s="16"/>
      <c r="QXQ1144" s="16"/>
      <c r="QXR1144" s="16"/>
      <c r="QXS1144" s="16"/>
      <c r="QXT1144" s="16"/>
      <c r="QXU1144" s="16"/>
      <c r="QXV1144" s="16"/>
      <c r="QXW1144" s="16"/>
      <c r="QXX1144" s="16"/>
      <c r="QXY1144" s="16"/>
      <c r="QXZ1144" s="16"/>
      <c r="QYA1144" s="16"/>
      <c r="QYB1144" s="16"/>
      <c r="QYC1144" s="16"/>
      <c r="QYD1144" s="16"/>
      <c r="QYE1144" s="16"/>
      <c r="QYF1144" s="16"/>
      <c r="QYG1144" s="16"/>
      <c r="QYH1144" s="16"/>
      <c r="QYI1144" s="16"/>
      <c r="QYJ1144" s="16"/>
      <c r="QYK1144" s="16"/>
      <c r="QYL1144" s="16"/>
      <c r="QYM1144" s="16"/>
      <c r="QYN1144" s="16"/>
      <c r="QYO1144" s="16"/>
      <c r="QYP1144" s="16"/>
      <c r="QYQ1144" s="16"/>
      <c r="QYR1144" s="16"/>
      <c r="QYS1144" s="16"/>
      <c r="QYT1144" s="16"/>
      <c r="QYU1144" s="16"/>
      <c r="QYV1144" s="16"/>
      <c r="QYW1144" s="16"/>
      <c r="QYX1144" s="16"/>
      <c r="QYY1144" s="16"/>
      <c r="QYZ1144" s="16"/>
      <c r="QZA1144" s="16"/>
      <c r="QZB1144" s="16"/>
      <c r="QZC1144" s="16"/>
      <c r="QZD1144" s="16"/>
      <c r="QZE1144" s="16"/>
      <c r="QZF1144" s="16"/>
      <c r="QZG1144" s="16"/>
      <c r="QZH1144" s="16"/>
      <c r="QZI1144" s="16"/>
      <c r="QZJ1144" s="16"/>
      <c r="QZK1144" s="16"/>
      <c r="QZL1144" s="16"/>
      <c r="QZM1144" s="16"/>
      <c r="QZN1144" s="16"/>
      <c r="QZO1144" s="16"/>
      <c r="QZP1144" s="16"/>
      <c r="QZQ1144" s="16"/>
      <c r="QZR1144" s="16"/>
      <c r="QZS1144" s="16"/>
      <c r="QZT1144" s="16"/>
      <c r="QZU1144" s="16"/>
      <c r="QZV1144" s="16"/>
      <c r="QZW1144" s="16"/>
      <c r="QZX1144" s="16"/>
      <c r="QZY1144" s="16"/>
      <c r="QZZ1144" s="16"/>
      <c r="RAA1144" s="16"/>
      <c r="RAB1144" s="16"/>
      <c r="RAC1144" s="16"/>
      <c r="RAD1144" s="16"/>
      <c r="RAE1144" s="16"/>
      <c r="RAF1144" s="16"/>
      <c r="RAG1144" s="16"/>
      <c r="RAH1144" s="16"/>
      <c r="RAI1144" s="16"/>
      <c r="RAJ1144" s="16"/>
      <c r="RAK1144" s="16"/>
      <c r="RAL1144" s="16"/>
      <c r="RAM1144" s="16"/>
      <c r="RAN1144" s="16"/>
      <c r="RAO1144" s="16"/>
      <c r="RAP1144" s="16"/>
      <c r="RAQ1144" s="16"/>
      <c r="RAR1144" s="16"/>
      <c r="RAS1144" s="16"/>
      <c r="RAT1144" s="16"/>
      <c r="RAU1144" s="16"/>
      <c r="RAV1144" s="16"/>
      <c r="RAW1144" s="16"/>
      <c r="RAX1144" s="16"/>
      <c r="RAY1144" s="16"/>
      <c r="RAZ1144" s="16"/>
      <c r="RBA1144" s="16"/>
      <c r="RBB1144" s="16"/>
      <c r="RBC1144" s="16"/>
      <c r="RBD1144" s="16"/>
      <c r="RBE1144" s="16"/>
      <c r="RBF1144" s="16"/>
      <c r="RBG1144" s="16"/>
      <c r="RBH1144" s="16"/>
      <c r="RBI1144" s="16"/>
      <c r="RBJ1144" s="16"/>
      <c r="RBK1144" s="16"/>
      <c r="RBL1144" s="16"/>
      <c r="RBM1144" s="16"/>
      <c r="RBN1144" s="16"/>
      <c r="RBO1144" s="16"/>
      <c r="RBP1144" s="16"/>
      <c r="RBQ1144" s="16"/>
      <c r="RBR1144" s="16"/>
      <c r="RBS1144" s="16"/>
      <c r="RBT1144" s="16"/>
      <c r="RBU1144" s="16"/>
      <c r="RBV1144" s="16"/>
      <c r="RBW1144" s="16"/>
      <c r="RBX1144" s="16"/>
      <c r="RBY1144" s="16"/>
      <c r="RBZ1144" s="16"/>
      <c r="RCA1144" s="16"/>
      <c r="RCB1144" s="16"/>
      <c r="RCC1144" s="16"/>
      <c r="RCD1144" s="16"/>
      <c r="RCE1144" s="16"/>
      <c r="RCF1144" s="16"/>
      <c r="RCG1144" s="16"/>
      <c r="RCH1144" s="16"/>
      <c r="RCI1144" s="16"/>
      <c r="RCJ1144" s="16"/>
      <c r="RCK1144" s="16"/>
      <c r="RCL1144" s="16"/>
      <c r="RCM1144" s="16"/>
      <c r="RCN1144" s="16"/>
      <c r="RCO1144" s="16"/>
      <c r="RCP1144" s="16"/>
      <c r="RCQ1144" s="16"/>
      <c r="RCR1144" s="16"/>
      <c r="RCS1144" s="16"/>
      <c r="RCT1144" s="16"/>
      <c r="RCU1144" s="16"/>
      <c r="RCV1144" s="16"/>
      <c r="RCW1144" s="16"/>
      <c r="RCX1144" s="16"/>
      <c r="RCY1144" s="16"/>
      <c r="RCZ1144" s="16"/>
      <c r="RDA1144" s="16"/>
      <c r="RDB1144" s="16"/>
      <c r="RDC1144" s="16"/>
      <c r="RDD1144" s="16"/>
      <c r="RDE1144" s="16"/>
      <c r="RDF1144" s="16"/>
      <c r="RDG1144" s="16"/>
      <c r="RDH1144" s="16"/>
      <c r="RDI1144" s="16"/>
      <c r="RDJ1144" s="16"/>
      <c r="RDK1144" s="16"/>
      <c r="RDL1144" s="16"/>
      <c r="RDM1144" s="16"/>
      <c r="RDN1144" s="16"/>
      <c r="RDO1144" s="16"/>
      <c r="RDP1144" s="16"/>
      <c r="RDQ1144" s="16"/>
      <c r="RDR1144" s="16"/>
      <c r="RDS1144" s="16"/>
      <c r="RDT1144" s="16"/>
      <c r="RDU1144" s="16"/>
      <c r="RDV1144" s="16"/>
      <c r="RDW1144" s="16"/>
      <c r="RDX1144" s="16"/>
      <c r="RDY1144" s="16"/>
      <c r="RDZ1144" s="16"/>
      <c r="REA1144" s="16"/>
      <c r="REB1144" s="16"/>
      <c r="REC1144" s="16"/>
      <c r="RED1144" s="16"/>
      <c r="REE1144" s="16"/>
      <c r="REF1144" s="16"/>
      <c r="REG1144" s="16"/>
      <c r="REH1144" s="16"/>
      <c r="REI1144" s="16"/>
      <c r="REJ1144" s="16"/>
      <c r="REK1144" s="16"/>
      <c r="REL1144" s="16"/>
      <c r="REM1144" s="16"/>
      <c r="REN1144" s="16"/>
      <c r="REO1144" s="16"/>
      <c r="REP1144" s="16"/>
      <c r="REQ1144" s="16"/>
      <c r="RER1144" s="16"/>
      <c r="RES1144" s="16"/>
      <c r="RET1144" s="16"/>
      <c r="REU1144" s="16"/>
      <c r="REV1144" s="16"/>
      <c r="REW1144" s="16"/>
      <c r="REX1144" s="16"/>
      <c r="REY1144" s="16"/>
      <c r="REZ1144" s="16"/>
      <c r="RFA1144" s="16"/>
      <c r="RFB1144" s="16"/>
      <c r="RFC1144" s="16"/>
      <c r="RFD1144" s="16"/>
      <c r="RFE1144" s="16"/>
      <c r="RFF1144" s="16"/>
      <c r="RFG1144" s="16"/>
      <c r="RFH1144" s="16"/>
      <c r="RFI1144" s="16"/>
      <c r="RFJ1144" s="16"/>
      <c r="RFK1144" s="16"/>
      <c r="RFL1144" s="16"/>
      <c r="RFM1144" s="16"/>
      <c r="RFN1144" s="16"/>
      <c r="RFO1144" s="16"/>
      <c r="RFP1144" s="16"/>
      <c r="RFQ1144" s="16"/>
      <c r="RFR1144" s="16"/>
      <c r="RFS1144" s="16"/>
      <c r="RFT1144" s="16"/>
      <c r="RFU1144" s="16"/>
      <c r="RFV1144" s="16"/>
      <c r="RFW1144" s="16"/>
      <c r="RFX1144" s="16"/>
      <c r="RFY1144" s="16"/>
      <c r="RFZ1144" s="16"/>
      <c r="RGA1144" s="16"/>
      <c r="RGB1144" s="16"/>
      <c r="RGC1144" s="16"/>
      <c r="RGD1144" s="16"/>
      <c r="RGE1144" s="16"/>
      <c r="RGF1144" s="16"/>
      <c r="RGG1144" s="16"/>
      <c r="RGH1144" s="16"/>
      <c r="RGI1144" s="16"/>
      <c r="RGJ1144" s="16"/>
      <c r="RGK1144" s="16"/>
      <c r="RGL1144" s="16"/>
      <c r="RGM1144" s="16"/>
      <c r="RGN1144" s="16"/>
      <c r="RGO1144" s="16"/>
      <c r="RGP1144" s="16"/>
      <c r="RGQ1144" s="16"/>
      <c r="RGR1144" s="16"/>
      <c r="RGS1144" s="16"/>
      <c r="RGT1144" s="16"/>
      <c r="RGU1144" s="16"/>
      <c r="RGV1144" s="16"/>
      <c r="RGW1144" s="16"/>
      <c r="RGX1144" s="16"/>
      <c r="RGY1144" s="16"/>
      <c r="RGZ1144" s="16"/>
      <c r="RHA1144" s="16"/>
      <c r="RHB1144" s="16"/>
      <c r="RHC1144" s="16"/>
      <c r="RHD1144" s="16"/>
      <c r="RHE1144" s="16"/>
      <c r="RHF1144" s="16"/>
      <c r="RHG1144" s="16"/>
      <c r="RHH1144" s="16"/>
      <c r="RHI1144" s="16"/>
      <c r="RHJ1144" s="16"/>
      <c r="RHK1144" s="16"/>
      <c r="RHL1144" s="16"/>
      <c r="RHM1144" s="16"/>
      <c r="RHN1144" s="16"/>
      <c r="RHO1144" s="16"/>
      <c r="RHP1144" s="16"/>
      <c r="RHQ1144" s="16"/>
      <c r="RHR1144" s="16"/>
      <c r="RHS1144" s="16"/>
      <c r="RHT1144" s="16"/>
      <c r="RHU1144" s="16"/>
      <c r="RHV1144" s="16"/>
      <c r="RHW1144" s="16"/>
      <c r="RHX1144" s="16"/>
      <c r="RHY1144" s="16"/>
      <c r="RHZ1144" s="16"/>
      <c r="RIA1144" s="16"/>
      <c r="RIB1144" s="16"/>
      <c r="RIC1144" s="16"/>
      <c r="RID1144" s="16"/>
      <c r="RIE1144" s="16"/>
      <c r="RIF1144" s="16"/>
      <c r="RIG1144" s="16"/>
      <c r="RIH1144" s="16"/>
      <c r="RII1144" s="16"/>
      <c r="RIJ1144" s="16"/>
      <c r="RIK1144" s="16"/>
      <c r="RIL1144" s="16"/>
      <c r="RIM1144" s="16"/>
      <c r="RIN1144" s="16"/>
      <c r="RIO1144" s="16"/>
      <c r="RIP1144" s="16"/>
      <c r="RIQ1144" s="16"/>
      <c r="RIR1144" s="16"/>
      <c r="RIS1144" s="16"/>
      <c r="RIT1144" s="16"/>
      <c r="RIU1144" s="16"/>
      <c r="RIV1144" s="16"/>
      <c r="RIW1144" s="16"/>
      <c r="RIX1144" s="16"/>
      <c r="RIY1144" s="16"/>
      <c r="RIZ1144" s="16"/>
      <c r="RJA1144" s="16"/>
      <c r="RJB1144" s="16"/>
      <c r="RJC1144" s="16"/>
      <c r="RJD1144" s="16"/>
      <c r="RJE1144" s="16"/>
      <c r="RJF1144" s="16"/>
      <c r="RJG1144" s="16"/>
      <c r="RJH1144" s="16"/>
      <c r="RJI1144" s="16"/>
      <c r="RJJ1144" s="16"/>
      <c r="RJK1144" s="16"/>
      <c r="RJL1144" s="16"/>
      <c r="RJM1144" s="16"/>
      <c r="RJN1144" s="16"/>
      <c r="RJO1144" s="16"/>
      <c r="RJP1144" s="16"/>
      <c r="RJQ1144" s="16"/>
      <c r="RJR1144" s="16"/>
      <c r="RJS1144" s="16"/>
      <c r="RJT1144" s="16"/>
      <c r="RJU1144" s="16"/>
      <c r="RJV1144" s="16"/>
      <c r="RJW1144" s="16"/>
      <c r="RJX1144" s="16"/>
      <c r="RJY1144" s="16"/>
      <c r="RJZ1144" s="16"/>
      <c r="RKA1144" s="16"/>
      <c r="RKB1144" s="16"/>
      <c r="RKC1144" s="16"/>
      <c r="RKD1144" s="16"/>
      <c r="RKE1144" s="16"/>
      <c r="RKF1144" s="16"/>
      <c r="RKG1144" s="16"/>
      <c r="RKH1144" s="16"/>
      <c r="RKI1144" s="16"/>
      <c r="RKJ1144" s="16"/>
      <c r="RKK1144" s="16"/>
      <c r="RKL1144" s="16"/>
      <c r="RKM1144" s="16"/>
      <c r="RKN1144" s="16"/>
      <c r="RKO1144" s="16"/>
      <c r="RKP1144" s="16"/>
      <c r="RKQ1144" s="16"/>
      <c r="RKR1144" s="16"/>
      <c r="RKS1144" s="16"/>
      <c r="RKT1144" s="16"/>
      <c r="RKU1144" s="16"/>
      <c r="RKV1144" s="16"/>
      <c r="RKW1144" s="16"/>
      <c r="RKX1144" s="16"/>
      <c r="RKY1144" s="16"/>
      <c r="RKZ1144" s="16"/>
      <c r="RLA1144" s="16"/>
      <c r="RLB1144" s="16"/>
      <c r="RLC1144" s="16"/>
      <c r="RLD1144" s="16"/>
      <c r="RLE1144" s="16"/>
      <c r="RLF1144" s="16"/>
      <c r="RLG1144" s="16"/>
      <c r="RLH1144" s="16"/>
      <c r="RLI1144" s="16"/>
      <c r="RLJ1144" s="16"/>
      <c r="RLK1144" s="16"/>
      <c r="RLL1144" s="16"/>
      <c r="RLM1144" s="16"/>
      <c r="RLN1144" s="16"/>
      <c r="RLO1144" s="16"/>
      <c r="RLP1144" s="16"/>
      <c r="RLQ1144" s="16"/>
      <c r="RLR1144" s="16"/>
      <c r="RLS1144" s="16"/>
      <c r="RLT1144" s="16"/>
      <c r="RLU1144" s="16"/>
      <c r="RLV1144" s="16"/>
      <c r="RLW1144" s="16"/>
      <c r="RLX1144" s="16"/>
      <c r="RLY1144" s="16"/>
      <c r="RLZ1144" s="16"/>
      <c r="RMA1144" s="16"/>
      <c r="RMB1144" s="16"/>
      <c r="RMC1144" s="16"/>
      <c r="RMD1144" s="16"/>
      <c r="RME1144" s="16"/>
      <c r="RMF1144" s="16"/>
      <c r="RMG1144" s="16"/>
      <c r="RMH1144" s="16"/>
      <c r="RMI1144" s="16"/>
      <c r="RMJ1144" s="16"/>
      <c r="RMK1144" s="16"/>
      <c r="RML1144" s="16"/>
      <c r="RMM1144" s="16"/>
      <c r="RMN1144" s="16"/>
      <c r="RMO1144" s="16"/>
      <c r="RMP1144" s="16"/>
      <c r="RMQ1144" s="16"/>
      <c r="RMR1144" s="16"/>
      <c r="RMS1144" s="16"/>
      <c r="RMT1144" s="16"/>
      <c r="RMU1144" s="16"/>
      <c r="RMV1144" s="16"/>
      <c r="RMW1144" s="16"/>
      <c r="RMX1144" s="16"/>
      <c r="RMY1144" s="16"/>
      <c r="RMZ1144" s="16"/>
      <c r="RNA1144" s="16"/>
      <c r="RNB1144" s="16"/>
      <c r="RNC1144" s="16"/>
      <c r="RND1144" s="16"/>
      <c r="RNE1144" s="16"/>
      <c r="RNF1144" s="16"/>
      <c r="RNG1144" s="16"/>
      <c r="RNH1144" s="16"/>
      <c r="RNI1144" s="16"/>
      <c r="RNJ1144" s="16"/>
      <c r="RNK1144" s="16"/>
      <c r="RNL1144" s="16"/>
      <c r="RNM1144" s="16"/>
      <c r="RNN1144" s="16"/>
      <c r="RNO1144" s="16"/>
      <c r="RNP1144" s="16"/>
      <c r="RNQ1144" s="16"/>
      <c r="RNR1144" s="16"/>
      <c r="RNS1144" s="16"/>
      <c r="RNT1144" s="16"/>
      <c r="RNU1144" s="16"/>
      <c r="RNV1144" s="16"/>
      <c r="RNW1144" s="16"/>
      <c r="RNX1144" s="16"/>
      <c r="RNY1144" s="16"/>
      <c r="RNZ1144" s="16"/>
      <c r="ROA1144" s="16"/>
      <c r="ROB1144" s="16"/>
      <c r="ROC1144" s="16"/>
      <c r="ROD1144" s="16"/>
      <c r="ROE1144" s="16"/>
      <c r="ROF1144" s="16"/>
      <c r="ROG1144" s="16"/>
      <c r="ROH1144" s="16"/>
      <c r="ROI1144" s="16"/>
      <c r="ROJ1144" s="16"/>
      <c r="ROK1144" s="16"/>
      <c r="ROL1144" s="16"/>
      <c r="ROM1144" s="16"/>
      <c r="RON1144" s="16"/>
      <c r="ROO1144" s="16"/>
      <c r="ROP1144" s="16"/>
      <c r="ROQ1144" s="16"/>
      <c r="ROR1144" s="16"/>
      <c r="ROS1144" s="16"/>
      <c r="ROT1144" s="16"/>
      <c r="ROU1144" s="16"/>
      <c r="ROV1144" s="16"/>
      <c r="ROW1144" s="16"/>
      <c r="ROX1144" s="16"/>
      <c r="ROY1144" s="16"/>
      <c r="ROZ1144" s="16"/>
      <c r="RPA1144" s="16"/>
      <c r="RPB1144" s="16"/>
      <c r="RPC1144" s="16"/>
      <c r="RPD1144" s="16"/>
      <c r="RPE1144" s="16"/>
      <c r="RPF1144" s="16"/>
      <c r="RPG1144" s="16"/>
      <c r="RPH1144" s="16"/>
      <c r="RPI1144" s="16"/>
      <c r="RPJ1144" s="16"/>
      <c r="RPK1144" s="16"/>
      <c r="RPL1144" s="16"/>
      <c r="RPM1144" s="16"/>
      <c r="RPN1144" s="16"/>
      <c r="RPO1144" s="16"/>
      <c r="RPP1144" s="16"/>
      <c r="RPQ1144" s="16"/>
      <c r="RPR1144" s="16"/>
      <c r="RPS1144" s="16"/>
      <c r="RPT1144" s="16"/>
      <c r="RPU1144" s="16"/>
      <c r="RPV1144" s="16"/>
      <c r="RPW1144" s="16"/>
      <c r="RPX1144" s="16"/>
      <c r="RPY1144" s="16"/>
      <c r="RPZ1144" s="16"/>
      <c r="RQA1144" s="16"/>
      <c r="RQB1144" s="16"/>
      <c r="RQC1144" s="16"/>
      <c r="RQD1144" s="16"/>
      <c r="RQE1144" s="16"/>
      <c r="RQF1144" s="16"/>
      <c r="RQG1144" s="16"/>
      <c r="RQH1144" s="16"/>
      <c r="RQI1144" s="16"/>
      <c r="RQJ1144" s="16"/>
      <c r="RQK1144" s="16"/>
      <c r="RQL1144" s="16"/>
      <c r="RQM1144" s="16"/>
      <c r="RQN1144" s="16"/>
      <c r="RQO1144" s="16"/>
      <c r="RQP1144" s="16"/>
      <c r="RQQ1144" s="16"/>
      <c r="RQR1144" s="16"/>
      <c r="RQS1144" s="16"/>
      <c r="RQT1144" s="16"/>
      <c r="RQU1144" s="16"/>
      <c r="RQV1144" s="16"/>
      <c r="RQW1144" s="16"/>
      <c r="RQX1144" s="16"/>
      <c r="RQY1144" s="16"/>
      <c r="RQZ1144" s="16"/>
      <c r="RRA1144" s="16"/>
      <c r="RRB1144" s="16"/>
      <c r="RRC1144" s="16"/>
      <c r="RRD1144" s="16"/>
      <c r="RRE1144" s="16"/>
      <c r="RRF1144" s="16"/>
      <c r="RRG1144" s="16"/>
      <c r="RRH1144" s="16"/>
      <c r="RRI1144" s="16"/>
      <c r="RRJ1144" s="16"/>
      <c r="RRK1144" s="16"/>
      <c r="RRL1144" s="16"/>
      <c r="RRM1144" s="16"/>
      <c r="RRN1144" s="16"/>
      <c r="RRO1144" s="16"/>
      <c r="RRP1144" s="16"/>
      <c r="RRQ1144" s="16"/>
      <c r="RRR1144" s="16"/>
      <c r="RRS1144" s="16"/>
      <c r="RRT1144" s="16"/>
      <c r="RRU1144" s="16"/>
      <c r="RRV1144" s="16"/>
      <c r="RRW1144" s="16"/>
      <c r="RRX1144" s="16"/>
      <c r="RRY1144" s="16"/>
      <c r="RRZ1144" s="16"/>
      <c r="RSA1144" s="16"/>
      <c r="RSB1144" s="16"/>
      <c r="RSC1144" s="16"/>
      <c r="RSD1144" s="16"/>
      <c r="RSE1144" s="16"/>
      <c r="RSF1144" s="16"/>
      <c r="RSG1144" s="16"/>
      <c r="RSH1144" s="16"/>
      <c r="RSI1144" s="16"/>
      <c r="RSJ1144" s="16"/>
      <c r="RSK1144" s="16"/>
      <c r="RSL1144" s="16"/>
      <c r="RSM1144" s="16"/>
      <c r="RSN1144" s="16"/>
      <c r="RSO1144" s="16"/>
      <c r="RSP1144" s="16"/>
      <c r="RSQ1144" s="16"/>
      <c r="RSR1144" s="16"/>
      <c r="RSS1144" s="16"/>
      <c r="RST1144" s="16"/>
      <c r="RSU1144" s="16"/>
      <c r="RSV1144" s="16"/>
      <c r="RSW1144" s="16"/>
      <c r="RSX1144" s="16"/>
      <c r="RSY1144" s="16"/>
      <c r="RSZ1144" s="16"/>
      <c r="RTA1144" s="16"/>
      <c r="RTB1144" s="16"/>
      <c r="RTC1144" s="16"/>
      <c r="RTD1144" s="16"/>
      <c r="RTE1144" s="16"/>
      <c r="RTF1144" s="16"/>
      <c r="RTG1144" s="16"/>
      <c r="RTH1144" s="16"/>
      <c r="RTI1144" s="16"/>
      <c r="RTJ1144" s="16"/>
      <c r="RTK1144" s="16"/>
      <c r="RTL1144" s="16"/>
      <c r="RTM1144" s="16"/>
      <c r="RTN1144" s="16"/>
      <c r="RTO1144" s="16"/>
      <c r="RTP1144" s="16"/>
      <c r="RTQ1144" s="16"/>
      <c r="RTR1144" s="16"/>
      <c r="RTS1144" s="16"/>
      <c r="RTT1144" s="16"/>
      <c r="RTU1144" s="16"/>
      <c r="RTV1144" s="16"/>
      <c r="RTW1144" s="16"/>
      <c r="RTX1144" s="16"/>
      <c r="RTY1144" s="16"/>
      <c r="RTZ1144" s="16"/>
      <c r="RUA1144" s="16"/>
      <c r="RUB1144" s="16"/>
      <c r="RUC1144" s="16"/>
      <c r="RUD1144" s="16"/>
      <c r="RUE1144" s="16"/>
      <c r="RUF1144" s="16"/>
      <c r="RUG1144" s="16"/>
      <c r="RUH1144" s="16"/>
      <c r="RUI1144" s="16"/>
      <c r="RUJ1144" s="16"/>
      <c r="RUK1144" s="16"/>
      <c r="RUL1144" s="16"/>
      <c r="RUM1144" s="16"/>
      <c r="RUN1144" s="16"/>
      <c r="RUO1144" s="16"/>
      <c r="RUP1144" s="16"/>
      <c r="RUQ1144" s="16"/>
      <c r="RUR1144" s="16"/>
      <c r="RUS1144" s="16"/>
      <c r="RUT1144" s="16"/>
      <c r="RUU1144" s="16"/>
      <c r="RUV1144" s="16"/>
      <c r="RUW1144" s="16"/>
      <c r="RUX1144" s="16"/>
      <c r="RUY1144" s="16"/>
      <c r="RUZ1144" s="16"/>
      <c r="RVA1144" s="16"/>
      <c r="RVB1144" s="16"/>
      <c r="RVC1144" s="16"/>
      <c r="RVD1144" s="16"/>
      <c r="RVE1144" s="16"/>
      <c r="RVF1144" s="16"/>
      <c r="RVG1144" s="16"/>
      <c r="RVH1144" s="16"/>
      <c r="RVI1144" s="16"/>
      <c r="RVJ1144" s="16"/>
      <c r="RVK1144" s="16"/>
      <c r="RVL1144" s="16"/>
      <c r="RVM1144" s="16"/>
      <c r="RVN1144" s="16"/>
      <c r="RVO1144" s="16"/>
      <c r="RVP1144" s="16"/>
      <c r="RVQ1144" s="16"/>
      <c r="RVR1144" s="16"/>
      <c r="RVS1144" s="16"/>
      <c r="RVT1144" s="16"/>
      <c r="RVU1144" s="16"/>
      <c r="RVV1144" s="16"/>
      <c r="RVW1144" s="16"/>
      <c r="RVX1144" s="16"/>
      <c r="RVY1144" s="16"/>
      <c r="RVZ1144" s="16"/>
      <c r="RWA1144" s="16"/>
      <c r="RWB1144" s="16"/>
      <c r="RWC1144" s="16"/>
      <c r="RWD1144" s="16"/>
      <c r="RWE1144" s="16"/>
      <c r="RWF1144" s="16"/>
      <c r="RWG1144" s="16"/>
      <c r="RWH1144" s="16"/>
      <c r="RWI1144" s="16"/>
      <c r="RWJ1144" s="16"/>
      <c r="RWK1144" s="16"/>
      <c r="RWL1144" s="16"/>
      <c r="RWM1144" s="16"/>
      <c r="RWN1144" s="16"/>
      <c r="RWO1144" s="16"/>
      <c r="RWP1144" s="16"/>
      <c r="RWQ1144" s="16"/>
      <c r="RWR1144" s="16"/>
      <c r="RWS1144" s="16"/>
      <c r="RWT1144" s="16"/>
      <c r="RWU1144" s="16"/>
      <c r="RWV1144" s="16"/>
      <c r="RWW1144" s="16"/>
      <c r="RWX1144" s="16"/>
      <c r="RWY1144" s="16"/>
      <c r="RWZ1144" s="16"/>
      <c r="RXA1144" s="16"/>
      <c r="RXB1144" s="16"/>
      <c r="RXC1144" s="16"/>
      <c r="RXD1144" s="16"/>
      <c r="RXE1144" s="16"/>
      <c r="RXF1144" s="16"/>
      <c r="RXG1144" s="16"/>
      <c r="RXH1144" s="16"/>
      <c r="RXI1144" s="16"/>
      <c r="RXJ1144" s="16"/>
      <c r="RXK1144" s="16"/>
      <c r="RXL1144" s="16"/>
      <c r="RXM1144" s="16"/>
      <c r="RXN1144" s="16"/>
      <c r="RXO1144" s="16"/>
      <c r="RXP1144" s="16"/>
      <c r="RXQ1144" s="16"/>
      <c r="RXR1144" s="16"/>
      <c r="RXS1144" s="16"/>
      <c r="RXT1144" s="16"/>
      <c r="RXU1144" s="16"/>
      <c r="RXV1144" s="16"/>
      <c r="RXW1144" s="16"/>
      <c r="RXX1144" s="16"/>
      <c r="RXY1144" s="16"/>
      <c r="RXZ1144" s="16"/>
      <c r="RYA1144" s="16"/>
      <c r="RYB1144" s="16"/>
      <c r="RYC1144" s="16"/>
      <c r="RYD1144" s="16"/>
      <c r="RYE1144" s="16"/>
      <c r="RYF1144" s="16"/>
      <c r="RYG1144" s="16"/>
      <c r="RYH1144" s="16"/>
      <c r="RYI1144" s="16"/>
      <c r="RYJ1144" s="16"/>
      <c r="RYK1144" s="16"/>
      <c r="RYL1144" s="16"/>
      <c r="RYM1144" s="16"/>
      <c r="RYN1144" s="16"/>
      <c r="RYO1144" s="16"/>
      <c r="RYP1144" s="16"/>
      <c r="RYQ1144" s="16"/>
      <c r="RYR1144" s="16"/>
      <c r="RYS1144" s="16"/>
      <c r="RYT1144" s="16"/>
      <c r="RYU1144" s="16"/>
      <c r="RYV1144" s="16"/>
      <c r="RYW1144" s="16"/>
      <c r="RYX1144" s="16"/>
      <c r="RYY1144" s="16"/>
      <c r="RYZ1144" s="16"/>
      <c r="RZA1144" s="16"/>
      <c r="RZB1144" s="16"/>
      <c r="RZC1144" s="16"/>
      <c r="RZD1144" s="16"/>
      <c r="RZE1144" s="16"/>
      <c r="RZF1144" s="16"/>
      <c r="RZG1144" s="16"/>
      <c r="RZH1144" s="16"/>
      <c r="RZI1144" s="16"/>
      <c r="RZJ1144" s="16"/>
      <c r="RZK1144" s="16"/>
      <c r="RZL1144" s="16"/>
      <c r="RZM1144" s="16"/>
      <c r="RZN1144" s="16"/>
      <c r="RZO1144" s="16"/>
      <c r="RZP1144" s="16"/>
      <c r="RZQ1144" s="16"/>
      <c r="RZR1144" s="16"/>
      <c r="RZS1144" s="16"/>
      <c r="RZT1144" s="16"/>
      <c r="RZU1144" s="16"/>
      <c r="RZV1144" s="16"/>
      <c r="RZW1144" s="16"/>
      <c r="RZX1144" s="16"/>
      <c r="RZY1144" s="16"/>
      <c r="RZZ1144" s="16"/>
      <c r="SAA1144" s="16"/>
      <c r="SAB1144" s="16"/>
      <c r="SAC1144" s="16"/>
      <c r="SAD1144" s="16"/>
      <c r="SAE1144" s="16"/>
      <c r="SAF1144" s="16"/>
      <c r="SAG1144" s="16"/>
      <c r="SAH1144" s="16"/>
      <c r="SAI1144" s="16"/>
      <c r="SAJ1144" s="16"/>
      <c r="SAK1144" s="16"/>
      <c r="SAL1144" s="16"/>
      <c r="SAM1144" s="16"/>
      <c r="SAN1144" s="16"/>
      <c r="SAO1144" s="16"/>
      <c r="SAP1144" s="16"/>
      <c r="SAQ1144" s="16"/>
      <c r="SAR1144" s="16"/>
      <c r="SAS1144" s="16"/>
      <c r="SAT1144" s="16"/>
      <c r="SAU1144" s="16"/>
      <c r="SAV1144" s="16"/>
      <c r="SAW1144" s="16"/>
      <c r="SAX1144" s="16"/>
      <c r="SAY1144" s="16"/>
      <c r="SAZ1144" s="16"/>
      <c r="SBA1144" s="16"/>
      <c r="SBB1144" s="16"/>
      <c r="SBC1144" s="16"/>
      <c r="SBD1144" s="16"/>
      <c r="SBE1144" s="16"/>
      <c r="SBF1144" s="16"/>
      <c r="SBG1144" s="16"/>
      <c r="SBH1144" s="16"/>
      <c r="SBI1144" s="16"/>
      <c r="SBJ1144" s="16"/>
      <c r="SBK1144" s="16"/>
      <c r="SBL1144" s="16"/>
      <c r="SBM1144" s="16"/>
      <c r="SBN1144" s="16"/>
      <c r="SBO1144" s="16"/>
      <c r="SBP1144" s="16"/>
      <c r="SBQ1144" s="16"/>
      <c r="SBR1144" s="16"/>
      <c r="SBS1144" s="16"/>
      <c r="SBT1144" s="16"/>
      <c r="SBU1144" s="16"/>
      <c r="SBV1144" s="16"/>
      <c r="SBW1144" s="16"/>
      <c r="SBX1144" s="16"/>
      <c r="SBY1144" s="16"/>
      <c r="SBZ1144" s="16"/>
      <c r="SCA1144" s="16"/>
      <c r="SCB1144" s="16"/>
      <c r="SCC1144" s="16"/>
      <c r="SCD1144" s="16"/>
      <c r="SCE1144" s="16"/>
      <c r="SCF1144" s="16"/>
      <c r="SCG1144" s="16"/>
      <c r="SCH1144" s="16"/>
      <c r="SCI1144" s="16"/>
      <c r="SCJ1144" s="16"/>
      <c r="SCK1144" s="16"/>
      <c r="SCL1144" s="16"/>
      <c r="SCM1144" s="16"/>
      <c r="SCN1144" s="16"/>
      <c r="SCO1144" s="16"/>
      <c r="SCP1144" s="16"/>
      <c r="SCQ1144" s="16"/>
      <c r="SCR1144" s="16"/>
      <c r="SCS1144" s="16"/>
      <c r="SCT1144" s="16"/>
      <c r="SCU1144" s="16"/>
      <c r="SCV1144" s="16"/>
      <c r="SCW1144" s="16"/>
      <c r="SCX1144" s="16"/>
      <c r="SCY1144" s="16"/>
      <c r="SCZ1144" s="16"/>
      <c r="SDA1144" s="16"/>
      <c r="SDB1144" s="16"/>
      <c r="SDC1144" s="16"/>
      <c r="SDD1144" s="16"/>
      <c r="SDE1144" s="16"/>
      <c r="SDF1144" s="16"/>
      <c r="SDG1144" s="16"/>
      <c r="SDH1144" s="16"/>
      <c r="SDI1144" s="16"/>
      <c r="SDJ1144" s="16"/>
      <c r="SDK1144" s="16"/>
      <c r="SDL1144" s="16"/>
      <c r="SDM1144" s="16"/>
      <c r="SDN1144" s="16"/>
      <c r="SDO1144" s="16"/>
      <c r="SDP1144" s="16"/>
      <c r="SDQ1144" s="16"/>
      <c r="SDR1144" s="16"/>
      <c r="SDS1144" s="16"/>
      <c r="SDT1144" s="16"/>
      <c r="SDU1144" s="16"/>
      <c r="SDV1144" s="16"/>
      <c r="SDW1144" s="16"/>
      <c r="SDX1144" s="16"/>
      <c r="SDY1144" s="16"/>
      <c r="SDZ1144" s="16"/>
      <c r="SEA1144" s="16"/>
      <c r="SEB1144" s="16"/>
      <c r="SEC1144" s="16"/>
      <c r="SED1144" s="16"/>
      <c r="SEE1144" s="16"/>
      <c r="SEF1144" s="16"/>
      <c r="SEG1144" s="16"/>
      <c r="SEH1144" s="16"/>
      <c r="SEI1144" s="16"/>
      <c r="SEJ1144" s="16"/>
      <c r="SEK1144" s="16"/>
      <c r="SEL1144" s="16"/>
      <c r="SEM1144" s="16"/>
      <c r="SEN1144" s="16"/>
      <c r="SEO1144" s="16"/>
      <c r="SEP1144" s="16"/>
      <c r="SEQ1144" s="16"/>
      <c r="SER1144" s="16"/>
      <c r="SES1144" s="16"/>
      <c r="SET1144" s="16"/>
      <c r="SEU1144" s="16"/>
      <c r="SEV1144" s="16"/>
      <c r="SEW1144" s="16"/>
      <c r="SEX1144" s="16"/>
      <c r="SEY1144" s="16"/>
      <c r="SEZ1144" s="16"/>
      <c r="SFA1144" s="16"/>
      <c r="SFB1144" s="16"/>
      <c r="SFC1144" s="16"/>
      <c r="SFD1144" s="16"/>
      <c r="SFE1144" s="16"/>
      <c r="SFF1144" s="16"/>
      <c r="SFG1144" s="16"/>
      <c r="SFH1144" s="16"/>
      <c r="SFI1144" s="16"/>
      <c r="SFJ1144" s="16"/>
      <c r="SFK1144" s="16"/>
      <c r="SFL1144" s="16"/>
      <c r="SFM1144" s="16"/>
      <c r="SFN1144" s="16"/>
      <c r="SFO1144" s="16"/>
      <c r="SFP1144" s="16"/>
      <c r="SFQ1144" s="16"/>
      <c r="SFR1144" s="16"/>
      <c r="SFS1144" s="16"/>
      <c r="SFT1144" s="16"/>
      <c r="SFU1144" s="16"/>
      <c r="SFV1144" s="16"/>
      <c r="SFW1144" s="16"/>
      <c r="SFX1144" s="16"/>
      <c r="SFY1144" s="16"/>
      <c r="SFZ1144" s="16"/>
      <c r="SGA1144" s="16"/>
      <c r="SGB1144" s="16"/>
      <c r="SGC1144" s="16"/>
      <c r="SGD1144" s="16"/>
      <c r="SGE1144" s="16"/>
      <c r="SGF1144" s="16"/>
      <c r="SGG1144" s="16"/>
      <c r="SGH1144" s="16"/>
      <c r="SGI1144" s="16"/>
      <c r="SGJ1144" s="16"/>
      <c r="SGK1144" s="16"/>
      <c r="SGL1144" s="16"/>
      <c r="SGM1144" s="16"/>
      <c r="SGN1144" s="16"/>
      <c r="SGO1144" s="16"/>
      <c r="SGP1144" s="16"/>
      <c r="SGQ1144" s="16"/>
      <c r="SGR1144" s="16"/>
      <c r="SGS1144" s="16"/>
      <c r="SGT1144" s="16"/>
      <c r="SGU1144" s="16"/>
      <c r="SGV1144" s="16"/>
      <c r="SGW1144" s="16"/>
      <c r="SGX1144" s="16"/>
      <c r="SGY1144" s="16"/>
      <c r="SGZ1144" s="16"/>
      <c r="SHA1144" s="16"/>
      <c r="SHB1144" s="16"/>
      <c r="SHC1144" s="16"/>
      <c r="SHD1144" s="16"/>
      <c r="SHE1144" s="16"/>
      <c r="SHF1144" s="16"/>
      <c r="SHG1144" s="16"/>
      <c r="SHH1144" s="16"/>
      <c r="SHI1144" s="16"/>
      <c r="SHJ1144" s="16"/>
      <c r="SHK1144" s="16"/>
      <c r="SHL1144" s="16"/>
      <c r="SHM1144" s="16"/>
      <c r="SHN1144" s="16"/>
      <c r="SHO1144" s="16"/>
      <c r="SHP1144" s="16"/>
      <c r="SHQ1144" s="16"/>
      <c r="SHR1144" s="16"/>
      <c r="SHS1144" s="16"/>
      <c r="SHT1144" s="16"/>
      <c r="SHU1144" s="16"/>
      <c r="SHV1144" s="16"/>
      <c r="SHW1144" s="16"/>
      <c r="SHX1144" s="16"/>
      <c r="SHY1144" s="16"/>
      <c r="SHZ1144" s="16"/>
      <c r="SIA1144" s="16"/>
      <c r="SIB1144" s="16"/>
      <c r="SIC1144" s="16"/>
      <c r="SID1144" s="16"/>
      <c r="SIE1144" s="16"/>
      <c r="SIF1144" s="16"/>
      <c r="SIG1144" s="16"/>
      <c r="SIH1144" s="16"/>
      <c r="SII1144" s="16"/>
      <c r="SIJ1144" s="16"/>
      <c r="SIK1144" s="16"/>
      <c r="SIL1144" s="16"/>
      <c r="SIM1144" s="16"/>
      <c r="SIN1144" s="16"/>
      <c r="SIO1144" s="16"/>
      <c r="SIP1144" s="16"/>
      <c r="SIQ1144" s="16"/>
      <c r="SIR1144" s="16"/>
      <c r="SIS1144" s="16"/>
      <c r="SIT1144" s="16"/>
      <c r="SIU1144" s="16"/>
      <c r="SIV1144" s="16"/>
      <c r="SIW1144" s="16"/>
      <c r="SIX1144" s="16"/>
      <c r="SIY1144" s="16"/>
      <c r="SIZ1144" s="16"/>
      <c r="SJA1144" s="16"/>
      <c r="SJB1144" s="16"/>
      <c r="SJC1144" s="16"/>
      <c r="SJD1144" s="16"/>
      <c r="SJE1144" s="16"/>
      <c r="SJF1144" s="16"/>
      <c r="SJG1144" s="16"/>
      <c r="SJH1144" s="16"/>
      <c r="SJI1144" s="16"/>
      <c r="SJJ1144" s="16"/>
      <c r="SJK1144" s="16"/>
      <c r="SJL1144" s="16"/>
      <c r="SJM1144" s="16"/>
      <c r="SJN1144" s="16"/>
      <c r="SJO1144" s="16"/>
      <c r="SJP1144" s="16"/>
      <c r="SJQ1144" s="16"/>
      <c r="SJR1144" s="16"/>
      <c r="SJS1144" s="16"/>
      <c r="SJT1144" s="16"/>
      <c r="SJU1144" s="16"/>
      <c r="SJV1144" s="16"/>
      <c r="SJW1144" s="16"/>
      <c r="SJX1144" s="16"/>
      <c r="SJY1144" s="16"/>
      <c r="SJZ1144" s="16"/>
      <c r="SKA1144" s="16"/>
      <c r="SKB1144" s="16"/>
      <c r="SKC1144" s="16"/>
      <c r="SKD1144" s="16"/>
      <c r="SKE1144" s="16"/>
      <c r="SKF1144" s="16"/>
      <c r="SKG1144" s="16"/>
      <c r="SKH1144" s="16"/>
      <c r="SKI1144" s="16"/>
      <c r="SKJ1144" s="16"/>
      <c r="SKK1144" s="16"/>
      <c r="SKL1144" s="16"/>
      <c r="SKM1144" s="16"/>
      <c r="SKN1144" s="16"/>
      <c r="SKO1144" s="16"/>
      <c r="SKP1144" s="16"/>
      <c r="SKQ1144" s="16"/>
      <c r="SKR1144" s="16"/>
      <c r="SKS1144" s="16"/>
      <c r="SKT1144" s="16"/>
      <c r="SKU1144" s="16"/>
      <c r="SKV1144" s="16"/>
      <c r="SKW1144" s="16"/>
      <c r="SKX1144" s="16"/>
      <c r="SKY1144" s="16"/>
      <c r="SKZ1144" s="16"/>
      <c r="SLA1144" s="16"/>
      <c r="SLB1144" s="16"/>
      <c r="SLC1144" s="16"/>
      <c r="SLD1144" s="16"/>
      <c r="SLE1144" s="16"/>
      <c r="SLF1144" s="16"/>
      <c r="SLG1144" s="16"/>
      <c r="SLH1144" s="16"/>
      <c r="SLI1144" s="16"/>
      <c r="SLJ1144" s="16"/>
      <c r="SLK1144" s="16"/>
      <c r="SLL1144" s="16"/>
      <c r="SLM1144" s="16"/>
      <c r="SLN1144" s="16"/>
      <c r="SLO1144" s="16"/>
      <c r="SLP1144" s="16"/>
      <c r="SLQ1144" s="16"/>
      <c r="SLR1144" s="16"/>
      <c r="SLS1144" s="16"/>
      <c r="SLT1144" s="16"/>
      <c r="SLU1144" s="16"/>
      <c r="SLV1144" s="16"/>
      <c r="SLW1144" s="16"/>
      <c r="SLX1144" s="16"/>
      <c r="SLY1144" s="16"/>
      <c r="SLZ1144" s="16"/>
      <c r="SMA1144" s="16"/>
      <c r="SMB1144" s="16"/>
      <c r="SMC1144" s="16"/>
      <c r="SMD1144" s="16"/>
      <c r="SME1144" s="16"/>
      <c r="SMF1144" s="16"/>
      <c r="SMG1144" s="16"/>
      <c r="SMH1144" s="16"/>
      <c r="SMI1144" s="16"/>
      <c r="SMJ1144" s="16"/>
      <c r="SMK1144" s="16"/>
      <c r="SML1144" s="16"/>
      <c r="SMM1144" s="16"/>
      <c r="SMN1144" s="16"/>
      <c r="SMO1144" s="16"/>
      <c r="SMP1144" s="16"/>
      <c r="SMQ1144" s="16"/>
      <c r="SMR1144" s="16"/>
      <c r="SMS1144" s="16"/>
      <c r="SMT1144" s="16"/>
      <c r="SMU1144" s="16"/>
      <c r="SMV1144" s="16"/>
      <c r="SMW1144" s="16"/>
      <c r="SMX1144" s="16"/>
      <c r="SMY1144" s="16"/>
      <c r="SMZ1144" s="16"/>
      <c r="SNA1144" s="16"/>
      <c r="SNB1144" s="16"/>
      <c r="SNC1144" s="16"/>
      <c r="SND1144" s="16"/>
      <c r="SNE1144" s="16"/>
      <c r="SNF1144" s="16"/>
      <c r="SNG1144" s="16"/>
      <c r="SNH1144" s="16"/>
      <c r="SNI1144" s="16"/>
      <c r="SNJ1144" s="16"/>
      <c r="SNK1144" s="16"/>
      <c r="SNL1144" s="16"/>
      <c r="SNM1144" s="16"/>
      <c r="SNN1144" s="16"/>
      <c r="SNO1144" s="16"/>
      <c r="SNP1144" s="16"/>
      <c r="SNQ1144" s="16"/>
      <c r="SNR1144" s="16"/>
      <c r="SNS1144" s="16"/>
      <c r="SNT1144" s="16"/>
      <c r="SNU1144" s="16"/>
      <c r="SNV1144" s="16"/>
      <c r="SNW1144" s="16"/>
      <c r="SNX1144" s="16"/>
      <c r="SNY1144" s="16"/>
      <c r="SNZ1144" s="16"/>
      <c r="SOA1144" s="16"/>
      <c r="SOB1144" s="16"/>
      <c r="SOC1144" s="16"/>
      <c r="SOD1144" s="16"/>
      <c r="SOE1144" s="16"/>
      <c r="SOF1144" s="16"/>
      <c r="SOG1144" s="16"/>
      <c r="SOH1144" s="16"/>
      <c r="SOI1144" s="16"/>
      <c r="SOJ1144" s="16"/>
      <c r="SOK1144" s="16"/>
      <c r="SOL1144" s="16"/>
      <c r="SOM1144" s="16"/>
      <c r="SON1144" s="16"/>
      <c r="SOO1144" s="16"/>
      <c r="SOP1144" s="16"/>
      <c r="SOQ1144" s="16"/>
      <c r="SOR1144" s="16"/>
      <c r="SOS1144" s="16"/>
      <c r="SOT1144" s="16"/>
      <c r="SOU1144" s="16"/>
      <c r="SOV1144" s="16"/>
      <c r="SOW1144" s="16"/>
      <c r="SOX1144" s="16"/>
      <c r="SOY1144" s="16"/>
      <c r="SOZ1144" s="16"/>
      <c r="SPA1144" s="16"/>
      <c r="SPB1144" s="16"/>
      <c r="SPC1144" s="16"/>
      <c r="SPD1144" s="16"/>
      <c r="SPE1144" s="16"/>
      <c r="SPF1144" s="16"/>
      <c r="SPG1144" s="16"/>
      <c r="SPH1144" s="16"/>
      <c r="SPI1144" s="16"/>
      <c r="SPJ1144" s="16"/>
      <c r="SPK1144" s="16"/>
      <c r="SPL1144" s="16"/>
      <c r="SPM1144" s="16"/>
      <c r="SPN1144" s="16"/>
      <c r="SPO1144" s="16"/>
      <c r="SPP1144" s="16"/>
      <c r="SPQ1144" s="16"/>
      <c r="SPR1144" s="16"/>
      <c r="SPS1144" s="16"/>
      <c r="SPT1144" s="16"/>
      <c r="SPU1144" s="16"/>
      <c r="SPV1144" s="16"/>
      <c r="SPW1144" s="16"/>
      <c r="SPX1144" s="16"/>
      <c r="SPY1144" s="16"/>
      <c r="SPZ1144" s="16"/>
      <c r="SQA1144" s="16"/>
      <c r="SQB1144" s="16"/>
      <c r="SQC1144" s="16"/>
      <c r="SQD1144" s="16"/>
      <c r="SQE1144" s="16"/>
      <c r="SQF1144" s="16"/>
      <c r="SQG1144" s="16"/>
      <c r="SQH1144" s="16"/>
      <c r="SQI1144" s="16"/>
      <c r="SQJ1144" s="16"/>
      <c r="SQK1144" s="16"/>
      <c r="SQL1144" s="16"/>
      <c r="SQM1144" s="16"/>
      <c r="SQN1144" s="16"/>
      <c r="SQO1144" s="16"/>
      <c r="SQP1144" s="16"/>
      <c r="SQQ1144" s="16"/>
      <c r="SQR1144" s="16"/>
      <c r="SQS1144" s="16"/>
      <c r="SQT1144" s="16"/>
      <c r="SQU1144" s="16"/>
      <c r="SQV1144" s="16"/>
      <c r="SQW1144" s="16"/>
      <c r="SQX1144" s="16"/>
      <c r="SQY1144" s="16"/>
      <c r="SQZ1144" s="16"/>
      <c r="SRA1144" s="16"/>
      <c r="SRB1144" s="16"/>
      <c r="SRC1144" s="16"/>
      <c r="SRD1144" s="16"/>
      <c r="SRE1144" s="16"/>
      <c r="SRF1144" s="16"/>
      <c r="SRG1144" s="16"/>
      <c r="SRH1144" s="16"/>
      <c r="SRI1144" s="16"/>
      <c r="SRJ1144" s="16"/>
      <c r="SRK1144" s="16"/>
      <c r="SRL1144" s="16"/>
      <c r="SRM1144" s="16"/>
      <c r="SRN1144" s="16"/>
      <c r="SRO1144" s="16"/>
      <c r="SRP1144" s="16"/>
      <c r="SRQ1144" s="16"/>
      <c r="SRR1144" s="16"/>
      <c r="SRS1144" s="16"/>
      <c r="SRT1144" s="16"/>
      <c r="SRU1144" s="16"/>
      <c r="SRV1144" s="16"/>
      <c r="SRW1144" s="16"/>
      <c r="SRX1144" s="16"/>
      <c r="SRY1144" s="16"/>
      <c r="SRZ1144" s="16"/>
      <c r="SSA1144" s="16"/>
      <c r="SSB1144" s="16"/>
      <c r="SSC1144" s="16"/>
      <c r="SSD1144" s="16"/>
      <c r="SSE1144" s="16"/>
      <c r="SSF1144" s="16"/>
      <c r="SSG1144" s="16"/>
      <c r="SSH1144" s="16"/>
      <c r="SSI1144" s="16"/>
      <c r="SSJ1144" s="16"/>
      <c r="SSK1144" s="16"/>
      <c r="SSL1144" s="16"/>
      <c r="SSM1144" s="16"/>
      <c r="SSN1144" s="16"/>
      <c r="SSO1144" s="16"/>
      <c r="SSP1144" s="16"/>
      <c r="SSQ1144" s="16"/>
      <c r="SSR1144" s="16"/>
      <c r="SSS1144" s="16"/>
      <c r="SST1144" s="16"/>
      <c r="SSU1144" s="16"/>
      <c r="SSV1144" s="16"/>
      <c r="SSW1144" s="16"/>
      <c r="SSX1144" s="16"/>
      <c r="SSY1144" s="16"/>
      <c r="SSZ1144" s="16"/>
      <c r="STA1144" s="16"/>
      <c r="STB1144" s="16"/>
      <c r="STC1144" s="16"/>
      <c r="STD1144" s="16"/>
      <c r="STE1144" s="16"/>
      <c r="STF1144" s="16"/>
      <c r="STG1144" s="16"/>
      <c r="STH1144" s="16"/>
      <c r="STI1144" s="16"/>
      <c r="STJ1144" s="16"/>
      <c r="STK1144" s="16"/>
      <c r="STL1144" s="16"/>
      <c r="STM1144" s="16"/>
      <c r="STN1144" s="16"/>
      <c r="STO1144" s="16"/>
      <c r="STP1144" s="16"/>
      <c r="STQ1144" s="16"/>
      <c r="STR1144" s="16"/>
      <c r="STS1144" s="16"/>
      <c r="STT1144" s="16"/>
      <c r="STU1144" s="16"/>
      <c r="STV1144" s="16"/>
      <c r="STW1144" s="16"/>
      <c r="STX1144" s="16"/>
      <c r="STY1144" s="16"/>
      <c r="STZ1144" s="16"/>
      <c r="SUA1144" s="16"/>
      <c r="SUB1144" s="16"/>
      <c r="SUC1144" s="16"/>
      <c r="SUD1144" s="16"/>
      <c r="SUE1144" s="16"/>
      <c r="SUF1144" s="16"/>
      <c r="SUG1144" s="16"/>
      <c r="SUH1144" s="16"/>
      <c r="SUI1144" s="16"/>
      <c r="SUJ1144" s="16"/>
      <c r="SUK1144" s="16"/>
      <c r="SUL1144" s="16"/>
      <c r="SUM1144" s="16"/>
      <c r="SUN1144" s="16"/>
      <c r="SUO1144" s="16"/>
      <c r="SUP1144" s="16"/>
      <c r="SUQ1144" s="16"/>
      <c r="SUR1144" s="16"/>
      <c r="SUS1144" s="16"/>
      <c r="SUT1144" s="16"/>
      <c r="SUU1144" s="16"/>
      <c r="SUV1144" s="16"/>
      <c r="SUW1144" s="16"/>
      <c r="SUX1144" s="16"/>
      <c r="SUY1144" s="16"/>
      <c r="SUZ1144" s="16"/>
      <c r="SVA1144" s="16"/>
      <c r="SVB1144" s="16"/>
      <c r="SVC1144" s="16"/>
      <c r="SVD1144" s="16"/>
      <c r="SVE1144" s="16"/>
      <c r="SVF1144" s="16"/>
      <c r="SVG1144" s="16"/>
      <c r="SVH1144" s="16"/>
      <c r="SVI1144" s="16"/>
      <c r="SVJ1144" s="16"/>
      <c r="SVK1144" s="16"/>
      <c r="SVL1144" s="16"/>
      <c r="SVM1144" s="16"/>
      <c r="SVN1144" s="16"/>
      <c r="SVO1144" s="16"/>
      <c r="SVP1144" s="16"/>
      <c r="SVQ1144" s="16"/>
      <c r="SVR1144" s="16"/>
      <c r="SVS1144" s="16"/>
      <c r="SVT1144" s="16"/>
      <c r="SVU1144" s="16"/>
      <c r="SVV1144" s="16"/>
      <c r="SVW1144" s="16"/>
      <c r="SVX1144" s="16"/>
      <c r="SVY1144" s="16"/>
      <c r="SVZ1144" s="16"/>
      <c r="SWA1144" s="16"/>
      <c r="SWB1144" s="16"/>
      <c r="SWC1144" s="16"/>
      <c r="SWD1144" s="16"/>
      <c r="SWE1144" s="16"/>
      <c r="SWF1144" s="16"/>
      <c r="SWG1144" s="16"/>
      <c r="SWH1144" s="16"/>
      <c r="SWI1144" s="16"/>
      <c r="SWJ1144" s="16"/>
      <c r="SWK1144" s="16"/>
      <c r="SWL1144" s="16"/>
      <c r="SWM1144" s="16"/>
      <c r="SWN1144" s="16"/>
      <c r="SWO1144" s="16"/>
      <c r="SWP1144" s="16"/>
      <c r="SWQ1144" s="16"/>
      <c r="SWR1144" s="16"/>
      <c r="SWS1144" s="16"/>
      <c r="SWT1144" s="16"/>
      <c r="SWU1144" s="16"/>
      <c r="SWV1144" s="16"/>
      <c r="SWW1144" s="16"/>
      <c r="SWX1144" s="16"/>
      <c r="SWY1144" s="16"/>
      <c r="SWZ1144" s="16"/>
      <c r="SXA1144" s="16"/>
      <c r="SXB1144" s="16"/>
      <c r="SXC1144" s="16"/>
      <c r="SXD1144" s="16"/>
      <c r="SXE1144" s="16"/>
      <c r="SXF1144" s="16"/>
      <c r="SXG1144" s="16"/>
      <c r="SXH1144" s="16"/>
      <c r="SXI1144" s="16"/>
      <c r="SXJ1144" s="16"/>
      <c r="SXK1144" s="16"/>
      <c r="SXL1144" s="16"/>
      <c r="SXM1144" s="16"/>
      <c r="SXN1144" s="16"/>
      <c r="SXO1144" s="16"/>
      <c r="SXP1144" s="16"/>
      <c r="SXQ1144" s="16"/>
      <c r="SXR1144" s="16"/>
      <c r="SXS1144" s="16"/>
      <c r="SXT1144" s="16"/>
      <c r="SXU1144" s="16"/>
      <c r="SXV1144" s="16"/>
      <c r="SXW1144" s="16"/>
      <c r="SXX1144" s="16"/>
      <c r="SXY1144" s="16"/>
      <c r="SXZ1144" s="16"/>
      <c r="SYA1144" s="16"/>
      <c r="SYB1144" s="16"/>
      <c r="SYC1144" s="16"/>
      <c r="SYD1144" s="16"/>
      <c r="SYE1144" s="16"/>
      <c r="SYF1144" s="16"/>
      <c r="SYG1144" s="16"/>
      <c r="SYH1144" s="16"/>
      <c r="SYI1144" s="16"/>
      <c r="SYJ1144" s="16"/>
      <c r="SYK1144" s="16"/>
      <c r="SYL1144" s="16"/>
      <c r="SYM1144" s="16"/>
      <c r="SYN1144" s="16"/>
      <c r="SYO1144" s="16"/>
      <c r="SYP1144" s="16"/>
      <c r="SYQ1144" s="16"/>
      <c r="SYR1144" s="16"/>
      <c r="SYS1144" s="16"/>
      <c r="SYT1144" s="16"/>
      <c r="SYU1144" s="16"/>
      <c r="SYV1144" s="16"/>
      <c r="SYW1144" s="16"/>
      <c r="SYX1144" s="16"/>
      <c r="SYY1144" s="16"/>
      <c r="SYZ1144" s="16"/>
      <c r="SZA1144" s="16"/>
      <c r="SZB1144" s="16"/>
      <c r="SZC1144" s="16"/>
      <c r="SZD1144" s="16"/>
      <c r="SZE1144" s="16"/>
      <c r="SZF1144" s="16"/>
      <c r="SZG1144" s="16"/>
      <c r="SZH1144" s="16"/>
      <c r="SZI1144" s="16"/>
      <c r="SZJ1144" s="16"/>
      <c r="SZK1144" s="16"/>
      <c r="SZL1144" s="16"/>
      <c r="SZM1144" s="16"/>
      <c r="SZN1144" s="16"/>
      <c r="SZO1144" s="16"/>
      <c r="SZP1144" s="16"/>
      <c r="SZQ1144" s="16"/>
      <c r="SZR1144" s="16"/>
      <c r="SZS1144" s="16"/>
      <c r="SZT1144" s="16"/>
      <c r="SZU1144" s="16"/>
      <c r="SZV1144" s="16"/>
      <c r="SZW1144" s="16"/>
      <c r="SZX1144" s="16"/>
      <c r="SZY1144" s="16"/>
      <c r="SZZ1144" s="16"/>
      <c r="TAA1144" s="16"/>
      <c r="TAB1144" s="16"/>
      <c r="TAC1144" s="16"/>
      <c r="TAD1144" s="16"/>
      <c r="TAE1144" s="16"/>
      <c r="TAF1144" s="16"/>
      <c r="TAG1144" s="16"/>
      <c r="TAH1144" s="16"/>
      <c r="TAI1144" s="16"/>
      <c r="TAJ1144" s="16"/>
      <c r="TAK1144" s="16"/>
      <c r="TAL1144" s="16"/>
      <c r="TAM1144" s="16"/>
      <c r="TAN1144" s="16"/>
      <c r="TAO1144" s="16"/>
      <c r="TAP1144" s="16"/>
      <c r="TAQ1144" s="16"/>
      <c r="TAR1144" s="16"/>
      <c r="TAS1144" s="16"/>
      <c r="TAT1144" s="16"/>
      <c r="TAU1144" s="16"/>
      <c r="TAV1144" s="16"/>
      <c r="TAW1144" s="16"/>
      <c r="TAX1144" s="16"/>
      <c r="TAY1144" s="16"/>
      <c r="TAZ1144" s="16"/>
      <c r="TBA1144" s="16"/>
      <c r="TBB1144" s="16"/>
      <c r="TBC1144" s="16"/>
      <c r="TBD1144" s="16"/>
      <c r="TBE1144" s="16"/>
      <c r="TBF1144" s="16"/>
      <c r="TBG1144" s="16"/>
      <c r="TBH1144" s="16"/>
      <c r="TBI1144" s="16"/>
      <c r="TBJ1144" s="16"/>
      <c r="TBK1144" s="16"/>
      <c r="TBL1144" s="16"/>
      <c r="TBM1144" s="16"/>
      <c r="TBN1144" s="16"/>
      <c r="TBO1144" s="16"/>
      <c r="TBP1144" s="16"/>
      <c r="TBQ1144" s="16"/>
      <c r="TBR1144" s="16"/>
      <c r="TBS1144" s="16"/>
      <c r="TBT1144" s="16"/>
      <c r="TBU1144" s="16"/>
      <c r="TBV1144" s="16"/>
      <c r="TBW1144" s="16"/>
      <c r="TBX1144" s="16"/>
      <c r="TBY1144" s="16"/>
      <c r="TBZ1144" s="16"/>
      <c r="TCA1144" s="16"/>
      <c r="TCB1144" s="16"/>
      <c r="TCC1144" s="16"/>
      <c r="TCD1144" s="16"/>
      <c r="TCE1144" s="16"/>
      <c r="TCF1144" s="16"/>
      <c r="TCG1144" s="16"/>
      <c r="TCH1144" s="16"/>
      <c r="TCI1144" s="16"/>
      <c r="TCJ1144" s="16"/>
      <c r="TCK1144" s="16"/>
      <c r="TCL1144" s="16"/>
      <c r="TCM1144" s="16"/>
      <c r="TCN1144" s="16"/>
      <c r="TCO1144" s="16"/>
      <c r="TCP1144" s="16"/>
      <c r="TCQ1144" s="16"/>
      <c r="TCR1144" s="16"/>
      <c r="TCS1144" s="16"/>
      <c r="TCT1144" s="16"/>
      <c r="TCU1144" s="16"/>
      <c r="TCV1144" s="16"/>
      <c r="TCW1144" s="16"/>
      <c r="TCX1144" s="16"/>
      <c r="TCY1144" s="16"/>
      <c r="TCZ1144" s="16"/>
      <c r="TDA1144" s="16"/>
      <c r="TDB1144" s="16"/>
      <c r="TDC1144" s="16"/>
      <c r="TDD1144" s="16"/>
      <c r="TDE1144" s="16"/>
      <c r="TDF1144" s="16"/>
      <c r="TDG1144" s="16"/>
      <c r="TDH1144" s="16"/>
      <c r="TDI1144" s="16"/>
      <c r="TDJ1144" s="16"/>
      <c r="TDK1144" s="16"/>
      <c r="TDL1144" s="16"/>
      <c r="TDM1144" s="16"/>
      <c r="TDN1144" s="16"/>
      <c r="TDO1144" s="16"/>
      <c r="TDP1144" s="16"/>
      <c r="TDQ1144" s="16"/>
      <c r="TDR1144" s="16"/>
      <c r="TDS1144" s="16"/>
      <c r="TDT1144" s="16"/>
      <c r="TDU1144" s="16"/>
      <c r="TDV1144" s="16"/>
      <c r="TDW1144" s="16"/>
      <c r="TDX1144" s="16"/>
      <c r="TDY1144" s="16"/>
      <c r="TDZ1144" s="16"/>
      <c r="TEA1144" s="16"/>
      <c r="TEB1144" s="16"/>
      <c r="TEC1144" s="16"/>
      <c r="TED1144" s="16"/>
      <c r="TEE1144" s="16"/>
      <c r="TEF1144" s="16"/>
      <c r="TEG1144" s="16"/>
      <c r="TEH1144" s="16"/>
      <c r="TEI1144" s="16"/>
      <c r="TEJ1144" s="16"/>
      <c r="TEK1144" s="16"/>
      <c r="TEL1144" s="16"/>
      <c r="TEM1144" s="16"/>
      <c r="TEN1144" s="16"/>
      <c r="TEO1144" s="16"/>
      <c r="TEP1144" s="16"/>
      <c r="TEQ1144" s="16"/>
      <c r="TER1144" s="16"/>
      <c r="TES1144" s="16"/>
      <c r="TET1144" s="16"/>
      <c r="TEU1144" s="16"/>
      <c r="TEV1144" s="16"/>
      <c r="TEW1144" s="16"/>
      <c r="TEX1144" s="16"/>
      <c r="TEY1144" s="16"/>
      <c r="TEZ1144" s="16"/>
      <c r="TFA1144" s="16"/>
      <c r="TFB1144" s="16"/>
      <c r="TFC1144" s="16"/>
      <c r="TFD1144" s="16"/>
      <c r="TFE1144" s="16"/>
      <c r="TFF1144" s="16"/>
      <c r="TFG1144" s="16"/>
      <c r="TFH1144" s="16"/>
      <c r="TFI1144" s="16"/>
      <c r="TFJ1144" s="16"/>
      <c r="TFK1144" s="16"/>
      <c r="TFL1144" s="16"/>
      <c r="TFM1144" s="16"/>
      <c r="TFN1144" s="16"/>
      <c r="TFO1144" s="16"/>
      <c r="TFP1144" s="16"/>
      <c r="TFQ1144" s="16"/>
      <c r="TFR1144" s="16"/>
      <c r="TFS1144" s="16"/>
      <c r="TFT1144" s="16"/>
      <c r="TFU1144" s="16"/>
      <c r="TFV1144" s="16"/>
      <c r="TFW1144" s="16"/>
      <c r="TFX1144" s="16"/>
      <c r="TFY1144" s="16"/>
      <c r="TFZ1144" s="16"/>
      <c r="TGA1144" s="16"/>
      <c r="TGB1144" s="16"/>
      <c r="TGC1144" s="16"/>
      <c r="TGD1144" s="16"/>
      <c r="TGE1144" s="16"/>
      <c r="TGF1144" s="16"/>
      <c r="TGG1144" s="16"/>
      <c r="TGH1144" s="16"/>
      <c r="TGI1144" s="16"/>
      <c r="TGJ1144" s="16"/>
      <c r="TGK1144" s="16"/>
      <c r="TGL1144" s="16"/>
      <c r="TGM1144" s="16"/>
      <c r="TGN1144" s="16"/>
      <c r="TGO1144" s="16"/>
      <c r="TGP1144" s="16"/>
      <c r="TGQ1144" s="16"/>
      <c r="TGR1144" s="16"/>
      <c r="TGS1144" s="16"/>
      <c r="TGT1144" s="16"/>
      <c r="TGU1144" s="16"/>
      <c r="TGV1144" s="16"/>
      <c r="TGW1144" s="16"/>
      <c r="TGX1144" s="16"/>
      <c r="TGY1144" s="16"/>
      <c r="TGZ1144" s="16"/>
      <c r="THA1144" s="16"/>
      <c r="THB1144" s="16"/>
      <c r="THC1144" s="16"/>
      <c r="THD1144" s="16"/>
      <c r="THE1144" s="16"/>
      <c r="THF1144" s="16"/>
      <c r="THG1144" s="16"/>
      <c r="THH1144" s="16"/>
      <c r="THI1144" s="16"/>
      <c r="THJ1144" s="16"/>
      <c r="THK1144" s="16"/>
      <c r="THL1144" s="16"/>
      <c r="THM1144" s="16"/>
      <c r="THN1144" s="16"/>
      <c r="THO1144" s="16"/>
      <c r="THP1144" s="16"/>
      <c r="THQ1144" s="16"/>
      <c r="THR1144" s="16"/>
      <c r="THS1144" s="16"/>
      <c r="THT1144" s="16"/>
      <c r="THU1144" s="16"/>
      <c r="THV1144" s="16"/>
      <c r="THW1144" s="16"/>
      <c r="THX1144" s="16"/>
      <c r="THY1144" s="16"/>
      <c r="THZ1144" s="16"/>
      <c r="TIA1144" s="16"/>
      <c r="TIB1144" s="16"/>
      <c r="TIC1144" s="16"/>
      <c r="TID1144" s="16"/>
      <c r="TIE1144" s="16"/>
      <c r="TIF1144" s="16"/>
      <c r="TIG1144" s="16"/>
      <c r="TIH1144" s="16"/>
      <c r="TII1144" s="16"/>
      <c r="TIJ1144" s="16"/>
      <c r="TIK1144" s="16"/>
      <c r="TIL1144" s="16"/>
      <c r="TIM1144" s="16"/>
      <c r="TIN1144" s="16"/>
      <c r="TIO1144" s="16"/>
      <c r="TIP1144" s="16"/>
      <c r="TIQ1144" s="16"/>
      <c r="TIR1144" s="16"/>
      <c r="TIS1144" s="16"/>
      <c r="TIT1144" s="16"/>
      <c r="TIU1144" s="16"/>
      <c r="TIV1144" s="16"/>
      <c r="TIW1144" s="16"/>
      <c r="TIX1144" s="16"/>
      <c r="TIY1144" s="16"/>
      <c r="TIZ1144" s="16"/>
      <c r="TJA1144" s="16"/>
      <c r="TJB1144" s="16"/>
      <c r="TJC1144" s="16"/>
      <c r="TJD1144" s="16"/>
      <c r="TJE1144" s="16"/>
      <c r="TJF1144" s="16"/>
      <c r="TJG1144" s="16"/>
      <c r="TJH1144" s="16"/>
      <c r="TJI1144" s="16"/>
      <c r="TJJ1144" s="16"/>
      <c r="TJK1144" s="16"/>
      <c r="TJL1144" s="16"/>
      <c r="TJM1144" s="16"/>
      <c r="TJN1144" s="16"/>
      <c r="TJO1144" s="16"/>
      <c r="TJP1144" s="16"/>
      <c r="TJQ1144" s="16"/>
      <c r="TJR1144" s="16"/>
      <c r="TJS1144" s="16"/>
      <c r="TJT1144" s="16"/>
      <c r="TJU1144" s="16"/>
      <c r="TJV1144" s="16"/>
      <c r="TJW1144" s="16"/>
      <c r="TJX1144" s="16"/>
      <c r="TJY1144" s="16"/>
      <c r="TJZ1144" s="16"/>
      <c r="TKA1144" s="16"/>
      <c r="TKB1144" s="16"/>
      <c r="TKC1144" s="16"/>
      <c r="TKD1144" s="16"/>
      <c r="TKE1144" s="16"/>
      <c r="TKF1144" s="16"/>
      <c r="TKG1144" s="16"/>
      <c r="TKH1144" s="16"/>
      <c r="TKI1144" s="16"/>
      <c r="TKJ1144" s="16"/>
      <c r="TKK1144" s="16"/>
      <c r="TKL1144" s="16"/>
      <c r="TKM1144" s="16"/>
      <c r="TKN1144" s="16"/>
      <c r="TKO1144" s="16"/>
      <c r="TKP1144" s="16"/>
      <c r="TKQ1144" s="16"/>
      <c r="TKR1144" s="16"/>
      <c r="TKS1144" s="16"/>
      <c r="TKT1144" s="16"/>
      <c r="TKU1144" s="16"/>
      <c r="TKV1144" s="16"/>
      <c r="TKW1144" s="16"/>
      <c r="TKX1144" s="16"/>
      <c r="TKY1144" s="16"/>
      <c r="TKZ1144" s="16"/>
      <c r="TLA1144" s="16"/>
      <c r="TLB1144" s="16"/>
      <c r="TLC1144" s="16"/>
      <c r="TLD1144" s="16"/>
      <c r="TLE1144" s="16"/>
      <c r="TLF1144" s="16"/>
      <c r="TLG1144" s="16"/>
      <c r="TLH1144" s="16"/>
      <c r="TLI1144" s="16"/>
      <c r="TLJ1144" s="16"/>
      <c r="TLK1144" s="16"/>
      <c r="TLL1144" s="16"/>
      <c r="TLM1144" s="16"/>
      <c r="TLN1144" s="16"/>
      <c r="TLO1144" s="16"/>
      <c r="TLP1144" s="16"/>
      <c r="TLQ1144" s="16"/>
      <c r="TLR1144" s="16"/>
      <c r="TLS1144" s="16"/>
      <c r="TLT1144" s="16"/>
      <c r="TLU1144" s="16"/>
      <c r="TLV1144" s="16"/>
      <c r="TLW1144" s="16"/>
      <c r="TLX1144" s="16"/>
      <c r="TLY1144" s="16"/>
      <c r="TLZ1144" s="16"/>
      <c r="TMA1144" s="16"/>
      <c r="TMB1144" s="16"/>
      <c r="TMC1144" s="16"/>
      <c r="TMD1144" s="16"/>
      <c r="TME1144" s="16"/>
      <c r="TMF1144" s="16"/>
      <c r="TMG1144" s="16"/>
      <c r="TMH1144" s="16"/>
      <c r="TMI1144" s="16"/>
      <c r="TMJ1144" s="16"/>
      <c r="TMK1144" s="16"/>
      <c r="TML1144" s="16"/>
      <c r="TMM1144" s="16"/>
      <c r="TMN1144" s="16"/>
      <c r="TMO1144" s="16"/>
      <c r="TMP1144" s="16"/>
      <c r="TMQ1144" s="16"/>
      <c r="TMR1144" s="16"/>
      <c r="TMS1144" s="16"/>
      <c r="TMT1144" s="16"/>
      <c r="TMU1144" s="16"/>
      <c r="TMV1144" s="16"/>
      <c r="TMW1144" s="16"/>
      <c r="TMX1144" s="16"/>
      <c r="TMY1144" s="16"/>
      <c r="TMZ1144" s="16"/>
      <c r="TNA1144" s="16"/>
      <c r="TNB1144" s="16"/>
      <c r="TNC1144" s="16"/>
      <c r="TND1144" s="16"/>
      <c r="TNE1144" s="16"/>
      <c r="TNF1144" s="16"/>
      <c r="TNG1144" s="16"/>
      <c r="TNH1144" s="16"/>
      <c r="TNI1144" s="16"/>
      <c r="TNJ1144" s="16"/>
      <c r="TNK1144" s="16"/>
      <c r="TNL1144" s="16"/>
      <c r="TNM1144" s="16"/>
      <c r="TNN1144" s="16"/>
      <c r="TNO1144" s="16"/>
      <c r="TNP1144" s="16"/>
      <c r="TNQ1144" s="16"/>
      <c r="TNR1144" s="16"/>
      <c r="TNS1144" s="16"/>
      <c r="TNT1144" s="16"/>
      <c r="TNU1144" s="16"/>
      <c r="TNV1144" s="16"/>
      <c r="TNW1144" s="16"/>
      <c r="TNX1144" s="16"/>
      <c r="TNY1144" s="16"/>
      <c r="TNZ1144" s="16"/>
      <c r="TOA1144" s="16"/>
      <c r="TOB1144" s="16"/>
      <c r="TOC1144" s="16"/>
      <c r="TOD1144" s="16"/>
      <c r="TOE1144" s="16"/>
      <c r="TOF1144" s="16"/>
      <c r="TOG1144" s="16"/>
      <c r="TOH1144" s="16"/>
      <c r="TOI1144" s="16"/>
      <c r="TOJ1144" s="16"/>
      <c r="TOK1144" s="16"/>
      <c r="TOL1144" s="16"/>
      <c r="TOM1144" s="16"/>
      <c r="TON1144" s="16"/>
      <c r="TOO1144" s="16"/>
      <c r="TOP1144" s="16"/>
      <c r="TOQ1144" s="16"/>
      <c r="TOR1144" s="16"/>
      <c r="TOS1144" s="16"/>
      <c r="TOT1144" s="16"/>
      <c r="TOU1144" s="16"/>
      <c r="TOV1144" s="16"/>
      <c r="TOW1144" s="16"/>
      <c r="TOX1144" s="16"/>
      <c r="TOY1144" s="16"/>
      <c r="TOZ1144" s="16"/>
      <c r="TPA1144" s="16"/>
      <c r="TPB1144" s="16"/>
      <c r="TPC1144" s="16"/>
      <c r="TPD1144" s="16"/>
      <c r="TPE1144" s="16"/>
      <c r="TPF1144" s="16"/>
      <c r="TPG1144" s="16"/>
      <c r="TPH1144" s="16"/>
      <c r="TPI1144" s="16"/>
      <c r="TPJ1144" s="16"/>
      <c r="TPK1144" s="16"/>
      <c r="TPL1144" s="16"/>
      <c r="TPM1144" s="16"/>
      <c r="TPN1144" s="16"/>
      <c r="TPO1144" s="16"/>
      <c r="TPP1144" s="16"/>
      <c r="TPQ1144" s="16"/>
      <c r="TPR1144" s="16"/>
      <c r="TPS1144" s="16"/>
      <c r="TPT1144" s="16"/>
      <c r="TPU1144" s="16"/>
      <c r="TPV1144" s="16"/>
      <c r="TPW1144" s="16"/>
      <c r="TPX1144" s="16"/>
      <c r="TPY1144" s="16"/>
      <c r="TPZ1144" s="16"/>
      <c r="TQA1144" s="16"/>
      <c r="TQB1144" s="16"/>
      <c r="TQC1144" s="16"/>
      <c r="TQD1144" s="16"/>
      <c r="TQE1144" s="16"/>
      <c r="TQF1144" s="16"/>
      <c r="TQG1144" s="16"/>
      <c r="TQH1144" s="16"/>
      <c r="TQI1144" s="16"/>
      <c r="TQJ1144" s="16"/>
      <c r="TQK1144" s="16"/>
      <c r="TQL1144" s="16"/>
      <c r="TQM1144" s="16"/>
      <c r="TQN1144" s="16"/>
      <c r="TQO1144" s="16"/>
      <c r="TQP1144" s="16"/>
      <c r="TQQ1144" s="16"/>
      <c r="TQR1144" s="16"/>
      <c r="TQS1144" s="16"/>
      <c r="TQT1144" s="16"/>
      <c r="TQU1144" s="16"/>
      <c r="TQV1144" s="16"/>
      <c r="TQW1144" s="16"/>
      <c r="TQX1144" s="16"/>
      <c r="TQY1144" s="16"/>
      <c r="TQZ1144" s="16"/>
      <c r="TRA1144" s="16"/>
      <c r="TRB1144" s="16"/>
      <c r="TRC1144" s="16"/>
      <c r="TRD1144" s="16"/>
      <c r="TRE1144" s="16"/>
      <c r="TRF1144" s="16"/>
      <c r="TRG1144" s="16"/>
      <c r="TRH1144" s="16"/>
      <c r="TRI1144" s="16"/>
      <c r="TRJ1144" s="16"/>
      <c r="TRK1144" s="16"/>
      <c r="TRL1144" s="16"/>
      <c r="TRM1144" s="16"/>
      <c r="TRN1144" s="16"/>
      <c r="TRO1144" s="16"/>
      <c r="TRP1144" s="16"/>
      <c r="TRQ1144" s="16"/>
      <c r="TRR1144" s="16"/>
      <c r="TRS1144" s="16"/>
      <c r="TRT1144" s="16"/>
      <c r="TRU1144" s="16"/>
      <c r="TRV1144" s="16"/>
      <c r="TRW1144" s="16"/>
      <c r="TRX1144" s="16"/>
      <c r="TRY1144" s="16"/>
      <c r="TRZ1144" s="16"/>
      <c r="TSA1144" s="16"/>
      <c r="TSB1144" s="16"/>
      <c r="TSC1144" s="16"/>
      <c r="TSD1144" s="16"/>
      <c r="TSE1144" s="16"/>
      <c r="TSF1144" s="16"/>
      <c r="TSG1144" s="16"/>
      <c r="TSH1144" s="16"/>
      <c r="TSI1144" s="16"/>
      <c r="TSJ1144" s="16"/>
      <c r="TSK1144" s="16"/>
      <c r="TSL1144" s="16"/>
      <c r="TSM1144" s="16"/>
      <c r="TSN1144" s="16"/>
      <c r="TSO1144" s="16"/>
      <c r="TSP1144" s="16"/>
      <c r="TSQ1144" s="16"/>
      <c r="TSR1144" s="16"/>
      <c r="TSS1144" s="16"/>
      <c r="TST1144" s="16"/>
      <c r="TSU1144" s="16"/>
      <c r="TSV1144" s="16"/>
      <c r="TSW1144" s="16"/>
      <c r="TSX1144" s="16"/>
      <c r="TSY1144" s="16"/>
      <c r="TSZ1144" s="16"/>
      <c r="TTA1144" s="16"/>
      <c r="TTB1144" s="16"/>
      <c r="TTC1144" s="16"/>
      <c r="TTD1144" s="16"/>
      <c r="TTE1144" s="16"/>
      <c r="TTF1144" s="16"/>
      <c r="TTG1144" s="16"/>
      <c r="TTH1144" s="16"/>
      <c r="TTI1144" s="16"/>
      <c r="TTJ1144" s="16"/>
      <c r="TTK1144" s="16"/>
      <c r="TTL1144" s="16"/>
      <c r="TTM1144" s="16"/>
      <c r="TTN1144" s="16"/>
      <c r="TTO1144" s="16"/>
      <c r="TTP1144" s="16"/>
      <c r="TTQ1144" s="16"/>
      <c r="TTR1144" s="16"/>
      <c r="TTS1144" s="16"/>
      <c r="TTT1144" s="16"/>
      <c r="TTU1144" s="16"/>
      <c r="TTV1144" s="16"/>
      <c r="TTW1144" s="16"/>
      <c r="TTX1144" s="16"/>
      <c r="TTY1144" s="16"/>
      <c r="TTZ1144" s="16"/>
      <c r="TUA1144" s="16"/>
      <c r="TUB1144" s="16"/>
      <c r="TUC1144" s="16"/>
      <c r="TUD1144" s="16"/>
      <c r="TUE1144" s="16"/>
      <c r="TUF1144" s="16"/>
      <c r="TUG1144" s="16"/>
      <c r="TUH1144" s="16"/>
      <c r="TUI1144" s="16"/>
      <c r="TUJ1144" s="16"/>
      <c r="TUK1144" s="16"/>
      <c r="TUL1144" s="16"/>
      <c r="TUM1144" s="16"/>
      <c r="TUN1144" s="16"/>
      <c r="TUO1144" s="16"/>
      <c r="TUP1144" s="16"/>
      <c r="TUQ1144" s="16"/>
      <c r="TUR1144" s="16"/>
      <c r="TUS1144" s="16"/>
      <c r="TUT1144" s="16"/>
      <c r="TUU1144" s="16"/>
      <c r="TUV1144" s="16"/>
      <c r="TUW1144" s="16"/>
      <c r="TUX1144" s="16"/>
      <c r="TUY1144" s="16"/>
      <c r="TUZ1144" s="16"/>
      <c r="TVA1144" s="16"/>
      <c r="TVB1144" s="16"/>
      <c r="TVC1144" s="16"/>
      <c r="TVD1144" s="16"/>
      <c r="TVE1144" s="16"/>
      <c r="TVF1144" s="16"/>
      <c r="TVG1144" s="16"/>
      <c r="TVH1144" s="16"/>
      <c r="TVI1144" s="16"/>
      <c r="TVJ1144" s="16"/>
      <c r="TVK1144" s="16"/>
      <c r="TVL1144" s="16"/>
      <c r="TVM1144" s="16"/>
      <c r="TVN1144" s="16"/>
      <c r="TVO1144" s="16"/>
      <c r="TVP1144" s="16"/>
      <c r="TVQ1144" s="16"/>
      <c r="TVR1144" s="16"/>
      <c r="TVS1144" s="16"/>
      <c r="TVT1144" s="16"/>
      <c r="TVU1144" s="16"/>
      <c r="TVV1144" s="16"/>
      <c r="TVW1144" s="16"/>
      <c r="TVX1144" s="16"/>
      <c r="TVY1144" s="16"/>
      <c r="TVZ1144" s="16"/>
      <c r="TWA1144" s="16"/>
      <c r="TWB1144" s="16"/>
      <c r="TWC1144" s="16"/>
      <c r="TWD1144" s="16"/>
      <c r="TWE1144" s="16"/>
      <c r="TWF1144" s="16"/>
      <c r="TWG1144" s="16"/>
      <c r="TWH1144" s="16"/>
      <c r="TWI1144" s="16"/>
      <c r="TWJ1144" s="16"/>
      <c r="TWK1144" s="16"/>
      <c r="TWL1144" s="16"/>
      <c r="TWM1144" s="16"/>
      <c r="TWN1144" s="16"/>
      <c r="TWO1144" s="16"/>
      <c r="TWP1144" s="16"/>
      <c r="TWQ1144" s="16"/>
      <c r="TWR1144" s="16"/>
      <c r="TWS1144" s="16"/>
      <c r="TWT1144" s="16"/>
      <c r="TWU1144" s="16"/>
      <c r="TWV1144" s="16"/>
      <c r="TWW1144" s="16"/>
      <c r="TWX1144" s="16"/>
      <c r="TWY1144" s="16"/>
      <c r="TWZ1144" s="16"/>
      <c r="TXA1144" s="16"/>
      <c r="TXB1144" s="16"/>
      <c r="TXC1144" s="16"/>
      <c r="TXD1144" s="16"/>
      <c r="TXE1144" s="16"/>
      <c r="TXF1144" s="16"/>
      <c r="TXG1144" s="16"/>
      <c r="TXH1144" s="16"/>
      <c r="TXI1144" s="16"/>
      <c r="TXJ1144" s="16"/>
      <c r="TXK1144" s="16"/>
      <c r="TXL1144" s="16"/>
      <c r="TXM1144" s="16"/>
      <c r="TXN1144" s="16"/>
      <c r="TXO1144" s="16"/>
      <c r="TXP1144" s="16"/>
      <c r="TXQ1144" s="16"/>
      <c r="TXR1144" s="16"/>
      <c r="TXS1144" s="16"/>
      <c r="TXT1144" s="16"/>
      <c r="TXU1144" s="16"/>
      <c r="TXV1144" s="16"/>
      <c r="TXW1144" s="16"/>
      <c r="TXX1144" s="16"/>
      <c r="TXY1144" s="16"/>
      <c r="TXZ1144" s="16"/>
      <c r="TYA1144" s="16"/>
      <c r="TYB1144" s="16"/>
      <c r="TYC1144" s="16"/>
      <c r="TYD1144" s="16"/>
      <c r="TYE1144" s="16"/>
      <c r="TYF1144" s="16"/>
      <c r="TYG1144" s="16"/>
      <c r="TYH1144" s="16"/>
      <c r="TYI1144" s="16"/>
      <c r="TYJ1144" s="16"/>
      <c r="TYK1144" s="16"/>
      <c r="TYL1144" s="16"/>
      <c r="TYM1144" s="16"/>
      <c r="TYN1144" s="16"/>
      <c r="TYO1144" s="16"/>
      <c r="TYP1144" s="16"/>
      <c r="TYQ1144" s="16"/>
      <c r="TYR1144" s="16"/>
      <c r="TYS1144" s="16"/>
      <c r="TYT1144" s="16"/>
      <c r="TYU1144" s="16"/>
      <c r="TYV1144" s="16"/>
      <c r="TYW1144" s="16"/>
      <c r="TYX1144" s="16"/>
      <c r="TYY1144" s="16"/>
      <c r="TYZ1144" s="16"/>
      <c r="TZA1144" s="16"/>
      <c r="TZB1144" s="16"/>
      <c r="TZC1144" s="16"/>
      <c r="TZD1144" s="16"/>
      <c r="TZE1144" s="16"/>
      <c r="TZF1144" s="16"/>
      <c r="TZG1144" s="16"/>
      <c r="TZH1144" s="16"/>
      <c r="TZI1144" s="16"/>
      <c r="TZJ1144" s="16"/>
      <c r="TZK1144" s="16"/>
      <c r="TZL1144" s="16"/>
      <c r="TZM1144" s="16"/>
      <c r="TZN1144" s="16"/>
      <c r="TZO1144" s="16"/>
      <c r="TZP1144" s="16"/>
      <c r="TZQ1144" s="16"/>
      <c r="TZR1144" s="16"/>
      <c r="TZS1144" s="16"/>
      <c r="TZT1144" s="16"/>
      <c r="TZU1144" s="16"/>
      <c r="TZV1144" s="16"/>
      <c r="TZW1144" s="16"/>
      <c r="TZX1144" s="16"/>
      <c r="TZY1144" s="16"/>
      <c r="TZZ1144" s="16"/>
      <c r="UAA1144" s="16"/>
      <c r="UAB1144" s="16"/>
      <c r="UAC1144" s="16"/>
      <c r="UAD1144" s="16"/>
      <c r="UAE1144" s="16"/>
      <c r="UAF1144" s="16"/>
      <c r="UAG1144" s="16"/>
      <c r="UAH1144" s="16"/>
      <c r="UAI1144" s="16"/>
      <c r="UAJ1144" s="16"/>
      <c r="UAK1144" s="16"/>
      <c r="UAL1144" s="16"/>
      <c r="UAM1144" s="16"/>
      <c r="UAN1144" s="16"/>
      <c r="UAO1144" s="16"/>
      <c r="UAP1144" s="16"/>
      <c r="UAQ1144" s="16"/>
      <c r="UAR1144" s="16"/>
      <c r="UAS1144" s="16"/>
      <c r="UAT1144" s="16"/>
      <c r="UAU1144" s="16"/>
      <c r="UAV1144" s="16"/>
      <c r="UAW1144" s="16"/>
      <c r="UAX1144" s="16"/>
      <c r="UAY1144" s="16"/>
      <c r="UAZ1144" s="16"/>
      <c r="UBA1144" s="16"/>
      <c r="UBB1144" s="16"/>
      <c r="UBC1144" s="16"/>
      <c r="UBD1144" s="16"/>
      <c r="UBE1144" s="16"/>
      <c r="UBF1144" s="16"/>
      <c r="UBG1144" s="16"/>
      <c r="UBH1144" s="16"/>
      <c r="UBI1144" s="16"/>
      <c r="UBJ1144" s="16"/>
      <c r="UBK1144" s="16"/>
      <c r="UBL1144" s="16"/>
      <c r="UBM1144" s="16"/>
      <c r="UBN1144" s="16"/>
      <c r="UBO1144" s="16"/>
      <c r="UBP1144" s="16"/>
      <c r="UBQ1144" s="16"/>
      <c r="UBR1144" s="16"/>
      <c r="UBS1144" s="16"/>
      <c r="UBT1144" s="16"/>
      <c r="UBU1144" s="16"/>
      <c r="UBV1144" s="16"/>
      <c r="UBW1144" s="16"/>
      <c r="UBX1144" s="16"/>
      <c r="UBY1144" s="16"/>
      <c r="UBZ1144" s="16"/>
      <c r="UCA1144" s="16"/>
      <c r="UCB1144" s="16"/>
      <c r="UCC1144" s="16"/>
      <c r="UCD1144" s="16"/>
      <c r="UCE1144" s="16"/>
      <c r="UCF1144" s="16"/>
      <c r="UCG1144" s="16"/>
      <c r="UCH1144" s="16"/>
      <c r="UCI1144" s="16"/>
      <c r="UCJ1144" s="16"/>
      <c r="UCK1144" s="16"/>
      <c r="UCL1144" s="16"/>
      <c r="UCM1144" s="16"/>
      <c r="UCN1144" s="16"/>
      <c r="UCO1144" s="16"/>
      <c r="UCP1144" s="16"/>
      <c r="UCQ1144" s="16"/>
      <c r="UCR1144" s="16"/>
      <c r="UCS1144" s="16"/>
      <c r="UCT1144" s="16"/>
      <c r="UCU1144" s="16"/>
      <c r="UCV1144" s="16"/>
      <c r="UCW1144" s="16"/>
      <c r="UCX1144" s="16"/>
      <c r="UCY1144" s="16"/>
      <c r="UCZ1144" s="16"/>
      <c r="UDA1144" s="16"/>
      <c r="UDB1144" s="16"/>
      <c r="UDC1144" s="16"/>
      <c r="UDD1144" s="16"/>
      <c r="UDE1144" s="16"/>
      <c r="UDF1144" s="16"/>
      <c r="UDG1144" s="16"/>
      <c r="UDH1144" s="16"/>
      <c r="UDI1144" s="16"/>
      <c r="UDJ1144" s="16"/>
      <c r="UDK1144" s="16"/>
      <c r="UDL1144" s="16"/>
      <c r="UDM1144" s="16"/>
      <c r="UDN1144" s="16"/>
      <c r="UDO1144" s="16"/>
      <c r="UDP1144" s="16"/>
      <c r="UDQ1144" s="16"/>
      <c r="UDR1144" s="16"/>
      <c r="UDS1144" s="16"/>
      <c r="UDT1144" s="16"/>
      <c r="UDU1144" s="16"/>
      <c r="UDV1144" s="16"/>
      <c r="UDW1144" s="16"/>
      <c r="UDX1144" s="16"/>
      <c r="UDY1144" s="16"/>
      <c r="UDZ1144" s="16"/>
      <c r="UEA1144" s="16"/>
      <c r="UEB1144" s="16"/>
      <c r="UEC1144" s="16"/>
      <c r="UED1144" s="16"/>
      <c r="UEE1144" s="16"/>
      <c r="UEF1144" s="16"/>
      <c r="UEG1144" s="16"/>
      <c r="UEH1144" s="16"/>
      <c r="UEI1144" s="16"/>
      <c r="UEJ1144" s="16"/>
      <c r="UEK1144" s="16"/>
      <c r="UEL1144" s="16"/>
      <c r="UEM1144" s="16"/>
      <c r="UEN1144" s="16"/>
      <c r="UEO1144" s="16"/>
      <c r="UEP1144" s="16"/>
      <c r="UEQ1144" s="16"/>
      <c r="UER1144" s="16"/>
      <c r="UES1144" s="16"/>
      <c r="UET1144" s="16"/>
      <c r="UEU1144" s="16"/>
      <c r="UEV1144" s="16"/>
      <c r="UEW1144" s="16"/>
      <c r="UEX1144" s="16"/>
      <c r="UEY1144" s="16"/>
      <c r="UEZ1144" s="16"/>
      <c r="UFA1144" s="16"/>
      <c r="UFB1144" s="16"/>
      <c r="UFC1144" s="16"/>
      <c r="UFD1144" s="16"/>
      <c r="UFE1144" s="16"/>
      <c r="UFF1144" s="16"/>
      <c r="UFG1144" s="16"/>
      <c r="UFH1144" s="16"/>
      <c r="UFI1144" s="16"/>
      <c r="UFJ1144" s="16"/>
      <c r="UFK1144" s="16"/>
      <c r="UFL1144" s="16"/>
      <c r="UFM1144" s="16"/>
      <c r="UFN1144" s="16"/>
      <c r="UFO1144" s="16"/>
      <c r="UFP1144" s="16"/>
      <c r="UFQ1144" s="16"/>
      <c r="UFR1144" s="16"/>
      <c r="UFS1144" s="16"/>
      <c r="UFT1144" s="16"/>
      <c r="UFU1144" s="16"/>
      <c r="UFV1144" s="16"/>
      <c r="UFW1144" s="16"/>
      <c r="UFX1144" s="16"/>
      <c r="UFY1144" s="16"/>
      <c r="UFZ1144" s="16"/>
      <c r="UGA1144" s="16"/>
      <c r="UGB1144" s="16"/>
      <c r="UGC1144" s="16"/>
      <c r="UGD1144" s="16"/>
      <c r="UGE1144" s="16"/>
      <c r="UGF1144" s="16"/>
      <c r="UGG1144" s="16"/>
      <c r="UGH1144" s="16"/>
      <c r="UGI1144" s="16"/>
      <c r="UGJ1144" s="16"/>
      <c r="UGK1144" s="16"/>
      <c r="UGL1144" s="16"/>
      <c r="UGM1144" s="16"/>
      <c r="UGN1144" s="16"/>
      <c r="UGO1144" s="16"/>
      <c r="UGP1144" s="16"/>
      <c r="UGQ1144" s="16"/>
      <c r="UGR1144" s="16"/>
      <c r="UGS1144" s="16"/>
      <c r="UGT1144" s="16"/>
      <c r="UGU1144" s="16"/>
      <c r="UGV1144" s="16"/>
      <c r="UGW1144" s="16"/>
      <c r="UGX1144" s="16"/>
      <c r="UGY1144" s="16"/>
      <c r="UGZ1144" s="16"/>
      <c r="UHA1144" s="16"/>
      <c r="UHB1144" s="16"/>
      <c r="UHC1144" s="16"/>
      <c r="UHD1144" s="16"/>
      <c r="UHE1144" s="16"/>
      <c r="UHF1144" s="16"/>
      <c r="UHG1144" s="16"/>
      <c r="UHH1144" s="16"/>
      <c r="UHI1144" s="16"/>
      <c r="UHJ1144" s="16"/>
      <c r="UHK1144" s="16"/>
      <c r="UHL1144" s="16"/>
      <c r="UHM1144" s="16"/>
      <c r="UHN1144" s="16"/>
      <c r="UHO1144" s="16"/>
      <c r="UHP1144" s="16"/>
      <c r="UHQ1144" s="16"/>
      <c r="UHR1144" s="16"/>
      <c r="UHS1144" s="16"/>
      <c r="UHT1144" s="16"/>
      <c r="UHU1144" s="16"/>
      <c r="UHV1144" s="16"/>
      <c r="UHW1144" s="16"/>
      <c r="UHX1144" s="16"/>
      <c r="UHY1144" s="16"/>
      <c r="UHZ1144" s="16"/>
      <c r="UIA1144" s="16"/>
      <c r="UIB1144" s="16"/>
      <c r="UIC1144" s="16"/>
      <c r="UID1144" s="16"/>
      <c r="UIE1144" s="16"/>
      <c r="UIF1144" s="16"/>
      <c r="UIG1144" s="16"/>
      <c r="UIH1144" s="16"/>
      <c r="UII1144" s="16"/>
      <c r="UIJ1144" s="16"/>
      <c r="UIK1144" s="16"/>
      <c r="UIL1144" s="16"/>
      <c r="UIM1144" s="16"/>
      <c r="UIN1144" s="16"/>
      <c r="UIO1144" s="16"/>
      <c r="UIP1144" s="16"/>
      <c r="UIQ1144" s="16"/>
      <c r="UIR1144" s="16"/>
      <c r="UIS1144" s="16"/>
      <c r="UIT1144" s="16"/>
      <c r="UIU1144" s="16"/>
      <c r="UIV1144" s="16"/>
      <c r="UIW1144" s="16"/>
      <c r="UIX1144" s="16"/>
      <c r="UIY1144" s="16"/>
      <c r="UIZ1144" s="16"/>
      <c r="UJA1144" s="16"/>
      <c r="UJB1144" s="16"/>
      <c r="UJC1144" s="16"/>
      <c r="UJD1144" s="16"/>
      <c r="UJE1144" s="16"/>
      <c r="UJF1144" s="16"/>
      <c r="UJG1144" s="16"/>
      <c r="UJH1144" s="16"/>
      <c r="UJI1144" s="16"/>
      <c r="UJJ1144" s="16"/>
      <c r="UJK1144" s="16"/>
      <c r="UJL1144" s="16"/>
      <c r="UJM1144" s="16"/>
      <c r="UJN1144" s="16"/>
      <c r="UJO1144" s="16"/>
      <c r="UJP1144" s="16"/>
      <c r="UJQ1144" s="16"/>
      <c r="UJR1144" s="16"/>
      <c r="UJS1144" s="16"/>
      <c r="UJT1144" s="16"/>
      <c r="UJU1144" s="16"/>
      <c r="UJV1144" s="16"/>
      <c r="UJW1144" s="16"/>
      <c r="UJX1144" s="16"/>
      <c r="UJY1144" s="16"/>
      <c r="UJZ1144" s="16"/>
      <c r="UKA1144" s="16"/>
      <c r="UKB1144" s="16"/>
      <c r="UKC1144" s="16"/>
      <c r="UKD1144" s="16"/>
      <c r="UKE1144" s="16"/>
      <c r="UKF1144" s="16"/>
      <c r="UKG1144" s="16"/>
      <c r="UKH1144" s="16"/>
      <c r="UKI1144" s="16"/>
      <c r="UKJ1144" s="16"/>
      <c r="UKK1144" s="16"/>
      <c r="UKL1144" s="16"/>
      <c r="UKM1144" s="16"/>
      <c r="UKN1144" s="16"/>
      <c r="UKO1144" s="16"/>
      <c r="UKP1144" s="16"/>
      <c r="UKQ1144" s="16"/>
      <c r="UKR1144" s="16"/>
      <c r="UKS1144" s="16"/>
      <c r="UKT1144" s="16"/>
      <c r="UKU1144" s="16"/>
      <c r="UKV1144" s="16"/>
      <c r="UKW1144" s="16"/>
      <c r="UKX1144" s="16"/>
      <c r="UKY1144" s="16"/>
      <c r="UKZ1144" s="16"/>
      <c r="ULA1144" s="16"/>
      <c r="ULB1144" s="16"/>
      <c r="ULC1144" s="16"/>
      <c r="ULD1144" s="16"/>
      <c r="ULE1144" s="16"/>
      <c r="ULF1144" s="16"/>
      <c r="ULG1144" s="16"/>
      <c r="ULH1144" s="16"/>
      <c r="ULI1144" s="16"/>
      <c r="ULJ1144" s="16"/>
      <c r="ULK1144" s="16"/>
      <c r="ULL1144" s="16"/>
      <c r="ULM1144" s="16"/>
      <c r="ULN1144" s="16"/>
      <c r="ULO1144" s="16"/>
      <c r="ULP1144" s="16"/>
      <c r="ULQ1144" s="16"/>
      <c r="ULR1144" s="16"/>
      <c r="ULS1144" s="16"/>
      <c r="ULT1144" s="16"/>
      <c r="ULU1144" s="16"/>
      <c r="ULV1144" s="16"/>
      <c r="ULW1144" s="16"/>
      <c r="ULX1144" s="16"/>
      <c r="ULY1144" s="16"/>
      <c r="ULZ1144" s="16"/>
      <c r="UMA1144" s="16"/>
      <c r="UMB1144" s="16"/>
      <c r="UMC1144" s="16"/>
      <c r="UMD1144" s="16"/>
      <c r="UME1144" s="16"/>
      <c r="UMF1144" s="16"/>
      <c r="UMG1144" s="16"/>
      <c r="UMH1144" s="16"/>
      <c r="UMI1144" s="16"/>
      <c r="UMJ1144" s="16"/>
      <c r="UMK1144" s="16"/>
      <c r="UML1144" s="16"/>
      <c r="UMM1144" s="16"/>
      <c r="UMN1144" s="16"/>
      <c r="UMO1144" s="16"/>
      <c r="UMP1144" s="16"/>
      <c r="UMQ1144" s="16"/>
      <c r="UMR1144" s="16"/>
      <c r="UMS1144" s="16"/>
      <c r="UMT1144" s="16"/>
      <c r="UMU1144" s="16"/>
      <c r="UMV1144" s="16"/>
      <c r="UMW1144" s="16"/>
      <c r="UMX1144" s="16"/>
      <c r="UMY1144" s="16"/>
      <c r="UMZ1144" s="16"/>
      <c r="UNA1144" s="16"/>
      <c r="UNB1144" s="16"/>
      <c r="UNC1144" s="16"/>
      <c r="UND1144" s="16"/>
      <c r="UNE1144" s="16"/>
      <c r="UNF1144" s="16"/>
      <c r="UNG1144" s="16"/>
      <c r="UNH1144" s="16"/>
      <c r="UNI1144" s="16"/>
      <c r="UNJ1144" s="16"/>
      <c r="UNK1144" s="16"/>
      <c r="UNL1144" s="16"/>
      <c r="UNM1144" s="16"/>
      <c r="UNN1144" s="16"/>
      <c r="UNO1144" s="16"/>
      <c r="UNP1144" s="16"/>
      <c r="UNQ1144" s="16"/>
      <c r="UNR1144" s="16"/>
      <c r="UNS1144" s="16"/>
      <c r="UNT1144" s="16"/>
      <c r="UNU1144" s="16"/>
      <c r="UNV1144" s="16"/>
      <c r="UNW1144" s="16"/>
      <c r="UNX1144" s="16"/>
      <c r="UNY1144" s="16"/>
      <c r="UNZ1144" s="16"/>
      <c r="UOA1144" s="16"/>
      <c r="UOB1144" s="16"/>
      <c r="UOC1144" s="16"/>
      <c r="UOD1144" s="16"/>
      <c r="UOE1144" s="16"/>
      <c r="UOF1144" s="16"/>
      <c r="UOG1144" s="16"/>
      <c r="UOH1144" s="16"/>
      <c r="UOI1144" s="16"/>
      <c r="UOJ1144" s="16"/>
      <c r="UOK1144" s="16"/>
      <c r="UOL1144" s="16"/>
      <c r="UOM1144" s="16"/>
      <c r="UON1144" s="16"/>
      <c r="UOO1144" s="16"/>
      <c r="UOP1144" s="16"/>
      <c r="UOQ1144" s="16"/>
      <c r="UOR1144" s="16"/>
      <c r="UOS1144" s="16"/>
      <c r="UOT1144" s="16"/>
      <c r="UOU1144" s="16"/>
      <c r="UOV1144" s="16"/>
      <c r="UOW1144" s="16"/>
      <c r="UOX1144" s="16"/>
      <c r="UOY1144" s="16"/>
      <c r="UOZ1144" s="16"/>
      <c r="UPA1144" s="16"/>
      <c r="UPB1144" s="16"/>
      <c r="UPC1144" s="16"/>
      <c r="UPD1144" s="16"/>
      <c r="UPE1144" s="16"/>
      <c r="UPF1144" s="16"/>
      <c r="UPG1144" s="16"/>
      <c r="UPH1144" s="16"/>
      <c r="UPI1144" s="16"/>
      <c r="UPJ1144" s="16"/>
      <c r="UPK1144" s="16"/>
      <c r="UPL1144" s="16"/>
      <c r="UPM1144" s="16"/>
      <c r="UPN1144" s="16"/>
      <c r="UPO1144" s="16"/>
      <c r="UPP1144" s="16"/>
      <c r="UPQ1144" s="16"/>
      <c r="UPR1144" s="16"/>
      <c r="UPS1144" s="16"/>
      <c r="UPT1144" s="16"/>
      <c r="UPU1144" s="16"/>
      <c r="UPV1144" s="16"/>
      <c r="UPW1144" s="16"/>
      <c r="UPX1144" s="16"/>
      <c r="UPY1144" s="16"/>
      <c r="UPZ1144" s="16"/>
      <c r="UQA1144" s="16"/>
      <c r="UQB1144" s="16"/>
      <c r="UQC1144" s="16"/>
      <c r="UQD1144" s="16"/>
      <c r="UQE1144" s="16"/>
      <c r="UQF1144" s="16"/>
      <c r="UQG1144" s="16"/>
      <c r="UQH1144" s="16"/>
      <c r="UQI1144" s="16"/>
      <c r="UQJ1144" s="16"/>
      <c r="UQK1144" s="16"/>
      <c r="UQL1144" s="16"/>
      <c r="UQM1144" s="16"/>
      <c r="UQN1144" s="16"/>
      <c r="UQO1144" s="16"/>
      <c r="UQP1144" s="16"/>
      <c r="UQQ1144" s="16"/>
      <c r="UQR1144" s="16"/>
      <c r="UQS1144" s="16"/>
      <c r="UQT1144" s="16"/>
      <c r="UQU1144" s="16"/>
      <c r="UQV1144" s="16"/>
      <c r="UQW1144" s="16"/>
      <c r="UQX1144" s="16"/>
      <c r="UQY1144" s="16"/>
      <c r="UQZ1144" s="16"/>
      <c r="URA1144" s="16"/>
      <c r="URB1144" s="16"/>
      <c r="URC1144" s="16"/>
      <c r="URD1144" s="16"/>
      <c r="URE1144" s="16"/>
      <c r="URF1144" s="16"/>
      <c r="URG1144" s="16"/>
      <c r="URH1144" s="16"/>
      <c r="URI1144" s="16"/>
      <c r="URJ1144" s="16"/>
      <c r="URK1144" s="16"/>
      <c r="URL1144" s="16"/>
      <c r="URM1144" s="16"/>
      <c r="URN1144" s="16"/>
      <c r="URO1144" s="16"/>
      <c r="URP1144" s="16"/>
      <c r="URQ1144" s="16"/>
      <c r="URR1144" s="16"/>
      <c r="URS1144" s="16"/>
      <c r="URT1144" s="16"/>
      <c r="URU1144" s="16"/>
      <c r="URV1144" s="16"/>
      <c r="URW1144" s="16"/>
      <c r="URX1144" s="16"/>
      <c r="URY1144" s="16"/>
      <c r="URZ1144" s="16"/>
      <c r="USA1144" s="16"/>
      <c r="USB1144" s="16"/>
      <c r="USC1144" s="16"/>
      <c r="USD1144" s="16"/>
      <c r="USE1144" s="16"/>
      <c r="USF1144" s="16"/>
      <c r="USG1144" s="16"/>
      <c r="USH1144" s="16"/>
      <c r="USI1144" s="16"/>
      <c r="USJ1144" s="16"/>
      <c r="USK1144" s="16"/>
      <c r="USL1144" s="16"/>
      <c r="USM1144" s="16"/>
      <c r="USN1144" s="16"/>
      <c r="USO1144" s="16"/>
      <c r="USP1144" s="16"/>
      <c r="USQ1144" s="16"/>
      <c r="USR1144" s="16"/>
      <c r="USS1144" s="16"/>
      <c r="UST1144" s="16"/>
      <c r="USU1144" s="16"/>
      <c r="USV1144" s="16"/>
      <c r="USW1144" s="16"/>
      <c r="USX1144" s="16"/>
      <c r="USY1144" s="16"/>
      <c r="USZ1144" s="16"/>
      <c r="UTA1144" s="16"/>
      <c r="UTB1144" s="16"/>
      <c r="UTC1144" s="16"/>
      <c r="UTD1144" s="16"/>
      <c r="UTE1144" s="16"/>
      <c r="UTF1144" s="16"/>
      <c r="UTG1144" s="16"/>
      <c r="UTH1144" s="16"/>
      <c r="UTI1144" s="16"/>
      <c r="UTJ1144" s="16"/>
      <c r="UTK1144" s="16"/>
      <c r="UTL1144" s="16"/>
      <c r="UTM1144" s="16"/>
      <c r="UTN1144" s="16"/>
      <c r="UTO1144" s="16"/>
      <c r="UTP1144" s="16"/>
      <c r="UTQ1144" s="16"/>
      <c r="UTR1144" s="16"/>
      <c r="UTS1144" s="16"/>
      <c r="UTT1144" s="16"/>
      <c r="UTU1144" s="16"/>
      <c r="UTV1144" s="16"/>
      <c r="UTW1144" s="16"/>
      <c r="UTX1144" s="16"/>
      <c r="UTY1144" s="16"/>
      <c r="UTZ1144" s="16"/>
      <c r="UUA1144" s="16"/>
      <c r="UUB1144" s="16"/>
      <c r="UUC1144" s="16"/>
      <c r="UUD1144" s="16"/>
      <c r="UUE1144" s="16"/>
      <c r="UUF1144" s="16"/>
      <c r="UUG1144" s="16"/>
      <c r="UUH1144" s="16"/>
      <c r="UUI1144" s="16"/>
      <c r="UUJ1144" s="16"/>
      <c r="UUK1144" s="16"/>
      <c r="UUL1144" s="16"/>
      <c r="UUM1144" s="16"/>
      <c r="UUN1144" s="16"/>
      <c r="UUO1144" s="16"/>
      <c r="UUP1144" s="16"/>
      <c r="UUQ1144" s="16"/>
      <c r="UUR1144" s="16"/>
      <c r="UUS1144" s="16"/>
      <c r="UUT1144" s="16"/>
      <c r="UUU1144" s="16"/>
      <c r="UUV1144" s="16"/>
      <c r="UUW1144" s="16"/>
      <c r="UUX1144" s="16"/>
      <c r="UUY1144" s="16"/>
      <c r="UUZ1144" s="16"/>
      <c r="UVA1144" s="16"/>
      <c r="UVB1144" s="16"/>
      <c r="UVC1144" s="16"/>
      <c r="UVD1144" s="16"/>
      <c r="UVE1144" s="16"/>
      <c r="UVF1144" s="16"/>
      <c r="UVG1144" s="16"/>
      <c r="UVH1144" s="16"/>
      <c r="UVI1144" s="16"/>
      <c r="UVJ1144" s="16"/>
      <c r="UVK1144" s="16"/>
      <c r="UVL1144" s="16"/>
      <c r="UVM1144" s="16"/>
      <c r="UVN1144" s="16"/>
      <c r="UVO1144" s="16"/>
      <c r="UVP1144" s="16"/>
      <c r="UVQ1144" s="16"/>
      <c r="UVR1144" s="16"/>
      <c r="UVS1144" s="16"/>
      <c r="UVT1144" s="16"/>
      <c r="UVU1144" s="16"/>
      <c r="UVV1144" s="16"/>
      <c r="UVW1144" s="16"/>
      <c r="UVX1144" s="16"/>
      <c r="UVY1144" s="16"/>
      <c r="UVZ1144" s="16"/>
      <c r="UWA1144" s="16"/>
      <c r="UWB1144" s="16"/>
      <c r="UWC1144" s="16"/>
      <c r="UWD1144" s="16"/>
      <c r="UWE1144" s="16"/>
      <c r="UWF1144" s="16"/>
      <c r="UWG1144" s="16"/>
      <c r="UWH1144" s="16"/>
      <c r="UWI1144" s="16"/>
      <c r="UWJ1144" s="16"/>
      <c r="UWK1144" s="16"/>
      <c r="UWL1144" s="16"/>
      <c r="UWM1144" s="16"/>
      <c r="UWN1144" s="16"/>
      <c r="UWO1144" s="16"/>
      <c r="UWP1144" s="16"/>
      <c r="UWQ1144" s="16"/>
      <c r="UWR1144" s="16"/>
      <c r="UWS1144" s="16"/>
      <c r="UWT1144" s="16"/>
      <c r="UWU1144" s="16"/>
      <c r="UWV1144" s="16"/>
      <c r="UWW1144" s="16"/>
      <c r="UWX1144" s="16"/>
      <c r="UWY1144" s="16"/>
      <c r="UWZ1144" s="16"/>
      <c r="UXA1144" s="16"/>
      <c r="UXB1144" s="16"/>
      <c r="UXC1144" s="16"/>
      <c r="UXD1144" s="16"/>
      <c r="UXE1144" s="16"/>
      <c r="UXF1144" s="16"/>
      <c r="UXG1144" s="16"/>
      <c r="UXH1144" s="16"/>
      <c r="UXI1144" s="16"/>
      <c r="UXJ1144" s="16"/>
      <c r="UXK1144" s="16"/>
      <c r="UXL1144" s="16"/>
      <c r="UXM1144" s="16"/>
      <c r="UXN1144" s="16"/>
      <c r="UXO1144" s="16"/>
      <c r="UXP1144" s="16"/>
      <c r="UXQ1144" s="16"/>
      <c r="UXR1144" s="16"/>
      <c r="UXS1144" s="16"/>
      <c r="UXT1144" s="16"/>
      <c r="UXU1144" s="16"/>
      <c r="UXV1144" s="16"/>
      <c r="UXW1144" s="16"/>
      <c r="UXX1144" s="16"/>
      <c r="UXY1144" s="16"/>
      <c r="UXZ1144" s="16"/>
      <c r="UYA1144" s="16"/>
      <c r="UYB1144" s="16"/>
      <c r="UYC1144" s="16"/>
      <c r="UYD1144" s="16"/>
      <c r="UYE1144" s="16"/>
      <c r="UYF1144" s="16"/>
      <c r="UYG1144" s="16"/>
      <c r="UYH1144" s="16"/>
      <c r="UYI1144" s="16"/>
      <c r="UYJ1144" s="16"/>
      <c r="UYK1144" s="16"/>
      <c r="UYL1144" s="16"/>
      <c r="UYM1144" s="16"/>
      <c r="UYN1144" s="16"/>
      <c r="UYO1144" s="16"/>
      <c r="UYP1144" s="16"/>
      <c r="UYQ1144" s="16"/>
      <c r="UYR1144" s="16"/>
      <c r="UYS1144" s="16"/>
      <c r="UYT1144" s="16"/>
      <c r="UYU1144" s="16"/>
      <c r="UYV1144" s="16"/>
      <c r="UYW1144" s="16"/>
      <c r="UYX1144" s="16"/>
      <c r="UYY1144" s="16"/>
      <c r="UYZ1144" s="16"/>
      <c r="UZA1144" s="16"/>
      <c r="UZB1144" s="16"/>
      <c r="UZC1144" s="16"/>
      <c r="UZD1144" s="16"/>
      <c r="UZE1144" s="16"/>
      <c r="UZF1144" s="16"/>
      <c r="UZG1144" s="16"/>
      <c r="UZH1144" s="16"/>
      <c r="UZI1144" s="16"/>
      <c r="UZJ1144" s="16"/>
      <c r="UZK1144" s="16"/>
      <c r="UZL1144" s="16"/>
      <c r="UZM1144" s="16"/>
      <c r="UZN1144" s="16"/>
      <c r="UZO1144" s="16"/>
      <c r="UZP1144" s="16"/>
      <c r="UZQ1144" s="16"/>
      <c r="UZR1144" s="16"/>
      <c r="UZS1144" s="16"/>
      <c r="UZT1144" s="16"/>
      <c r="UZU1144" s="16"/>
      <c r="UZV1144" s="16"/>
      <c r="UZW1144" s="16"/>
      <c r="UZX1144" s="16"/>
      <c r="UZY1144" s="16"/>
      <c r="UZZ1144" s="16"/>
      <c r="VAA1144" s="16"/>
      <c r="VAB1144" s="16"/>
      <c r="VAC1144" s="16"/>
      <c r="VAD1144" s="16"/>
      <c r="VAE1144" s="16"/>
      <c r="VAF1144" s="16"/>
      <c r="VAG1144" s="16"/>
      <c r="VAH1144" s="16"/>
      <c r="VAI1144" s="16"/>
      <c r="VAJ1144" s="16"/>
      <c r="VAK1144" s="16"/>
      <c r="VAL1144" s="16"/>
      <c r="VAM1144" s="16"/>
      <c r="VAN1144" s="16"/>
      <c r="VAO1144" s="16"/>
      <c r="VAP1144" s="16"/>
      <c r="VAQ1144" s="16"/>
      <c r="VAR1144" s="16"/>
      <c r="VAS1144" s="16"/>
      <c r="VAT1144" s="16"/>
      <c r="VAU1144" s="16"/>
      <c r="VAV1144" s="16"/>
      <c r="VAW1144" s="16"/>
      <c r="VAX1144" s="16"/>
      <c r="VAY1144" s="16"/>
      <c r="VAZ1144" s="16"/>
      <c r="VBA1144" s="16"/>
      <c r="VBB1144" s="16"/>
      <c r="VBC1144" s="16"/>
      <c r="VBD1144" s="16"/>
      <c r="VBE1144" s="16"/>
      <c r="VBF1144" s="16"/>
      <c r="VBG1144" s="16"/>
      <c r="VBH1144" s="16"/>
      <c r="VBI1144" s="16"/>
      <c r="VBJ1144" s="16"/>
      <c r="VBK1144" s="16"/>
      <c r="VBL1144" s="16"/>
      <c r="VBM1144" s="16"/>
      <c r="VBN1144" s="16"/>
      <c r="VBO1144" s="16"/>
      <c r="VBP1144" s="16"/>
      <c r="VBQ1144" s="16"/>
      <c r="VBR1144" s="16"/>
      <c r="VBS1144" s="16"/>
      <c r="VBT1144" s="16"/>
      <c r="VBU1144" s="16"/>
      <c r="VBV1144" s="16"/>
      <c r="VBW1144" s="16"/>
      <c r="VBX1144" s="16"/>
      <c r="VBY1144" s="16"/>
      <c r="VBZ1144" s="16"/>
      <c r="VCA1144" s="16"/>
      <c r="VCB1144" s="16"/>
      <c r="VCC1144" s="16"/>
      <c r="VCD1144" s="16"/>
      <c r="VCE1144" s="16"/>
      <c r="VCF1144" s="16"/>
      <c r="VCG1144" s="16"/>
      <c r="VCH1144" s="16"/>
      <c r="VCI1144" s="16"/>
      <c r="VCJ1144" s="16"/>
      <c r="VCK1144" s="16"/>
      <c r="VCL1144" s="16"/>
      <c r="VCM1144" s="16"/>
      <c r="VCN1144" s="16"/>
      <c r="VCO1144" s="16"/>
      <c r="VCP1144" s="16"/>
      <c r="VCQ1144" s="16"/>
      <c r="VCR1144" s="16"/>
      <c r="VCS1144" s="16"/>
      <c r="VCT1144" s="16"/>
      <c r="VCU1144" s="16"/>
      <c r="VCV1144" s="16"/>
      <c r="VCW1144" s="16"/>
      <c r="VCX1144" s="16"/>
      <c r="VCY1144" s="16"/>
      <c r="VCZ1144" s="16"/>
      <c r="VDA1144" s="16"/>
      <c r="VDB1144" s="16"/>
      <c r="VDC1144" s="16"/>
      <c r="VDD1144" s="16"/>
      <c r="VDE1144" s="16"/>
      <c r="VDF1144" s="16"/>
      <c r="VDG1144" s="16"/>
      <c r="VDH1144" s="16"/>
      <c r="VDI1144" s="16"/>
      <c r="VDJ1144" s="16"/>
      <c r="VDK1144" s="16"/>
      <c r="VDL1144" s="16"/>
      <c r="VDM1144" s="16"/>
      <c r="VDN1144" s="16"/>
      <c r="VDO1144" s="16"/>
      <c r="VDP1144" s="16"/>
      <c r="VDQ1144" s="16"/>
      <c r="VDR1144" s="16"/>
      <c r="VDS1144" s="16"/>
      <c r="VDT1144" s="16"/>
      <c r="VDU1144" s="16"/>
      <c r="VDV1144" s="16"/>
      <c r="VDW1144" s="16"/>
      <c r="VDX1144" s="16"/>
      <c r="VDY1144" s="16"/>
      <c r="VDZ1144" s="16"/>
      <c r="VEA1144" s="16"/>
      <c r="VEB1144" s="16"/>
      <c r="VEC1144" s="16"/>
      <c r="VED1144" s="16"/>
      <c r="VEE1144" s="16"/>
      <c r="VEF1144" s="16"/>
      <c r="VEG1144" s="16"/>
      <c r="VEH1144" s="16"/>
      <c r="VEI1144" s="16"/>
      <c r="VEJ1144" s="16"/>
      <c r="VEK1144" s="16"/>
      <c r="VEL1144" s="16"/>
      <c r="VEM1144" s="16"/>
      <c r="VEN1144" s="16"/>
      <c r="VEO1144" s="16"/>
      <c r="VEP1144" s="16"/>
      <c r="VEQ1144" s="16"/>
      <c r="VER1144" s="16"/>
      <c r="VES1144" s="16"/>
      <c r="VET1144" s="16"/>
      <c r="VEU1144" s="16"/>
      <c r="VEV1144" s="16"/>
      <c r="VEW1144" s="16"/>
      <c r="VEX1144" s="16"/>
      <c r="VEY1144" s="16"/>
      <c r="VEZ1144" s="16"/>
      <c r="VFA1144" s="16"/>
      <c r="VFB1144" s="16"/>
      <c r="VFC1144" s="16"/>
      <c r="VFD1144" s="16"/>
      <c r="VFE1144" s="16"/>
      <c r="VFF1144" s="16"/>
      <c r="VFG1144" s="16"/>
      <c r="VFH1144" s="16"/>
      <c r="VFI1144" s="16"/>
      <c r="VFJ1144" s="16"/>
      <c r="VFK1144" s="16"/>
      <c r="VFL1144" s="16"/>
      <c r="VFM1144" s="16"/>
      <c r="VFN1144" s="16"/>
      <c r="VFO1144" s="16"/>
      <c r="VFP1144" s="16"/>
      <c r="VFQ1144" s="16"/>
      <c r="VFR1144" s="16"/>
      <c r="VFS1144" s="16"/>
      <c r="VFT1144" s="16"/>
      <c r="VFU1144" s="16"/>
      <c r="VFV1144" s="16"/>
      <c r="VFW1144" s="16"/>
      <c r="VFX1144" s="16"/>
      <c r="VFY1144" s="16"/>
      <c r="VFZ1144" s="16"/>
      <c r="VGA1144" s="16"/>
      <c r="VGB1144" s="16"/>
      <c r="VGC1144" s="16"/>
      <c r="VGD1144" s="16"/>
      <c r="VGE1144" s="16"/>
      <c r="VGF1144" s="16"/>
      <c r="VGG1144" s="16"/>
      <c r="VGH1144" s="16"/>
      <c r="VGI1144" s="16"/>
      <c r="VGJ1144" s="16"/>
      <c r="VGK1144" s="16"/>
      <c r="VGL1144" s="16"/>
      <c r="VGM1144" s="16"/>
      <c r="VGN1144" s="16"/>
      <c r="VGO1144" s="16"/>
      <c r="VGP1144" s="16"/>
      <c r="VGQ1144" s="16"/>
      <c r="VGR1144" s="16"/>
      <c r="VGS1144" s="16"/>
      <c r="VGT1144" s="16"/>
      <c r="VGU1144" s="16"/>
      <c r="VGV1144" s="16"/>
      <c r="VGW1144" s="16"/>
      <c r="VGX1144" s="16"/>
      <c r="VGY1144" s="16"/>
      <c r="VGZ1144" s="16"/>
      <c r="VHA1144" s="16"/>
      <c r="VHB1144" s="16"/>
      <c r="VHC1144" s="16"/>
      <c r="VHD1144" s="16"/>
      <c r="VHE1144" s="16"/>
      <c r="VHF1144" s="16"/>
      <c r="VHG1144" s="16"/>
      <c r="VHH1144" s="16"/>
      <c r="VHI1144" s="16"/>
      <c r="VHJ1144" s="16"/>
      <c r="VHK1144" s="16"/>
      <c r="VHL1144" s="16"/>
      <c r="VHM1144" s="16"/>
      <c r="VHN1144" s="16"/>
      <c r="VHO1144" s="16"/>
      <c r="VHP1144" s="16"/>
      <c r="VHQ1144" s="16"/>
      <c r="VHR1144" s="16"/>
      <c r="VHS1144" s="16"/>
      <c r="VHT1144" s="16"/>
      <c r="VHU1144" s="16"/>
      <c r="VHV1144" s="16"/>
      <c r="VHW1144" s="16"/>
      <c r="VHX1144" s="16"/>
      <c r="VHY1144" s="16"/>
      <c r="VHZ1144" s="16"/>
      <c r="VIA1144" s="16"/>
      <c r="VIB1144" s="16"/>
      <c r="VIC1144" s="16"/>
      <c r="VID1144" s="16"/>
      <c r="VIE1144" s="16"/>
      <c r="VIF1144" s="16"/>
      <c r="VIG1144" s="16"/>
      <c r="VIH1144" s="16"/>
      <c r="VII1144" s="16"/>
      <c r="VIJ1144" s="16"/>
      <c r="VIK1144" s="16"/>
      <c r="VIL1144" s="16"/>
      <c r="VIM1144" s="16"/>
      <c r="VIN1144" s="16"/>
      <c r="VIO1144" s="16"/>
      <c r="VIP1144" s="16"/>
      <c r="VIQ1144" s="16"/>
      <c r="VIR1144" s="16"/>
      <c r="VIS1144" s="16"/>
      <c r="VIT1144" s="16"/>
      <c r="VIU1144" s="16"/>
      <c r="VIV1144" s="16"/>
      <c r="VIW1144" s="16"/>
      <c r="VIX1144" s="16"/>
      <c r="VIY1144" s="16"/>
      <c r="VIZ1144" s="16"/>
      <c r="VJA1144" s="16"/>
      <c r="VJB1144" s="16"/>
      <c r="VJC1144" s="16"/>
      <c r="VJD1144" s="16"/>
      <c r="VJE1144" s="16"/>
      <c r="VJF1144" s="16"/>
      <c r="VJG1144" s="16"/>
      <c r="VJH1144" s="16"/>
      <c r="VJI1144" s="16"/>
      <c r="VJJ1144" s="16"/>
      <c r="VJK1144" s="16"/>
      <c r="VJL1144" s="16"/>
      <c r="VJM1144" s="16"/>
      <c r="VJN1144" s="16"/>
      <c r="VJO1144" s="16"/>
      <c r="VJP1144" s="16"/>
      <c r="VJQ1144" s="16"/>
      <c r="VJR1144" s="16"/>
      <c r="VJS1144" s="16"/>
      <c r="VJT1144" s="16"/>
      <c r="VJU1144" s="16"/>
      <c r="VJV1144" s="16"/>
      <c r="VJW1144" s="16"/>
      <c r="VJX1144" s="16"/>
      <c r="VJY1144" s="16"/>
      <c r="VJZ1144" s="16"/>
      <c r="VKA1144" s="16"/>
      <c r="VKB1144" s="16"/>
      <c r="VKC1144" s="16"/>
      <c r="VKD1144" s="16"/>
      <c r="VKE1144" s="16"/>
      <c r="VKF1144" s="16"/>
      <c r="VKG1144" s="16"/>
      <c r="VKH1144" s="16"/>
      <c r="VKI1144" s="16"/>
      <c r="VKJ1144" s="16"/>
      <c r="VKK1144" s="16"/>
      <c r="VKL1144" s="16"/>
      <c r="VKM1144" s="16"/>
      <c r="VKN1144" s="16"/>
      <c r="VKO1144" s="16"/>
      <c r="VKP1144" s="16"/>
      <c r="VKQ1144" s="16"/>
      <c r="VKR1144" s="16"/>
      <c r="VKS1144" s="16"/>
      <c r="VKT1144" s="16"/>
      <c r="VKU1144" s="16"/>
      <c r="VKV1144" s="16"/>
      <c r="VKW1144" s="16"/>
      <c r="VKX1144" s="16"/>
      <c r="VKY1144" s="16"/>
      <c r="VKZ1144" s="16"/>
      <c r="VLA1144" s="16"/>
      <c r="VLB1144" s="16"/>
      <c r="VLC1144" s="16"/>
      <c r="VLD1144" s="16"/>
      <c r="VLE1144" s="16"/>
      <c r="VLF1144" s="16"/>
      <c r="VLG1144" s="16"/>
      <c r="VLH1144" s="16"/>
      <c r="VLI1144" s="16"/>
      <c r="VLJ1144" s="16"/>
      <c r="VLK1144" s="16"/>
      <c r="VLL1144" s="16"/>
      <c r="VLM1144" s="16"/>
      <c r="VLN1144" s="16"/>
      <c r="VLO1144" s="16"/>
      <c r="VLP1144" s="16"/>
      <c r="VLQ1144" s="16"/>
      <c r="VLR1144" s="16"/>
      <c r="VLS1144" s="16"/>
      <c r="VLT1144" s="16"/>
      <c r="VLU1144" s="16"/>
      <c r="VLV1144" s="16"/>
      <c r="VLW1144" s="16"/>
      <c r="VLX1144" s="16"/>
      <c r="VLY1144" s="16"/>
      <c r="VLZ1144" s="16"/>
      <c r="VMA1144" s="16"/>
      <c r="VMB1144" s="16"/>
      <c r="VMC1144" s="16"/>
      <c r="VMD1144" s="16"/>
      <c r="VME1144" s="16"/>
      <c r="VMF1144" s="16"/>
      <c r="VMG1144" s="16"/>
      <c r="VMH1144" s="16"/>
      <c r="VMI1144" s="16"/>
      <c r="VMJ1144" s="16"/>
      <c r="VMK1144" s="16"/>
      <c r="VML1144" s="16"/>
      <c r="VMM1144" s="16"/>
      <c r="VMN1144" s="16"/>
      <c r="VMO1144" s="16"/>
      <c r="VMP1144" s="16"/>
      <c r="VMQ1144" s="16"/>
      <c r="VMR1144" s="16"/>
      <c r="VMS1144" s="16"/>
      <c r="VMT1144" s="16"/>
      <c r="VMU1144" s="16"/>
      <c r="VMV1144" s="16"/>
      <c r="VMW1144" s="16"/>
      <c r="VMX1144" s="16"/>
      <c r="VMY1144" s="16"/>
      <c r="VMZ1144" s="16"/>
      <c r="VNA1144" s="16"/>
      <c r="VNB1144" s="16"/>
      <c r="VNC1144" s="16"/>
      <c r="VND1144" s="16"/>
      <c r="VNE1144" s="16"/>
      <c r="VNF1144" s="16"/>
      <c r="VNG1144" s="16"/>
      <c r="VNH1144" s="16"/>
      <c r="VNI1144" s="16"/>
      <c r="VNJ1144" s="16"/>
      <c r="VNK1144" s="16"/>
      <c r="VNL1144" s="16"/>
      <c r="VNM1144" s="16"/>
      <c r="VNN1144" s="16"/>
      <c r="VNO1144" s="16"/>
      <c r="VNP1144" s="16"/>
      <c r="VNQ1144" s="16"/>
      <c r="VNR1144" s="16"/>
      <c r="VNS1144" s="16"/>
      <c r="VNT1144" s="16"/>
      <c r="VNU1144" s="16"/>
      <c r="VNV1144" s="16"/>
      <c r="VNW1144" s="16"/>
      <c r="VNX1144" s="16"/>
      <c r="VNY1144" s="16"/>
      <c r="VNZ1144" s="16"/>
      <c r="VOA1144" s="16"/>
      <c r="VOB1144" s="16"/>
      <c r="VOC1144" s="16"/>
      <c r="VOD1144" s="16"/>
      <c r="VOE1144" s="16"/>
      <c r="VOF1144" s="16"/>
      <c r="VOG1144" s="16"/>
      <c r="VOH1144" s="16"/>
      <c r="VOI1144" s="16"/>
      <c r="VOJ1144" s="16"/>
      <c r="VOK1144" s="16"/>
      <c r="VOL1144" s="16"/>
      <c r="VOM1144" s="16"/>
      <c r="VON1144" s="16"/>
      <c r="VOO1144" s="16"/>
      <c r="VOP1144" s="16"/>
      <c r="VOQ1144" s="16"/>
      <c r="VOR1144" s="16"/>
      <c r="VOS1144" s="16"/>
      <c r="VOT1144" s="16"/>
      <c r="VOU1144" s="16"/>
      <c r="VOV1144" s="16"/>
      <c r="VOW1144" s="16"/>
      <c r="VOX1144" s="16"/>
      <c r="VOY1144" s="16"/>
      <c r="VOZ1144" s="16"/>
      <c r="VPA1144" s="16"/>
      <c r="VPB1144" s="16"/>
      <c r="VPC1144" s="16"/>
      <c r="VPD1144" s="16"/>
      <c r="VPE1144" s="16"/>
      <c r="VPF1144" s="16"/>
      <c r="VPG1144" s="16"/>
      <c r="VPH1144" s="16"/>
      <c r="VPI1144" s="16"/>
      <c r="VPJ1144" s="16"/>
      <c r="VPK1144" s="16"/>
      <c r="VPL1144" s="16"/>
      <c r="VPM1144" s="16"/>
      <c r="VPN1144" s="16"/>
      <c r="VPO1144" s="16"/>
      <c r="VPP1144" s="16"/>
      <c r="VPQ1144" s="16"/>
      <c r="VPR1144" s="16"/>
      <c r="VPS1144" s="16"/>
      <c r="VPT1144" s="16"/>
      <c r="VPU1144" s="16"/>
      <c r="VPV1144" s="16"/>
      <c r="VPW1144" s="16"/>
      <c r="VPX1144" s="16"/>
      <c r="VPY1144" s="16"/>
      <c r="VPZ1144" s="16"/>
      <c r="VQA1144" s="16"/>
      <c r="VQB1144" s="16"/>
      <c r="VQC1144" s="16"/>
      <c r="VQD1144" s="16"/>
      <c r="VQE1144" s="16"/>
      <c r="VQF1144" s="16"/>
      <c r="VQG1144" s="16"/>
      <c r="VQH1144" s="16"/>
      <c r="VQI1144" s="16"/>
      <c r="VQJ1144" s="16"/>
      <c r="VQK1144" s="16"/>
      <c r="VQL1144" s="16"/>
      <c r="VQM1144" s="16"/>
      <c r="VQN1144" s="16"/>
      <c r="VQO1144" s="16"/>
      <c r="VQP1144" s="16"/>
      <c r="VQQ1144" s="16"/>
      <c r="VQR1144" s="16"/>
      <c r="VQS1144" s="16"/>
      <c r="VQT1144" s="16"/>
      <c r="VQU1144" s="16"/>
      <c r="VQV1144" s="16"/>
      <c r="VQW1144" s="16"/>
      <c r="VQX1144" s="16"/>
      <c r="VQY1144" s="16"/>
      <c r="VQZ1144" s="16"/>
      <c r="VRA1144" s="16"/>
      <c r="VRB1144" s="16"/>
      <c r="VRC1144" s="16"/>
      <c r="VRD1144" s="16"/>
      <c r="VRE1144" s="16"/>
      <c r="VRF1144" s="16"/>
      <c r="VRG1144" s="16"/>
      <c r="VRH1144" s="16"/>
      <c r="VRI1144" s="16"/>
      <c r="VRJ1144" s="16"/>
      <c r="VRK1144" s="16"/>
      <c r="VRL1144" s="16"/>
      <c r="VRM1144" s="16"/>
      <c r="VRN1144" s="16"/>
      <c r="VRO1144" s="16"/>
      <c r="VRP1144" s="16"/>
      <c r="VRQ1144" s="16"/>
      <c r="VRR1144" s="16"/>
      <c r="VRS1144" s="16"/>
      <c r="VRT1144" s="16"/>
      <c r="VRU1144" s="16"/>
      <c r="VRV1144" s="16"/>
      <c r="VRW1144" s="16"/>
      <c r="VRX1144" s="16"/>
      <c r="VRY1144" s="16"/>
      <c r="VRZ1144" s="16"/>
      <c r="VSA1144" s="16"/>
      <c r="VSB1144" s="16"/>
      <c r="VSC1144" s="16"/>
      <c r="VSD1144" s="16"/>
      <c r="VSE1144" s="16"/>
      <c r="VSF1144" s="16"/>
      <c r="VSG1144" s="16"/>
      <c r="VSH1144" s="16"/>
      <c r="VSI1144" s="16"/>
      <c r="VSJ1144" s="16"/>
      <c r="VSK1144" s="16"/>
      <c r="VSL1144" s="16"/>
      <c r="VSM1144" s="16"/>
      <c r="VSN1144" s="16"/>
      <c r="VSO1144" s="16"/>
      <c r="VSP1144" s="16"/>
      <c r="VSQ1144" s="16"/>
      <c r="VSR1144" s="16"/>
      <c r="VSS1144" s="16"/>
      <c r="VST1144" s="16"/>
      <c r="VSU1144" s="16"/>
      <c r="VSV1144" s="16"/>
      <c r="VSW1144" s="16"/>
      <c r="VSX1144" s="16"/>
      <c r="VSY1144" s="16"/>
      <c r="VSZ1144" s="16"/>
      <c r="VTA1144" s="16"/>
      <c r="VTB1144" s="16"/>
      <c r="VTC1144" s="16"/>
      <c r="VTD1144" s="16"/>
      <c r="VTE1144" s="16"/>
      <c r="VTF1144" s="16"/>
      <c r="VTG1144" s="16"/>
      <c r="VTH1144" s="16"/>
      <c r="VTI1144" s="16"/>
      <c r="VTJ1144" s="16"/>
      <c r="VTK1144" s="16"/>
      <c r="VTL1144" s="16"/>
      <c r="VTM1144" s="16"/>
      <c r="VTN1144" s="16"/>
      <c r="VTO1144" s="16"/>
      <c r="VTP1144" s="16"/>
      <c r="VTQ1144" s="16"/>
      <c r="VTR1144" s="16"/>
      <c r="VTS1144" s="16"/>
      <c r="VTT1144" s="16"/>
      <c r="VTU1144" s="16"/>
      <c r="VTV1144" s="16"/>
      <c r="VTW1144" s="16"/>
      <c r="VTX1144" s="16"/>
      <c r="VTY1144" s="16"/>
      <c r="VTZ1144" s="16"/>
      <c r="VUA1144" s="16"/>
      <c r="VUB1144" s="16"/>
      <c r="VUC1144" s="16"/>
      <c r="VUD1144" s="16"/>
      <c r="VUE1144" s="16"/>
      <c r="VUF1144" s="16"/>
      <c r="VUG1144" s="16"/>
      <c r="VUH1144" s="16"/>
      <c r="VUI1144" s="16"/>
      <c r="VUJ1144" s="16"/>
      <c r="VUK1144" s="16"/>
      <c r="VUL1144" s="16"/>
      <c r="VUM1144" s="16"/>
      <c r="VUN1144" s="16"/>
      <c r="VUO1144" s="16"/>
      <c r="VUP1144" s="16"/>
      <c r="VUQ1144" s="16"/>
      <c r="VUR1144" s="16"/>
      <c r="VUS1144" s="16"/>
      <c r="VUT1144" s="16"/>
      <c r="VUU1144" s="16"/>
      <c r="VUV1144" s="16"/>
      <c r="VUW1144" s="16"/>
      <c r="VUX1144" s="16"/>
      <c r="VUY1144" s="16"/>
      <c r="VUZ1144" s="16"/>
      <c r="VVA1144" s="16"/>
      <c r="VVB1144" s="16"/>
      <c r="VVC1144" s="16"/>
      <c r="VVD1144" s="16"/>
      <c r="VVE1144" s="16"/>
      <c r="VVF1144" s="16"/>
      <c r="VVG1144" s="16"/>
      <c r="VVH1144" s="16"/>
      <c r="VVI1144" s="16"/>
      <c r="VVJ1144" s="16"/>
      <c r="VVK1144" s="16"/>
      <c r="VVL1144" s="16"/>
      <c r="VVM1144" s="16"/>
      <c r="VVN1144" s="16"/>
      <c r="VVO1144" s="16"/>
      <c r="VVP1144" s="16"/>
      <c r="VVQ1144" s="16"/>
      <c r="VVR1144" s="16"/>
      <c r="VVS1144" s="16"/>
      <c r="VVT1144" s="16"/>
      <c r="VVU1144" s="16"/>
      <c r="VVV1144" s="16"/>
      <c r="VVW1144" s="16"/>
      <c r="VVX1144" s="16"/>
      <c r="VVY1144" s="16"/>
      <c r="VVZ1144" s="16"/>
      <c r="VWA1144" s="16"/>
      <c r="VWB1144" s="16"/>
      <c r="VWC1144" s="16"/>
      <c r="VWD1144" s="16"/>
      <c r="VWE1144" s="16"/>
      <c r="VWF1144" s="16"/>
      <c r="VWG1144" s="16"/>
      <c r="VWH1144" s="16"/>
      <c r="VWI1144" s="16"/>
      <c r="VWJ1144" s="16"/>
      <c r="VWK1144" s="16"/>
      <c r="VWL1144" s="16"/>
      <c r="VWM1144" s="16"/>
      <c r="VWN1144" s="16"/>
      <c r="VWO1144" s="16"/>
      <c r="VWP1144" s="16"/>
      <c r="VWQ1144" s="16"/>
      <c r="VWR1144" s="16"/>
      <c r="VWS1144" s="16"/>
      <c r="VWT1144" s="16"/>
      <c r="VWU1144" s="16"/>
      <c r="VWV1144" s="16"/>
      <c r="VWW1144" s="16"/>
      <c r="VWX1144" s="16"/>
      <c r="VWY1144" s="16"/>
      <c r="VWZ1144" s="16"/>
      <c r="VXA1144" s="16"/>
      <c r="VXB1144" s="16"/>
      <c r="VXC1144" s="16"/>
      <c r="VXD1144" s="16"/>
      <c r="VXE1144" s="16"/>
      <c r="VXF1144" s="16"/>
      <c r="VXG1144" s="16"/>
      <c r="VXH1144" s="16"/>
      <c r="VXI1144" s="16"/>
      <c r="VXJ1144" s="16"/>
      <c r="VXK1144" s="16"/>
      <c r="VXL1144" s="16"/>
      <c r="VXM1144" s="16"/>
      <c r="VXN1144" s="16"/>
      <c r="VXO1144" s="16"/>
      <c r="VXP1144" s="16"/>
      <c r="VXQ1144" s="16"/>
      <c r="VXR1144" s="16"/>
      <c r="VXS1144" s="16"/>
      <c r="VXT1144" s="16"/>
      <c r="VXU1144" s="16"/>
      <c r="VXV1144" s="16"/>
      <c r="VXW1144" s="16"/>
      <c r="VXX1144" s="16"/>
      <c r="VXY1144" s="16"/>
      <c r="VXZ1144" s="16"/>
      <c r="VYA1144" s="16"/>
      <c r="VYB1144" s="16"/>
      <c r="VYC1144" s="16"/>
      <c r="VYD1144" s="16"/>
      <c r="VYE1144" s="16"/>
      <c r="VYF1144" s="16"/>
      <c r="VYG1144" s="16"/>
      <c r="VYH1144" s="16"/>
      <c r="VYI1144" s="16"/>
      <c r="VYJ1144" s="16"/>
      <c r="VYK1144" s="16"/>
      <c r="VYL1144" s="16"/>
      <c r="VYM1144" s="16"/>
      <c r="VYN1144" s="16"/>
      <c r="VYO1144" s="16"/>
      <c r="VYP1144" s="16"/>
      <c r="VYQ1144" s="16"/>
      <c r="VYR1144" s="16"/>
      <c r="VYS1144" s="16"/>
      <c r="VYT1144" s="16"/>
      <c r="VYU1144" s="16"/>
      <c r="VYV1144" s="16"/>
      <c r="VYW1144" s="16"/>
      <c r="VYX1144" s="16"/>
      <c r="VYY1144" s="16"/>
      <c r="VYZ1144" s="16"/>
      <c r="VZA1144" s="16"/>
      <c r="VZB1144" s="16"/>
      <c r="VZC1144" s="16"/>
      <c r="VZD1144" s="16"/>
      <c r="VZE1144" s="16"/>
      <c r="VZF1144" s="16"/>
      <c r="VZG1144" s="16"/>
      <c r="VZH1144" s="16"/>
      <c r="VZI1144" s="16"/>
      <c r="VZJ1144" s="16"/>
      <c r="VZK1144" s="16"/>
      <c r="VZL1144" s="16"/>
      <c r="VZM1144" s="16"/>
      <c r="VZN1144" s="16"/>
      <c r="VZO1144" s="16"/>
      <c r="VZP1144" s="16"/>
      <c r="VZQ1144" s="16"/>
      <c r="VZR1144" s="16"/>
      <c r="VZS1144" s="16"/>
      <c r="VZT1144" s="16"/>
      <c r="VZU1144" s="16"/>
      <c r="VZV1144" s="16"/>
      <c r="VZW1144" s="16"/>
      <c r="VZX1144" s="16"/>
      <c r="VZY1144" s="16"/>
      <c r="VZZ1144" s="16"/>
      <c r="WAA1144" s="16"/>
      <c r="WAB1144" s="16"/>
      <c r="WAC1144" s="16"/>
      <c r="WAD1144" s="16"/>
      <c r="WAE1144" s="16"/>
      <c r="WAF1144" s="16"/>
      <c r="WAG1144" s="16"/>
      <c r="WAH1144" s="16"/>
      <c r="WAI1144" s="16"/>
      <c r="WAJ1144" s="16"/>
      <c r="WAK1144" s="16"/>
      <c r="WAL1144" s="16"/>
      <c r="WAM1144" s="16"/>
      <c r="WAN1144" s="16"/>
      <c r="WAO1144" s="16"/>
      <c r="WAP1144" s="16"/>
      <c r="WAQ1144" s="16"/>
      <c r="WAR1144" s="16"/>
      <c r="WAS1144" s="16"/>
      <c r="WAT1144" s="16"/>
      <c r="WAU1144" s="16"/>
      <c r="WAV1144" s="16"/>
      <c r="WAW1144" s="16"/>
      <c r="WAX1144" s="16"/>
      <c r="WAY1144" s="16"/>
      <c r="WAZ1144" s="16"/>
      <c r="WBA1144" s="16"/>
      <c r="WBB1144" s="16"/>
      <c r="WBC1144" s="16"/>
      <c r="WBD1144" s="16"/>
      <c r="WBE1144" s="16"/>
      <c r="WBF1144" s="16"/>
      <c r="WBG1144" s="16"/>
      <c r="WBH1144" s="16"/>
      <c r="WBI1144" s="16"/>
      <c r="WBJ1144" s="16"/>
      <c r="WBK1144" s="16"/>
      <c r="WBL1144" s="16"/>
      <c r="WBM1144" s="16"/>
      <c r="WBN1144" s="16"/>
      <c r="WBO1144" s="16"/>
      <c r="WBP1144" s="16"/>
      <c r="WBQ1144" s="16"/>
      <c r="WBR1144" s="16"/>
      <c r="WBS1144" s="16"/>
      <c r="WBT1144" s="16"/>
      <c r="WBU1144" s="16"/>
      <c r="WBV1144" s="16"/>
      <c r="WBW1144" s="16"/>
      <c r="WBX1144" s="16"/>
      <c r="WBY1144" s="16"/>
      <c r="WBZ1144" s="16"/>
      <c r="WCA1144" s="16"/>
      <c r="WCB1144" s="16"/>
      <c r="WCC1144" s="16"/>
      <c r="WCD1144" s="16"/>
      <c r="WCE1144" s="16"/>
      <c r="WCF1144" s="16"/>
      <c r="WCG1144" s="16"/>
      <c r="WCH1144" s="16"/>
      <c r="WCI1144" s="16"/>
      <c r="WCJ1144" s="16"/>
      <c r="WCK1144" s="16"/>
      <c r="WCL1144" s="16"/>
      <c r="WCM1144" s="16"/>
      <c r="WCN1144" s="16"/>
      <c r="WCO1144" s="16"/>
      <c r="WCP1144" s="16"/>
      <c r="WCQ1144" s="16"/>
      <c r="WCR1144" s="16"/>
      <c r="WCS1144" s="16"/>
      <c r="WCT1144" s="16"/>
      <c r="WCU1144" s="16"/>
      <c r="WCV1144" s="16"/>
      <c r="WCW1144" s="16"/>
      <c r="WCX1144" s="16"/>
      <c r="WCY1144" s="16"/>
      <c r="WCZ1144" s="16"/>
      <c r="WDA1144" s="16"/>
      <c r="WDB1144" s="16"/>
      <c r="WDC1144" s="16"/>
      <c r="WDD1144" s="16"/>
      <c r="WDE1144" s="16"/>
      <c r="WDF1144" s="16"/>
      <c r="WDG1144" s="16"/>
      <c r="WDH1144" s="16"/>
      <c r="WDI1144" s="16"/>
      <c r="WDJ1144" s="16"/>
      <c r="WDK1144" s="16"/>
      <c r="WDL1144" s="16"/>
      <c r="WDM1144" s="16"/>
      <c r="WDN1144" s="16"/>
      <c r="WDO1144" s="16"/>
      <c r="WDP1144" s="16"/>
      <c r="WDQ1144" s="16"/>
      <c r="WDR1144" s="16"/>
      <c r="WDS1144" s="16"/>
      <c r="WDT1144" s="16"/>
      <c r="WDU1144" s="16"/>
      <c r="WDV1144" s="16"/>
      <c r="WDW1144" s="16"/>
      <c r="WDX1144" s="16"/>
      <c r="WDY1144" s="16"/>
      <c r="WDZ1144" s="16"/>
      <c r="WEA1144" s="16"/>
      <c r="WEB1144" s="16"/>
      <c r="WEC1144" s="16"/>
      <c r="WED1144" s="16"/>
      <c r="WEE1144" s="16"/>
      <c r="WEF1144" s="16"/>
      <c r="WEG1144" s="16"/>
      <c r="WEH1144" s="16"/>
      <c r="WEI1144" s="16"/>
      <c r="WEJ1144" s="16"/>
      <c r="WEK1144" s="16"/>
      <c r="WEL1144" s="16"/>
      <c r="WEM1144" s="16"/>
      <c r="WEN1144" s="16"/>
      <c r="WEO1144" s="16"/>
      <c r="WEP1144" s="16"/>
      <c r="WEQ1144" s="16"/>
      <c r="WER1144" s="16"/>
      <c r="WES1144" s="16"/>
      <c r="WET1144" s="16"/>
      <c r="WEU1144" s="16"/>
      <c r="WEV1144" s="16"/>
      <c r="WEW1144" s="16"/>
      <c r="WEX1144" s="16"/>
      <c r="WEY1144" s="16"/>
      <c r="WEZ1144" s="16"/>
      <c r="WFA1144" s="16"/>
      <c r="WFB1144" s="16"/>
      <c r="WFC1144" s="16"/>
      <c r="WFD1144" s="16"/>
      <c r="WFE1144" s="16"/>
      <c r="WFF1144" s="16"/>
      <c r="WFG1144" s="16"/>
      <c r="WFH1144" s="16"/>
      <c r="WFI1144" s="16"/>
      <c r="WFJ1144" s="16"/>
      <c r="WFK1144" s="16"/>
      <c r="WFL1144" s="16"/>
      <c r="WFM1144" s="16"/>
      <c r="WFN1144" s="16"/>
      <c r="WFO1144" s="16"/>
      <c r="WFP1144" s="16"/>
      <c r="WFQ1144" s="16"/>
      <c r="WFR1144" s="16"/>
      <c r="WFS1144" s="16"/>
      <c r="WFT1144" s="16"/>
      <c r="WFU1144" s="16"/>
      <c r="WFV1144" s="16"/>
      <c r="WFW1144" s="16"/>
      <c r="WFX1144" s="16"/>
      <c r="WFY1144" s="16"/>
      <c r="WFZ1144" s="16"/>
      <c r="WGA1144" s="16"/>
      <c r="WGB1144" s="16"/>
      <c r="WGC1144" s="16"/>
      <c r="WGD1144" s="16"/>
      <c r="WGE1144" s="16"/>
      <c r="WGF1144" s="16"/>
      <c r="WGG1144" s="16"/>
      <c r="WGH1144" s="16"/>
      <c r="WGI1144" s="16"/>
      <c r="WGJ1144" s="16"/>
      <c r="WGK1144" s="16"/>
      <c r="WGL1144" s="16"/>
      <c r="WGM1144" s="16"/>
      <c r="WGN1144" s="16"/>
      <c r="WGO1144" s="16"/>
      <c r="WGP1144" s="16"/>
      <c r="WGQ1144" s="16"/>
      <c r="WGR1144" s="16"/>
      <c r="WGS1144" s="16"/>
      <c r="WGT1144" s="16"/>
      <c r="WGU1144" s="16"/>
      <c r="WGV1144" s="16"/>
      <c r="WGW1144" s="16"/>
      <c r="WGX1144" s="16"/>
      <c r="WGY1144" s="16"/>
      <c r="WGZ1144" s="16"/>
      <c r="WHA1144" s="16"/>
      <c r="WHB1144" s="16"/>
      <c r="WHC1144" s="16"/>
      <c r="WHD1144" s="16"/>
      <c r="WHE1144" s="16"/>
      <c r="WHF1144" s="16"/>
      <c r="WHG1144" s="16"/>
      <c r="WHH1144" s="16"/>
      <c r="WHI1144" s="16"/>
      <c r="WHJ1144" s="16"/>
      <c r="WHK1144" s="16"/>
      <c r="WHL1144" s="16"/>
      <c r="WHM1144" s="16"/>
      <c r="WHN1144" s="16"/>
      <c r="WHO1144" s="16"/>
      <c r="WHP1144" s="16"/>
      <c r="WHQ1144" s="16"/>
      <c r="WHR1144" s="16"/>
      <c r="WHS1144" s="16"/>
      <c r="WHT1144" s="16"/>
      <c r="WHU1144" s="16"/>
      <c r="WHV1144" s="16"/>
      <c r="WHW1144" s="16"/>
      <c r="WHX1144" s="16"/>
      <c r="WHY1144" s="16"/>
      <c r="WHZ1144" s="16"/>
      <c r="WIA1144" s="16"/>
      <c r="WIB1144" s="16"/>
      <c r="WIC1144" s="16"/>
      <c r="WID1144" s="16"/>
      <c r="WIE1144" s="16"/>
      <c r="WIF1144" s="16"/>
      <c r="WIG1144" s="16"/>
      <c r="WIH1144" s="16"/>
      <c r="WII1144" s="16"/>
      <c r="WIJ1144" s="16"/>
      <c r="WIK1144" s="16"/>
      <c r="WIL1144" s="16"/>
      <c r="WIM1144" s="16"/>
      <c r="WIN1144" s="16"/>
      <c r="WIO1144" s="16"/>
      <c r="WIP1144" s="16"/>
      <c r="WIQ1144" s="16"/>
      <c r="WIR1144" s="16"/>
      <c r="WIS1144" s="16"/>
      <c r="WIT1144" s="16"/>
      <c r="WIU1144" s="16"/>
      <c r="WIV1144" s="16"/>
      <c r="WIW1144" s="16"/>
      <c r="WIX1144" s="16"/>
      <c r="WIY1144" s="16"/>
      <c r="WIZ1144" s="16"/>
      <c r="WJA1144" s="16"/>
      <c r="WJB1144" s="16"/>
      <c r="WJC1144" s="16"/>
      <c r="WJD1144" s="16"/>
      <c r="WJE1144" s="16"/>
      <c r="WJF1144" s="16"/>
      <c r="WJG1144" s="16"/>
      <c r="WJH1144" s="16"/>
      <c r="WJI1144" s="16"/>
      <c r="WJJ1144" s="16"/>
      <c r="WJK1144" s="16"/>
      <c r="WJL1144" s="16"/>
      <c r="WJM1144" s="16"/>
      <c r="WJN1144" s="16"/>
      <c r="WJO1144" s="16"/>
      <c r="WJP1144" s="16"/>
      <c r="WJQ1144" s="16"/>
      <c r="WJR1144" s="16"/>
      <c r="WJS1144" s="16"/>
      <c r="WJT1144" s="16"/>
      <c r="WJU1144" s="16"/>
      <c r="WJV1144" s="16"/>
      <c r="WJW1144" s="16"/>
      <c r="WJX1144" s="16"/>
      <c r="WJY1144" s="16"/>
      <c r="WJZ1144" s="16"/>
      <c r="WKA1144" s="16"/>
      <c r="WKB1144" s="16"/>
      <c r="WKC1144" s="16"/>
      <c r="WKD1144" s="16"/>
      <c r="WKE1144" s="16"/>
      <c r="WKF1144" s="16"/>
      <c r="WKG1144" s="16"/>
      <c r="WKH1144" s="16"/>
      <c r="WKI1144" s="16"/>
      <c r="WKJ1144" s="16"/>
      <c r="WKK1144" s="16"/>
      <c r="WKL1144" s="16"/>
      <c r="WKM1144" s="16"/>
      <c r="WKN1144" s="16"/>
      <c r="WKO1144" s="16"/>
      <c r="WKP1144" s="16"/>
      <c r="WKQ1144" s="16"/>
      <c r="WKR1144" s="16"/>
      <c r="WKS1144" s="16"/>
      <c r="WKT1144" s="16"/>
      <c r="WKU1144" s="16"/>
      <c r="WKV1144" s="16"/>
      <c r="WKW1144" s="16"/>
      <c r="WKX1144" s="16"/>
      <c r="WKY1144" s="16"/>
      <c r="WKZ1144" s="16"/>
      <c r="WLA1144" s="16"/>
      <c r="WLB1144" s="16"/>
      <c r="WLC1144" s="16"/>
      <c r="WLD1144" s="16"/>
      <c r="WLE1144" s="16"/>
      <c r="WLF1144" s="16"/>
      <c r="WLG1144" s="16"/>
      <c r="WLH1144" s="16"/>
      <c r="WLI1144" s="16"/>
      <c r="WLJ1144" s="16"/>
      <c r="WLK1144" s="16"/>
      <c r="WLL1144" s="16"/>
      <c r="WLM1144" s="16"/>
      <c r="WLN1144" s="16"/>
      <c r="WLO1144" s="16"/>
      <c r="WLP1144" s="16"/>
      <c r="WLQ1144" s="16"/>
      <c r="WLR1144" s="16"/>
      <c r="WLS1144" s="16"/>
      <c r="WLT1144" s="16"/>
      <c r="WLU1144" s="16"/>
      <c r="WLV1144" s="16"/>
      <c r="WLW1144" s="16"/>
      <c r="WLX1144" s="16"/>
      <c r="WLY1144" s="16"/>
      <c r="WLZ1144" s="16"/>
      <c r="WMA1144" s="16"/>
      <c r="WMB1144" s="16"/>
      <c r="WMC1144" s="16"/>
      <c r="WMD1144" s="16"/>
      <c r="WME1144" s="16"/>
      <c r="WMF1144" s="16"/>
      <c r="WMG1144" s="16"/>
      <c r="WMH1144" s="16"/>
      <c r="WMI1144" s="16"/>
      <c r="WMJ1144" s="16"/>
      <c r="WMK1144" s="16"/>
      <c r="WML1144" s="16"/>
      <c r="WMM1144" s="16"/>
      <c r="WMN1144" s="16"/>
      <c r="WMO1144" s="16"/>
      <c r="WMP1144" s="16"/>
      <c r="WMQ1144" s="16"/>
      <c r="WMR1144" s="16"/>
      <c r="WMS1144" s="16"/>
      <c r="WMT1144" s="16"/>
      <c r="WMU1144" s="16"/>
      <c r="WMV1144" s="16"/>
      <c r="WMW1144" s="16"/>
      <c r="WMX1144" s="16"/>
      <c r="WMY1144" s="16"/>
      <c r="WMZ1144" s="16"/>
      <c r="WNA1144" s="16"/>
      <c r="WNB1144" s="16"/>
      <c r="WNC1144" s="16"/>
      <c r="WND1144" s="16"/>
      <c r="WNE1144" s="16"/>
      <c r="WNF1144" s="16"/>
      <c r="WNG1144" s="16"/>
      <c r="WNH1144" s="16"/>
      <c r="WNI1144" s="16"/>
      <c r="WNJ1144" s="16"/>
      <c r="WNK1144" s="16"/>
      <c r="WNL1144" s="16"/>
      <c r="WNM1144" s="16"/>
      <c r="WNN1144" s="16"/>
      <c r="WNO1144" s="16"/>
      <c r="WNP1144" s="16"/>
      <c r="WNQ1144" s="16"/>
      <c r="WNR1144" s="16"/>
      <c r="WNS1144" s="16"/>
      <c r="WNT1144" s="16"/>
      <c r="WNU1144" s="16"/>
      <c r="WNV1144" s="16"/>
      <c r="WNW1144" s="16"/>
      <c r="WNX1144" s="16"/>
      <c r="WNY1144" s="16"/>
      <c r="WNZ1144" s="16"/>
      <c r="WOA1144" s="16"/>
      <c r="WOB1144" s="16"/>
      <c r="WOC1144" s="16"/>
      <c r="WOD1144" s="16"/>
      <c r="WOE1144" s="16"/>
      <c r="WOF1144" s="16"/>
      <c r="WOG1144" s="16"/>
      <c r="WOH1144" s="16"/>
      <c r="WOI1144" s="16"/>
      <c r="WOJ1144" s="16"/>
      <c r="WOK1144" s="16"/>
      <c r="WOL1144" s="16"/>
      <c r="WOM1144" s="16"/>
      <c r="WON1144" s="16"/>
      <c r="WOO1144" s="16"/>
      <c r="WOP1144" s="16"/>
      <c r="WOQ1144" s="16"/>
      <c r="WOR1144" s="16"/>
      <c r="WOS1144" s="16"/>
      <c r="WOT1144" s="16"/>
      <c r="WOU1144" s="16"/>
      <c r="WOV1144" s="16"/>
      <c r="WOW1144" s="16"/>
      <c r="WOX1144" s="16"/>
      <c r="WOY1144" s="16"/>
      <c r="WOZ1144" s="16"/>
      <c r="WPA1144" s="16"/>
      <c r="WPB1144" s="16"/>
      <c r="WPC1144" s="16"/>
      <c r="WPD1144" s="16"/>
      <c r="WPE1144" s="16"/>
      <c r="WPF1144" s="16"/>
      <c r="WPG1144" s="16"/>
      <c r="WPH1144" s="16"/>
      <c r="WPI1144" s="16"/>
      <c r="WPJ1144" s="16"/>
      <c r="WPK1144" s="16"/>
      <c r="WPL1144" s="16"/>
      <c r="WPM1144" s="16"/>
      <c r="WPN1144" s="16"/>
      <c r="WPO1144" s="16"/>
      <c r="WPP1144" s="16"/>
      <c r="WPQ1144" s="16"/>
      <c r="WPR1144" s="16"/>
      <c r="WPS1144" s="16"/>
      <c r="WPT1144" s="16"/>
      <c r="WPU1144" s="16"/>
      <c r="WPV1144" s="16"/>
      <c r="WPW1144" s="16"/>
      <c r="WPX1144" s="16"/>
      <c r="WPY1144" s="16"/>
      <c r="WPZ1144" s="16"/>
      <c r="WQA1144" s="16"/>
      <c r="WQB1144" s="16"/>
      <c r="WQC1144" s="16"/>
      <c r="WQD1144" s="16"/>
      <c r="WQE1144" s="16"/>
      <c r="WQF1144" s="16"/>
      <c r="WQG1144" s="16"/>
      <c r="WQH1144" s="16"/>
      <c r="WQI1144" s="16"/>
      <c r="WQJ1144" s="16"/>
      <c r="WQK1144" s="16"/>
      <c r="WQL1144" s="16"/>
      <c r="WQM1144" s="16"/>
      <c r="WQN1144" s="16"/>
      <c r="WQO1144" s="16"/>
      <c r="WQP1144" s="16"/>
      <c r="WQQ1144" s="16"/>
      <c r="WQR1144" s="16"/>
      <c r="WQS1144" s="16"/>
      <c r="WQT1144" s="16"/>
      <c r="WQU1144" s="16"/>
      <c r="WQV1144" s="16"/>
      <c r="WQW1144" s="16"/>
      <c r="WQX1144" s="16"/>
      <c r="WQY1144" s="16"/>
      <c r="WQZ1144" s="16"/>
      <c r="WRA1144" s="16"/>
      <c r="WRB1144" s="16"/>
      <c r="WRC1144" s="16"/>
      <c r="WRD1144" s="16"/>
      <c r="WRE1144" s="16"/>
      <c r="WRF1144" s="16"/>
      <c r="WRG1144" s="16"/>
      <c r="WRH1144" s="16"/>
      <c r="WRI1144" s="16"/>
      <c r="WRJ1144" s="16"/>
      <c r="WRK1144" s="16"/>
      <c r="WRL1144" s="16"/>
      <c r="WRM1144" s="16"/>
      <c r="WRN1144" s="16"/>
      <c r="WRO1144" s="16"/>
      <c r="WRP1144" s="16"/>
      <c r="WRQ1144" s="16"/>
      <c r="WRR1144" s="16"/>
      <c r="WRS1144" s="16"/>
      <c r="WRT1144" s="16"/>
      <c r="WRU1144" s="16"/>
      <c r="WRV1144" s="16"/>
      <c r="WRW1144" s="16"/>
      <c r="WRX1144" s="16"/>
      <c r="WRY1144" s="16"/>
      <c r="WRZ1144" s="16"/>
      <c r="WSA1144" s="16"/>
      <c r="WSB1144" s="16"/>
      <c r="WSC1144" s="16"/>
      <c r="WSD1144" s="16"/>
      <c r="WSE1144" s="16"/>
      <c r="WSF1144" s="16"/>
      <c r="WSG1144" s="16"/>
      <c r="WSH1144" s="16"/>
      <c r="WSI1144" s="16"/>
      <c r="WSJ1144" s="16"/>
      <c r="WSK1144" s="16"/>
      <c r="WSL1144" s="16"/>
      <c r="WSM1144" s="16"/>
      <c r="WSN1144" s="16"/>
      <c r="WSO1144" s="16"/>
      <c r="WSP1144" s="16"/>
      <c r="WSQ1144" s="16"/>
      <c r="WSR1144" s="16"/>
      <c r="WSS1144" s="16"/>
      <c r="WST1144" s="16"/>
      <c r="WSU1144" s="16"/>
      <c r="WSV1144" s="16"/>
      <c r="WSW1144" s="16"/>
      <c r="WSX1144" s="16"/>
      <c r="WSY1144" s="16"/>
      <c r="WSZ1144" s="16"/>
      <c r="WTA1144" s="16"/>
      <c r="WTB1144" s="16"/>
      <c r="WTC1144" s="16"/>
      <c r="WTD1144" s="16"/>
      <c r="WTE1144" s="16"/>
      <c r="WTF1144" s="16"/>
      <c r="WTG1144" s="16"/>
      <c r="WTH1144" s="16"/>
      <c r="WTI1144" s="16"/>
      <c r="WTJ1144" s="16"/>
      <c r="WTK1144" s="16"/>
      <c r="WTL1144" s="16"/>
      <c r="WTM1144" s="16"/>
      <c r="WTN1144" s="16"/>
      <c r="WTO1144" s="16"/>
      <c r="WTP1144" s="16"/>
      <c r="WTQ1144" s="16"/>
      <c r="WTR1144" s="16"/>
      <c r="WTS1144" s="16"/>
      <c r="WTT1144" s="16"/>
      <c r="WTU1144" s="16"/>
      <c r="WTV1144" s="16"/>
      <c r="WTW1144" s="16"/>
      <c r="WTX1144" s="16"/>
      <c r="WTY1144" s="16"/>
      <c r="WTZ1144" s="16"/>
      <c r="WUA1144" s="16"/>
      <c r="WUB1144" s="16"/>
      <c r="WUC1144" s="16"/>
      <c r="WUD1144" s="16"/>
      <c r="WUE1144" s="16"/>
      <c r="WUF1144" s="16"/>
      <c r="WUG1144" s="16"/>
      <c r="WUH1144" s="16"/>
      <c r="WUI1144" s="16"/>
      <c r="WUJ1144" s="16"/>
      <c r="WUK1144" s="16"/>
      <c r="WUL1144" s="16"/>
      <c r="WUM1144" s="16"/>
      <c r="WUN1144" s="16"/>
      <c r="WUO1144" s="16"/>
      <c r="WUP1144" s="16"/>
      <c r="WUQ1144" s="16"/>
      <c r="WUR1144" s="16"/>
      <c r="WUS1144" s="16"/>
      <c r="WUT1144" s="16"/>
      <c r="WUU1144" s="16"/>
      <c r="WUV1144" s="16"/>
      <c r="WUW1144" s="16"/>
      <c r="WUX1144" s="16"/>
      <c r="WUY1144" s="16"/>
      <c r="WUZ1144" s="16"/>
      <c r="WVA1144" s="16"/>
      <c r="WVB1144" s="16"/>
      <c r="WVC1144" s="16"/>
      <c r="WVD1144" s="16"/>
      <c r="WVE1144" s="16"/>
      <c r="WVF1144" s="16"/>
      <c r="WVG1144" s="16"/>
      <c r="WVH1144" s="16"/>
      <c r="WVI1144" s="16"/>
      <c r="WVJ1144" s="16"/>
      <c r="WVK1144" s="16"/>
      <c r="WVL1144" s="16"/>
      <c r="WVM1144" s="16"/>
      <c r="WVN1144" s="16"/>
      <c r="WVO1144" s="16"/>
      <c r="WVP1144" s="16"/>
      <c r="WVQ1144" s="16"/>
      <c r="WVR1144" s="16"/>
      <c r="WVS1144" s="16"/>
      <c r="WVT1144" s="16"/>
      <c r="WVU1144" s="16"/>
      <c r="WVV1144" s="16"/>
      <c r="WVW1144" s="16"/>
      <c r="WVX1144" s="16"/>
      <c r="WVY1144" s="16"/>
      <c r="WVZ1144" s="16"/>
      <c r="WWA1144" s="16"/>
      <c r="WWB1144" s="16"/>
      <c r="WWC1144" s="16"/>
      <c r="WWD1144" s="16"/>
      <c r="WWE1144" s="16"/>
      <c r="WWF1144" s="16"/>
      <c r="WWG1144" s="16"/>
      <c r="WWH1144" s="16"/>
      <c r="WWI1144" s="16"/>
      <c r="WWJ1144" s="16"/>
      <c r="WWK1144" s="16"/>
      <c r="WWL1144" s="16"/>
      <c r="WWM1144" s="16"/>
      <c r="WWN1144" s="16"/>
      <c r="WWO1144" s="16"/>
      <c r="WWP1144" s="16"/>
      <c r="WWQ1144" s="16"/>
      <c r="WWR1144" s="16"/>
      <c r="WWS1144" s="16"/>
      <c r="WWT1144" s="16"/>
      <c r="WWU1144" s="16"/>
      <c r="WWV1144" s="16"/>
      <c r="WWW1144" s="16"/>
      <c r="WWX1144" s="16"/>
      <c r="WWY1144" s="16"/>
      <c r="WWZ1144" s="16"/>
      <c r="WXA1144" s="16"/>
      <c r="WXB1144" s="16"/>
      <c r="WXC1144" s="16"/>
      <c r="WXD1144" s="16"/>
      <c r="WXE1144" s="16"/>
      <c r="WXF1144" s="16"/>
      <c r="WXG1144" s="16"/>
      <c r="WXH1144" s="16"/>
      <c r="WXI1144" s="16"/>
      <c r="WXJ1144" s="16"/>
      <c r="WXK1144" s="16"/>
      <c r="WXL1144" s="16"/>
      <c r="WXM1144" s="16"/>
      <c r="WXN1144" s="16"/>
      <c r="WXO1144" s="16"/>
      <c r="WXP1144" s="16"/>
      <c r="WXQ1144" s="16"/>
      <c r="WXR1144" s="16"/>
      <c r="WXS1144" s="16"/>
      <c r="WXT1144" s="16"/>
      <c r="WXU1144" s="16"/>
      <c r="WXV1144" s="16"/>
      <c r="WXW1144" s="16"/>
      <c r="WXX1144" s="16"/>
      <c r="WXY1144" s="16"/>
      <c r="WXZ1144" s="16"/>
      <c r="WYA1144" s="16"/>
      <c r="WYB1144" s="16"/>
      <c r="WYC1144" s="16"/>
      <c r="WYD1144" s="16"/>
      <c r="WYE1144" s="16"/>
      <c r="WYF1144" s="16"/>
      <c r="WYG1144" s="16"/>
      <c r="WYH1144" s="16"/>
      <c r="WYI1144" s="16"/>
      <c r="WYJ1144" s="16"/>
      <c r="WYK1144" s="16"/>
      <c r="WYL1144" s="16"/>
      <c r="WYM1144" s="16"/>
      <c r="WYN1144" s="16"/>
      <c r="WYO1144" s="16"/>
      <c r="WYP1144" s="16"/>
      <c r="WYQ1144" s="16"/>
      <c r="WYR1144" s="16"/>
      <c r="WYS1144" s="16"/>
      <c r="WYT1144" s="16"/>
      <c r="WYU1144" s="16"/>
      <c r="WYV1144" s="16"/>
      <c r="WYW1144" s="16"/>
      <c r="WYX1144" s="16"/>
      <c r="WYY1144" s="16"/>
      <c r="WYZ1144" s="16"/>
      <c r="WZA1144" s="16"/>
      <c r="WZB1144" s="16"/>
      <c r="WZC1144" s="16"/>
      <c r="WZD1144" s="16"/>
      <c r="WZE1144" s="16"/>
      <c r="WZF1144" s="16"/>
      <c r="WZG1144" s="16"/>
      <c r="WZH1144" s="16"/>
      <c r="WZI1144" s="16"/>
      <c r="WZJ1144" s="16"/>
      <c r="WZK1144" s="16"/>
      <c r="WZL1144" s="16"/>
      <c r="WZM1144" s="16"/>
      <c r="WZN1144" s="16"/>
      <c r="WZO1144" s="16"/>
      <c r="WZP1144" s="16"/>
      <c r="WZQ1144" s="16"/>
      <c r="WZR1144" s="16"/>
      <c r="WZS1144" s="16"/>
      <c r="WZT1144" s="16"/>
      <c r="WZU1144" s="16"/>
      <c r="WZV1144" s="16"/>
      <c r="WZW1144" s="16"/>
      <c r="WZX1144" s="16"/>
      <c r="WZY1144" s="16"/>
      <c r="WZZ1144" s="16"/>
      <c r="XAA1144" s="16"/>
      <c r="XAB1144" s="16"/>
      <c r="XAC1144" s="16"/>
      <c r="XAD1144" s="16"/>
      <c r="XAE1144" s="16"/>
      <c r="XAF1144" s="16"/>
      <c r="XAG1144" s="16"/>
      <c r="XAH1144" s="16"/>
      <c r="XAI1144" s="16"/>
      <c r="XAJ1144" s="16"/>
      <c r="XAK1144" s="16"/>
      <c r="XAL1144" s="16"/>
      <c r="XAM1144" s="16"/>
      <c r="XAN1144" s="16"/>
      <c r="XAO1144" s="16"/>
      <c r="XAP1144" s="16"/>
      <c r="XAQ1144" s="16"/>
      <c r="XAR1144" s="16"/>
      <c r="XAS1144" s="16"/>
      <c r="XAT1144" s="16"/>
      <c r="XAU1144" s="16"/>
      <c r="XAV1144" s="16"/>
      <c r="XAW1144" s="16"/>
      <c r="XAX1144" s="16"/>
      <c r="XAY1144" s="16"/>
      <c r="XAZ1144" s="16"/>
      <c r="XBA1144" s="16"/>
      <c r="XBB1144" s="16"/>
      <c r="XBC1144" s="16"/>
      <c r="XBD1144" s="16"/>
      <c r="XBE1144" s="16"/>
      <c r="XBF1144" s="16"/>
      <c r="XBG1144" s="16"/>
      <c r="XBH1144" s="16"/>
      <c r="XBI1144" s="16"/>
      <c r="XBJ1144" s="16"/>
      <c r="XBK1144" s="16"/>
      <c r="XBL1144" s="16"/>
      <c r="XBM1144" s="16"/>
      <c r="XBN1144" s="16"/>
      <c r="XBO1144" s="16"/>
      <c r="XBP1144" s="16"/>
      <c r="XBQ1144" s="16"/>
      <c r="XBR1144" s="16"/>
      <c r="XBS1144" s="16"/>
      <c r="XBT1144" s="16"/>
      <c r="XBU1144" s="16"/>
      <c r="XBV1144" s="16"/>
      <c r="XBW1144" s="16"/>
      <c r="XBX1144" s="16"/>
      <c r="XBY1144" s="16"/>
      <c r="XBZ1144" s="16"/>
      <c r="XCA1144" s="16"/>
      <c r="XCB1144" s="16"/>
      <c r="XCC1144" s="16"/>
      <c r="XCD1144" s="16"/>
      <c r="XCE1144" s="16"/>
      <c r="XCF1144" s="16"/>
      <c r="XCG1144" s="16"/>
      <c r="XCH1144" s="16"/>
      <c r="XCI1144" s="16"/>
      <c r="XCJ1144" s="16"/>
      <c r="XCK1144" s="16"/>
      <c r="XCL1144" s="16"/>
      <c r="XCM1144" s="16"/>
      <c r="XCN1144" s="16"/>
      <c r="XCO1144" s="16"/>
      <c r="XCP1144" s="16"/>
      <c r="XCQ1144" s="16"/>
      <c r="XCR1144" s="16"/>
      <c r="XCS1144" s="16"/>
      <c r="XCT1144" s="16"/>
      <c r="XCU1144" s="16"/>
      <c r="XCV1144" s="16"/>
      <c r="XCW1144" s="16"/>
      <c r="XCX1144" s="16"/>
      <c r="XCY1144" s="16"/>
      <c r="XCZ1144" s="16"/>
      <c r="XDA1144" s="16"/>
      <c r="XDB1144" s="16"/>
      <c r="XDC1144" s="16"/>
      <c r="XDD1144" s="16"/>
      <c r="XDE1144" s="16"/>
      <c r="XDF1144" s="16"/>
      <c r="XDG1144" s="16"/>
      <c r="XDH1144" s="16"/>
      <c r="XDI1144" s="16"/>
      <c r="XDJ1144" s="16"/>
      <c r="XDK1144" s="16"/>
      <c r="XDL1144" s="16"/>
      <c r="XDM1144" s="16"/>
      <c r="XDN1144" s="16"/>
      <c r="XDO1144" s="16"/>
      <c r="XDP1144" s="16"/>
      <c r="XDQ1144" s="16"/>
      <c r="XDR1144" s="16"/>
      <c r="XDS1144" s="16"/>
      <c r="XDT1144" s="16"/>
      <c r="XDU1144" s="16"/>
      <c r="XDV1144" s="16"/>
      <c r="XDW1144" s="16"/>
      <c r="XDX1144" s="16"/>
      <c r="XDY1144" s="16"/>
      <c r="XDZ1144" s="16"/>
      <c r="XEA1144" s="16"/>
      <c r="XEB1144" s="16"/>
      <c r="XEC1144" s="16"/>
      <c r="XED1144" s="16"/>
      <c r="XEE1144" s="16"/>
      <c r="XEF1144" s="16"/>
      <c r="XEG1144" s="16"/>
      <c r="XEH1144" s="16"/>
      <c r="XEI1144" s="16"/>
      <c r="XEJ1144" s="16"/>
      <c r="XEK1144" s="16"/>
      <c r="XEL1144" s="16"/>
      <c r="XEM1144" s="16"/>
      <c r="XEN1144" s="16"/>
      <c r="XEO1144" s="16"/>
      <c r="XEP1144" s="16"/>
      <c r="XEQ1144" s="16"/>
      <c r="XER1144" s="16"/>
      <c r="XES1144" s="16"/>
      <c r="XET1144" s="16"/>
      <c r="XEU1144" s="16"/>
      <c r="XEV1144" s="16"/>
      <c r="XEW1144" s="16"/>
      <c r="XEX1144" s="16"/>
      <c r="XEY1144" s="16"/>
      <c r="XEZ1144" s="16"/>
      <c r="XFA1144" s="16"/>
      <c r="XFB1144" s="16"/>
      <c r="XFC1144" s="16"/>
      <c r="XFD1144" s="16"/>
    </row>
    <row r="1145" spans="2:16384" s="15" customFormat="1" x14ac:dyDescent="0.2">
      <c r="B1145" s="42"/>
      <c r="C1145" s="118"/>
      <c r="D1145" s="118"/>
      <c r="E1145" s="118"/>
      <c r="F1145" s="7"/>
      <c r="G1145" s="98"/>
      <c r="H1145" s="7"/>
      <c r="I1145" s="98"/>
      <c r="J1145" s="98"/>
      <c r="K1145" s="98"/>
      <c r="L1145" s="98"/>
      <c r="M1145" s="98"/>
      <c r="N1145" s="98"/>
      <c r="O1145" s="98"/>
      <c r="P1145" s="98"/>
      <c r="Q1145" s="98"/>
      <c r="R1145" s="100"/>
      <c r="S1145" s="7"/>
    </row>
    <row r="1146" spans="2:16384" s="8" customFormat="1" ht="15" x14ac:dyDescent="0.25">
      <c r="B1146"/>
      <c r="C1146" s="118"/>
      <c r="D1146" s="118"/>
      <c r="E1146" s="118"/>
      <c r="F1146" s="7"/>
      <c r="G1146" s="98"/>
      <c r="H1146" s="7"/>
      <c r="I1146" s="98"/>
      <c r="J1146" s="98"/>
      <c r="K1146" s="98"/>
      <c r="L1146" s="98"/>
      <c r="M1146" s="98"/>
      <c r="N1146" s="98"/>
      <c r="O1146" s="98"/>
      <c r="P1146" s="98"/>
      <c r="Q1146" s="98"/>
      <c r="R1146" s="100"/>
      <c r="S1146" s="7"/>
    </row>
    <row r="1147" spans="2:16384" ht="15" x14ac:dyDescent="0.25">
      <c r="B1147"/>
    </row>
    <row r="1148" spans="2:16384" ht="15" x14ac:dyDescent="0.25">
      <c r="B1148"/>
    </row>
    <row r="1149" spans="2:16384" ht="15" x14ac:dyDescent="0.25">
      <c r="B1149"/>
    </row>
    <row r="1150" spans="2:16384" ht="15" x14ac:dyDescent="0.25">
      <c r="B1150"/>
    </row>
    <row r="1151" spans="2:16384" ht="15" x14ac:dyDescent="0.25">
      <c r="B1151"/>
    </row>
    <row r="1152" spans="2:16384" ht="15" x14ac:dyDescent="0.25">
      <c r="B1152"/>
    </row>
    <row r="1153" spans="2:16384" ht="15" x14ac:dyDescent="0.25">
      <c r="B1153"/>
    </row>
    <row r="1154" spans="2:16384" ht="15" x14ac:dyDescent="0.25">
      <c r="B1154"/>
    </row>
    <row r="1155" spans="2:16384" ht="15" x14ac:dyDescent="0.25">
      <c r="B1155"/>
    </row>
    <row r="1156" spans="2:16384" ht="15" x14ac:dyDescent="0.25">
      <c r="B1156"/>
    </row>
    <row r="1157" spans="2:16384" ht="15" x14ac:dyDescent="0.25">
      <c r="B1157"/>
    </row>
    <row r="1158" spans="2:16384" ht="15" x14ac:dyDescent="0.25">
      <c r="B1158"/>
    </row>
    <row r="1159" spans="2:16384" ht="15" x14ac:dyDescent="0.25">
      <c r="B1159"/>
    </row>
    <row r="1160" spans="2:16384" s="15" customFormat="1" ht="15" x14ac:dyDescent="0.2">
      <c r="B1160" s="16"/>
      <c r="C1160" s="118"/>
      <c r="D1160" s="118"/>
      <c r="E1160" s="118"/>
      <c r="F1160" s="7"/>
      <c r="G1160" s="98"/>
      <c r="H1160" s="7"/>
      <c r="I1160" s="98"/>
      <c r="J1160" s="98"/>
      <c r="K1160" s="98"/>
      <c r="L1160" s="98"/>
      <c r="M1160" s="98"/>
      <c r="N1160" s="98"/>
      <c r="O1160" s="98"/>
      <c r="P1160" s="98"/>
      <c r="Q1160" s="98"/>
      <c r="R1160" s="100"/>
      <c r="S1160" s="7"/>
      <c r="T1160" s="16"/>
      <c r="U1160" s="16"/>
      <c r="V1160" s="16"/>
      <c r="W1160" s="16"/>
      <c r="X1160" s="16"/>
      <c r="Y1160" s="16"/>
      <c r="Z1160" s="16"/>
      <c r="AA1160" s="16"/>
      <c r="AB1160" s="16"/>
      <c r="AC1160" s="16"/>
      <c r="AD1160" s="16"/>
      <c r="AE1160" s="16"/>
      <c r="AF1160" s="16"/>
      <c r="AG1160" s="16"/>
      <c r="AH1160" s="16"/>
      <c r="AI1160" s="16"/>
      <c r="AJ1160" s="16"/>
      <c r="AK1160" s="16"/>
      <c r="AL1160" s="16"/>
      <c r="AM1160" s="16"/>
      <c r="AN1160" s="16"/>
      <c r="AO1160" s="16"/>
      <c r="AP1160" s="16"/>
      <c r="AQ1160" s="16"/>
      <c r="AR1160" s="16"/>
      <c r="AS1160" s="16"/>
      <c r="AT1160" s="16"/>
      <c r="AU1160" s="16"/>
      <c r="AV1160" s="16"/>
      <c r="AW1160" s="16"/>
      <c r="AX1160" s="16"/>
      <c r="AY1160" s="16"/>
      <c r="AZ1160" s="16"/>
      <c r="BA1160" s="16"/>
      <c r="BB1160" s="16"/>
      <c r="BC1160" s="16"/>
      <c r="BD1160" s="16"/>
      <c r="BE1160" s="16"/>
      <c r="BF1160" s="16"/>
      <c r="BG1160" s="16"/>
      <c r="BH1160" s="16"/>
      <c r="BI1160" s="16"/>
      <c r="BJ1160" s="16"/>
      <c r="BK1160" s="16"/>
      <c r="BL1160" s="16"/>
      <c r="BM1160" s="16"/>
      <c r="BN1160" s="16"/>
      <c r="BO1160" s="16"/>
      <c r="BP1160" s="16"/>
      <c r="BQ1160" s="16"/>
      <c r="BR1160" s="16"/>
      <c r="BS1160" s="16"/>
      <c r="BT1160" s="16"/>
      <c r="BU1160" s="16"/>
      <c r="BV1160" s="16"/>
      <c r="BW1160" s="16"/>
      <c r="BX1160" s="16"/>
      <c r="BY1160" s="16"/>
      <c r="BZ1160" s="16"/>
      <c r="CA1160" s="16"/>
      <c r="CB1160" s="16"/>
      <c r="CC1160" s="16"/>
      <c r="CD1160" s="16"/>
      <c r="CE1160" s="16"/>
      <c r="CF1160" s="16"/>
      <c r="CG1160" s="16"/>
      <c r="CH1160" s="16"/>
      <c r="CI1160" s="16"/>
      <c r="CJ1160" s="16"/>
      <c r="CK1160" s="16"/>
      <c r="CL1160" s="16"/>
      <c r="CM1160" s="16"/>
      <c r="CN1160" s="16"/>
      <c r="CO1160" s="16"/>
      <c r="CP1160" s="16"/>
      <c r="CQ1160" s="16"/>
      <c r="CR1160" s="16"/>
      <c r="CS1160" s="16"/>
      <c r="CT1160" s="16"/>
      <c r="CU1160" s="16"/>
      <c r="CV1160" s="16"/>
      <c r="CW1160" s="16"/>
      <c r="CX1160" s="16"/>
      <c r="CY1160" s="16"/>
      <c r="CZ1160" s="16"/>
      <c r="DA1160" s="16"/>
      <c r="DB1160" s="16"/>
      <c r="DC1160" s="16"/>
      <c r="DD1160" s="16"/>
      <c r="DE1160" s="16"/>
      <c r="DF1160" s="16"/>
      <c r="DG1160" s="16"/>
      <c r="DH1160" s="16"/>
      <c r="DI1160" s="16"/>
      <c r="DJ1160" s="16"/>
      <c r="DK1160" s="16"/>
      <c r="DL1160" s="16"/>
      <c r="DM1160" s="16"/>
      <c r="DN1160" s="16"/>
      <c r="DO1160" s="16"/>
      <c r="DP1160" s="16"/>
      <c r="DQ1160" s="16"/>
      <c r="DR1160" s="16"/>
      <c r="DS1160" s="16"/>
      <c r="DT1160" s="16"/>
      <c r="DU1160" s="16"/>
      <c r="DV1160" s="16"/>
      <c r="DW1160" s="16"/>
      <c r="DX1160" s="16"/>
      <c r="DY1160" s="16"/>
      <c r="DZ1160" s="16"/>
      <c r="EA1160" s="16"/>
      <c r="EB1160" s="16"/>
      <c r="EC1160" s="16"/>
      <c r="ED1160" s="16"/>
      <c r="EE1160" s="16"/>
      <c r="EF1160" s="16"/>
      <c r="EG1160" s="16"/>
      <c r="EH1160" s="16"/>
      <c r="EI1160" s="16"/>
      <c r="EJ1160" s="16"/>
      <c r="EK1160" s="16"/>
      <c r="EL1160" s="16"/>
      <c r="EM1160" s="16"/>
      <c r="EN1160" s="16"/>
      <c r="EO1160" s="16"/>
      <c r="EP1160" s="16"/>
      <c r="EQ1160" s="16"/>
      <c r="ER1160" s="16"/>
      <c r="ES1160" s="16"/>
      <c r="ET1160" s="16"/>
      <c r="EU1160" s="16"/>
      <c r="EV1160" s="16"/>
      <c r="EW1160" s="16"/>
      <c r="EX1160" s="16"/>
      <c r="EY1160" s="16"/>
      <c r="EZ1160" s="16"/>
      <c r="FA1160" s="16"/>
      <c r="FB1160" s="16"/>
      <c r="FC1160" s="16"/>
      <c r="FD1160" s="16"/>
      <c r="FE1160" s="16"/>
      <c r="FF1160" s="16"/>
      <c r="FG1160" s="16"/>
      <c r="FH1160" s="16"/>
      <c r="FI1160" s="16"/>
      <c r="FJ1160" s="16"/>
      <c r="FK1160" s="16"/>
      <c r="FL1160" s="16"/>
      <c r="FM1160" s="16"/>
      <c r="FN1160" s="16"/>
      <c r="FO1160" s="16"/>
      <c r="FP1160" s="16"/>
      <c r="FQ1160" s="16"/>
      <c r="FR1160" s="16"/>
      <c r="FS1160" s="16"/>
      <c r="FT1160" s="16"/>
      <c r="FU1160" s="16"/>
      <c r="FV1160" s="16"/>
      <c r="FW1160" s="16"/>
      <c r="FX1160" s="16"/>
      <c r="FY1160" s="16"/>
      <c r="FZ1160" s="16"/>
      <c r="GA1160" s="16"/>
      <c r="GB1160" s="16"/>
      <c r="GC1160" s="16"/>
      <c r="GD1160" s="16"/>
      <c r="GE1160" s="16"/>
      <c r="GF1160" s="16"/>
      <c r="GG1160" s="16"/>
      <c r="GH1160" s="16"/>
      <c r="GI1160" s="16"/>
      <c r="GJ1160" s="16"/>
      <c r="GK1160" s="16"/>
      <c r="GL1160" s="16"/>
      <c r="GM1160" s="16"/>
      <c r="GN1160" s="16"/>
      <c r="GO1160" s="16"/>
      <c r="GP1160" s="16"/>
      <c r="GQ1160" s="16"/>
      <c r="GR1160" s="16"/>
      <c r="GS1160" s="16"/>
      <c r="GT1160" s="16"/>
      <c r="GU1160" s="16"/>
      <c r="GV1160" s="16"/>
      <c r="GW1160" s="16"/>
      <c r="GX1160" s="16"/>
      <c r="GY1160" s="16"/>
      <c r="GZ1160" s="16"/>
      <c r="HA1160" s="16"/>
      <c r="HB1160" s="16"/>
      <c r="HC1160" s="16"/>
      <c r="HD1160" s="16"/>
      <c r="HE1160" s="16"/>
      <c r="HF1160" s="16"/>
      <c r="HG1160" s="16"/>
      <c r="HH1160" s="16"/>
      <c r="HI1160" s="16"/>
      <c r="HJ1160" s="16"/>
      <c r="HK1160" s="16"/>
      <c r="HL1160" s="16"/>
      <c r="HM1160" s="16"/>
      <c r="HN1160" s="16"/>
      <c r="HO1160" s="16"/>
      <c r="HP1160" s="16"/>
      <c r="HQ1160" s="16"/>
      <c r="HR1160" s="16"/>
      <c r="HS1160" s="16"/>
      <c r="HT1160" s="16"/>
      <c r="HU1160" s="16"/>
      <c r="HV1160" s="16"/>
      <c r="HW1160" s="16"/>
      <c r="HX1160" s="16"/>
      <c r="HY1160" s="16"/>
      <c r="HZ1160" s="16"/>
      <c r="IA1160" s="16"/>
      <c r="IB1160" s="16"/>
      <c r="IC1160" s="16"/>
      <c r="ID1160" s="16"/>
      <c r="IE1160" s="16"/>
      <c r="IF1160" s="16"/>
      <c r="IG1160" s="16"/>
      <c r="IH1160" s="16"/>
      <c r="II1160" s="16"/>
      <c r="IJ1160" s="16"/>
      <c r="IK1160" s="16"/>
      <c r="IL1160" s="16"/>
      <c r="IM1160" s="16"/>
      <c r="IN1160" s="16"/>
      <c r="IO1160" s="16"/>
      <c r="IP1160" s="16"/>
      <c r="IQ1160" s="16"/>
      <c r="IR1160" s="16"/>
      <c r="IS1160" s="16"/>
      <c r="IT1160" s="16"/>
      <c r="IU1160" s="16"/>
      <c r="IV1160" s="16"/>
      <c r="IW1160" s="16"/>
      <c r="IX1160" s="16"/>
      <c r="IY1160" s="16"/>
      <c r="IZ1160" s="16"/>
      <c r="JA1160" s="16"/>
      <c r="JB1160" s="16"/>
      <c r="JC1160" s="16"/>
      <c r="JD1160" s="16"/>
      <c r="JE1160" s="16"/>
      <c r="JF1160" s="16"/>
      <c r="JG1160" s="16"/>
      <c r="JH1160" s="16"/>
      <c r="JI1160" s="16"/>
      <c r="JJ1160" s="16"/>
      <c r="JK1160" s="16"/>
      <c r="JL1160" s="16"/>
      <c r="JM1160" s="16"/>
      <c r="JN1160" s="16"/>
      <c r="JO1160" s="16"/>
      <c r="JP1160" s="16"/>
      <c r="JQ1160" s="16"/>
      <c r="JR1160" s="16"/>
      <c r="JS1160" s="16"/>
      <c r="JT1160" s="16"/>
      <c r="JU1160" s="16"/>
      <c r="JV1160" s="16"/>
      <c r="JW1160" s="16"/>
      <c r="JX1160" s="16"/>
      <c r="JY1160" s="16"/>
      <c r="JZ1160" s="16"/>
      <c r="KA1160" s="16"/>
      <c r="KB1160" s="16"/>
      <c r="KC1160" s="16"/>
      <c r="KD1160" s="16"/>
      <c r="KE1160" s="16"/>
      <c r="KF1160" s="16"/>
      <c r="KG1160" s="16"/>
      <c r="KH1160" s="16"/>
      <c r="KI1160" s="16"/>
      <c r="KJ1160" s="16"/>
      <c r="KK1160" s="16"/>
      <c r="KL1160" s="16"/>
      <c r="KM1160" s="16"/>
      <c r="KN1160" s="16"/>
      <c r="KO1160" s="16"/>
      <c r="KP1160" s="16"/>
      <c r="KQ1160" s="16"/>
      <c r="KR1160" s="16"/>
      <c r="KS1160" s="16"/>
      <c r="KT1160" s="16"/>
      <c r="KU1160" s="16"/>
      <c r="KV1160" s="16"/>
      <c r="KW1160" s="16"/>
      <c r="KX1160" s="16"/>
      <c r="KY1160" s="16"/>
      <c r="KZ1160" s="16"/>
      <c r="LA1160" s="16"/>
      <c r="LB1160" s="16"/>
      <c r="LC1160" s="16"/>
      <c r="LD1160" s="16"/>
      <c r="LE1160" s="16"/>
      <c r="LF1160" s="16"/>
      <c r="LG1160" s="16"/>
      <c r="LH1160" s="16"/>
      <c r="LI1160" s="16"/>
      <c r="LJ1160" s="16"/>
      <c r="LK1160" s="16"/>
      <c r="LL1160" s="16"/>
      <c r="LM1160" s="16"/>
      <c r="LN1160" s="16"/>
      <c r="LO1160" s="16"/>
      <c r="LP1160" s="16"/>
      <c r="LQ1160" s="16"/>
      <c r="LR1160" s="16"/>
      <c r="LS1160" s="16"/>
      <c r="LT1160" s="16"/>
      <c r="LU1160" s="16"/>
      <c r="LV1160" s="16"/>
      <c r="LW1160" s="16"/>
      <c r="LX1160" s="16"/>
      <c r="LY1160" s="16"/>
      <c r="LZ1160" s="16"/>
      <c r="MA1160" s="16"/>
      <c r="MB1160" s="16"/>
      <c r="MC1160" s="16"/>
      <c r="MD1160" s="16"/>
      <c r="ME1160" s="16"/>
      <c r="MF1160" s="16"/>
      <c r="MG1160" s="16"/>
      <c r="MH1160" s="16"/>
      <c r="MI1160" s="16"/>
      <c r="MJ1160" s="16"/>
      <c r="MK1160" s="16"/>
      <c r="ML1160" s="16"/>
      <c r="MM1160" s="16"/>
      <c r="MN1160" s="16"/>
      <c r="MO1160" s="16"/>
      <c r="MP1160" s="16"/>
      <c r="MQ1160" s="16"/>
      <c r="MR1160" s="16"/>
      <c r="MS1160" s="16"/>
      <c r="MT1160" s="16"/>
      <c r="MU1160" s="16"/>
      <c r="MV1160" s="16"/>
      <c r="MW1160" s="16"/>
      <c r="MX1160" s="16"/>
      <c r="MY1160" s="16"/>
      <c r="MZ1160" s="16"/>
      <c r="NA1160" s="16"/>
      <c r="NB1160" s="16"/>
      <c r="NC1160" s="16"/>
      <c r="ND1160" s="16"/>
      <c r="NE1160" s="16"/>
      <c r="NF1160" s="16"/>
      <c r="NG1160" s="16"/>
      <c r="NH1160" s="16"/>
      <c r="NI1160" s="16"/>
      <c r="NJ1160" s="16"/>
      <c r="NK1160" s="16"/>
      <c r="NL1160" s="16"/>
      <c r="NM1160" s="16"/>
      <c r="NN1160" s="16"/>
      <c r="NO1160" s="16"/>
      <c r="NP1160" s="16"/>
      <c r="NQ1160" s="16"/>
      <c r="NR1160" s="16"/>
      <c r="NS1160" s="16"/>
      <c r="NT1160" s="16"/>
      <c r="NU1160" s="16"/>
      <c r="NV1160" s="16"/>
      <c r="NW1160" s="16"/>
      <c r="NX1160" s="16"/>
      <c r="NY1160" s="16"/>
      <c r="NZ1160" s="16"/>
      <c r="OA1160" s="16"/>
      <c r="OB1160" s="16"/>
      <c r="OC1160" s="16"/>
      <c r="OD1160" s="16"/>
      <c r="OE1160" s="16"/>
      <c r="OF1160" s="16"/>
      <c r="OG1160" s="16"/>
      <c r="OH1160" s="16"/>
      <c r="OI1160" s="16"/>
      <c r="OJ1160" s="16"/>
      <c r="OK1160" s="16"/>
      <c r="OL1160" s="16"/>
      <c r="OM1160" s="16"/>
      <c r="ON1160" s="16"/>
      <c r="OO1160" s="16"/>
      <c r="OP1160" s="16"/>
      <c r="OQ1160" s="16"/>
      <c r="OR1160" s="16"/>
      <c r="OS1160" s="16"/>
      <c r="OT1160" s="16"/>
      <c r="OU1160" s="16"/>
      <c r="OV1160" s="16"/>
      <c r="OW1160" s="16"/>
      <c r="OX1160" s="16"/>
      <c r="OY1160" s="16"/>
      <c r="OZ1160" s="16"/>
      <c r="PA1160" s="16"/>
      <c r="PB1160" s="16"/>
      <c r="PC1160" s="16"/>
      <c r="PD1160" s="16"/>
      <c r="PE1160" s="16"/>
      <c r="PF1160" s="16"/>
      <c r="PG1160" s="16"/>
      <c r="PH1160" s="16"/>
      <c r="PI1160" s="16"/>
      <c r="PJ1160" s="16"/>
      <c r="PK1160" s="16"/>
      <c r="PL1160" s="16"/>
      <c r="PM1160" s="16"/>
      <c r="PN1160" s="16"/>
      <c r="PO1160" s="16"/>
      <c r="PP1160" s="16"/>
      <c r="PQ1160" s="16"/>
      <c r="PR1160" s="16"/>
      <c r="PS1160" s="16"/>
      <c r="PT1160" s="16"/>
      <c r="PU1160" s="16"/>
      <c r="PV1160" s="16"/>
      <c r="PW1160" s="16"/>
      <c r="PX1160" s="16"/>
      <c r="PY1160" s="16"/>
      <c r="PZ1160" s="16"/>
      <c r="QA1160" s="16"/>
      <c r="QB1160" s="16"/>
      <c r="QC1160" s="16"/>
      <c r="QD1160" s="16"/>
      <c r="QE1160" s="16"/>
      <c r="QF1160" s="16"/>
      <c r="QG1160" s="16"/>
      <c r="QH1160" s="16"/>
      <c r="QI1160" s="16"/>
      <c r="QJ1160" s="16"/>
      <c r="QK1160" s="16"/>
      <c r="QL1160" s="16"/>
      <c r="QM1160" s="16"/>
      <c r="QN1160" s="16"/>
      <c r="QO1160" s="16"/>
      <c r="QP1160" s="16"/>
      <c r="QQ1160" s="16"/>
      <c r="QR1160" s="16"/>
      <c r="QS1160" s="16"/>
      <c r="QT1160" s="16"/>
      <c r="QU1160" s="16"/>
      <c r="QV1160" s="16"/>
      <c r="QW1160" s="16"/>
      <c r="QX1160" s="16"/>
      <c r="QY1160" s="16"/>
      <c r="QZ1160" s="16"/>
      <c r="RA1160" s="16"/>
      <c r="RB1160" s="16"/>
      <c r="RC1160" s="16"/>
      <c r="RD1160" s="16"/>
      <c r="RE1160" s="16"/>
      <c r="RF1160" s="16"/>
      <c r="RG1160" s="16"/>
      <c r="RH1160" s="16"/>
      <c r="RI1160" s="16"/>
      <c r="RJ1160" s="16"/>
      <c r="RK1160" s="16"/>
      <c r="RL1160" s="16"/>
      <c r="RM1160" s="16"/>
      <c r="RN1160" s="16"/>
      <c r="RO1160" s="16"/>
      <c r="RP1160" s="16"/>
      <c r="RQ1160" s="16"/>
      <c r="RR1160" s="16"/>
      <c r="RS1160" s="16"/>
      <c r="RT1160" s="16"/>
      <c r="RU1160" s="16"/>
      <c r="RV1160" s="16"/>
      <c r="RW1160" s="16"/>
      <c r="RX1160" s="16"/>
      <c r="RY1160" s="16"/>
      <c r="RZ1160" s="16"/>
      <c r="SA1160" s="16"/>
      <c r="SB1160" s="16"/>
      <c r="SC1160" s="16"/>
      <c r="SD1160" s="16"/>
      <c r="SE1160" s="16"/>
      <c r="SF1160" s="16"/>
      <c r="SG1160" s="16"/>
      <c r="SH1160" s="16"/>
      <c r="SI1160" s="16"/>
      <c r="SJ1160" s="16"/>
      <c r="SK1160" s="16"/>
      <c r="SL1160" s="16"/>
      <c r="SM1160" s="16"/>
      <c r="SN1160" s="16"/>
      <c r="SO1160" s="16"/>
      <c r="SP1160" s="16"/>
      <c r="SQ1160" s="16"/>
      <c r="SR1160" s="16"/>
      <c r="SS1160" s="16"/>
      <c r="ST1160" s="16"/>
      <c r="SU1160" s="16"/>
      <c r="SV1160" s="16"/>
      <c r="SW1160" s="16"/>
      <c r="SX1160" s="16"/>
      <c r="SY1160" s="16"/>
      <c r="SZ1160" s="16"/>
      <c r="TA1160" s="16"/>
      <c r="TB1160" s="16"/>
      <c r="TC1160" s="16"/>
      <c r="TD1160" s="16"/>
      <c r="TE1160" s="16"/>
      <c r="TF1160" s="16"/>
      <c r="TG1160" s="16"/>
      <c r="TH1160" s="16"/>
      <c r="TI1160" s="16"/>
      <c r="TJ1160" s="16"/>
      <c r="TK1160" s="16"/>
      <c r="TL1160" s="16"/>
      <c r="TM1160" s="16"/>
      <c r="TN1160" s="16"/>
      <c r="TO1160" s="16"/>
      <c r="TP1160" s="16"/>
      <c r="TQ1160" s="16"/>
      <c r="TR1160" s="16"/>
      <c r="TS1160" s="16"/>
      <c r="TT1160" s="16"/>
      <c r="TU1160" s="16"/>
      <c r="TV1160" s="16"/>
      <c r="TW1160" s="16"/>
      <c r="TX1160" s="16"/>
      <c r="TY1160" s="16"/>
      <c r="TZ1160" s="16"/>
      <c r="UA1160" s="16"/>
      <c r="UB1160" s="16"/>
      <c r="UC1160" s="16"/>
      <c r="UD1160" s="16"/>
      <c r="UE1160" s="16"/>
      <c r="UF1160" s="16"/>
      <c r="UG1160" s="16"/>
      <c r="UH1160" s="16"/>
      <c r="UI1160" s="16"/>
      <c r="UJ1160" s="16"/>
      <c r="UK1160" s="16"/>
      <c r="UL1160" s="16"/>
      <c r="UM1160" s="16"/>
      <c r="UN1160" s="16"/>
      <c r="UO1160" s="16"/>
      <c r="UP1160" s="16"/>
      <c r="UQ1160" s="16"/>
      <c r="UR1160" s="16"/>
      <c r="US1160" s="16"/>
      <c r="UT1160" s="16"/>
      <c r="UU1160" s="16"/>
      <c r="UV1160" s="16"/>
      <c r="UW1160" s="16"/>
      <c r="UX1160" s="16"/>
      <c r="UY1160" s="16"/>
      <c r="UZ1160" s="16"/>
      <c r="VA1160" s="16"/>
      <c r="VB1160" s="16"/>
      <c r="VC1160" s="16"/>
      <c r="VD1160" s="16"/>
      <c r="VE1160" s="16"/>
      <c r="VF1160" s="16"/>
      <c r="VG1160" s="16"/>
      <c r="VH1160" s="16"/>
      <c r="VI1160" s="16"/>
      <c r="VJ1160" s="16"/>
      <c r="VK1160" s="16"/>
      <c r="VL1160" s="16"/>
      <c r="VM1160" s="16"/>
      <c r="VN1160" s="16"/>
      <c r="VO1160" s="16"/>
      <c r="VP1160" s="16"/>
      <c r="VQ1160" s="16"/>
      <c r="VR1160" s="16"/>
      <c r="VS1160" s="16"/>
      <c r="VT1160" s="16"/>
      <c r="VU1160" s="16"/>
      <c r="VV1160" s="16"/>
      <c r="VW1160" s="16"/>
      <c r="VX1160" s="16"/>
      <c r="VY1160" s="16"/>
      <c r="VZ1160" s="16"/>
      <c r="WA1160" s="16"/>
      <c r="WB1160" s="16"/>
      <c r="WC1160" s="16"/>
      <c r="WD1160" s="16"/>
      <c r="WE1160" s="16"/>
      <c r="WF1160" s="16"/>
      <c r="WG1160" s="16"/>
      <c r="WH1160" s="16"/>
      <c r="WI1160" s="16"/>
      <c r="WJ1160" s="16"/>
      <c r="WK1160" s="16"/>
      <c r="WL1160" s="16"/>
      <c r="WM1160" s="16"/>
      <c r="WN1160" s="16"/>
      <c r="WO1160" s="16"/>
      <c r="WP1160" s="16"/>
      <c r="WQ1160" s="16"/>
      <c r="WR1160" s="16"/>
      <c r="WS1160" s="16"/>
      <c r="WT1160" s="16"/>
      <c r="WU1160" s="16"/>
      <c r="WV1160" s="16"/>
      <c r="WW1160" s="16"/>
      <c r="WX1160" s="16"/>
      <c r="WY1160" s="16"/>
      <c r="WZ1160" s="16"/>
      <c r="XA1160" s="16"/>
      <c r="XB1160" s="16"/>
      <c r="XC1160" s="16"/>
      <c r="XD1160" s="16"/>
      <c r="XE1160" s="16"/>
      <c r="XF1160" s="16"/>
      <c r="XG1160" s="16"/>
      <c r="XH1160" s="16"/>
      <c r="XI1160" s="16"/>
      <c r="XJ1160" s="16"/>
      <c r="XK1160" s="16"/>
      <c r="XL1160" s="16"/>
      <c r="XM1160" s="16"/>
      <c r="XN1160" s="16"/>
      <c r="XO1160" s="16"/>
      <c r="XP1160" s="16"/>
      <c r="XQ1160" s="16"/>
      <c r="XR1160" s="16"/>
      <c r="XS1160" s="16"/>
      <c r="XT1160" s="16"/>
      <c r="XU1160" s="16"/>
      <c r="XV1160" s="16"/>
      <c r="XW1160" s="16"/>
      <c r="XX1160" s="16"/>
      <c r="XY1160" s="16"/>
      <c r="XZ1160" s="16"/>
      <c r="YA1160" s="16"/>
      <c r="YB1160" s="16"/>
      <c r="YC1160" s="16"/>
      <c r="YD1160" s="16"/>
      <c r="YE1160" s="16"/>
      <c r="YF1160" s="16"/>
      <c r="YG1160" s="16"/>
      <c r="YH1160" s="16"/>
      <c r="YI1160" s="16"/>
      <c r="YJ1160" s="16"/>
      <c r="YK1160" s="16"/>
      <c r="YL1160" s="16"/>
      <c r="YM1160" s="16"/>
      <c r="YN1160" s="16"/>
      <c r="YO1160" s="16"/>
      <c r="YP1160" s="16"/>
      <c r="YQ1160" s="16"/>
      <c r="YR1160" s="16"/>
      <c r="YS1160" s="16"/>
      <c r="YT1160" s="16"/>
      <c r="YU1160" s="16"/>
      <c r="YV1160" s="16"/>
      <c r="YW1160" s="16"/>
      <c r="YX1160" s="16"/>
      <c r="YY1160" s="16"/>
      <c r="YZ1160" s="16"/>
      <c r="ZA1160" s="16"/>
      <c r="ZB1160" s="16"/>
      <c r="ZC1160" s="16"/>
      <c r="ZD1160" s="16"/>
      <c r="ZE1160" s="16"/>
      <c r="ZF1160" s="16"/>
      <c r="ZG1160" s="16"/>
      <c r="ZH1160" s="16"/>
      <c r="ZI1160" s="16"/>
      <c r="ZJ1160" s="16"/>
      <c r="ZK1160" s="16"/>
      <c r="ZL1160" s="16"/>
      <c r="ZM1160" s="16"/>
      <c r="ZN1160" s="16"/>
      <c r="ZO1160" s="16"/>
      <c r="ZP1160" s="16"/>
      <c r="ZQ1160" s="16"/>
      <c r="ZR1160" s="16"/>
      <c r="ZS1160" s="16"/>
      <c r="ZT1160" s="16"/>
      <c r="ZU1160" s="16"/>
      <c r="ZV1160" s="16"/>
      <c r="ZW1160" s="16"/>
      <c r="ZX1160" s="16"/>
      <c r="ZY1160" s="16"/>
      <c r="ZZ1160" s="16"/>
      <c r="AAA1160" s="16"/>
      <c r="AAB1160" s="16"/>
      <c r="AAC1160" s="16"/>
      <c r="AAD1160" s="16"/>
      <c r="AAE1160" s="16"/>
      <c r="AAF1160" s="16"/>
      <c r="AAG1160" s="16"/>
      <c r="AAH1160" s="16"/>
      <c r="AAI1160" s="16"/>
      <c r="AAJ1160" s="16"/>
      <c r="AAK1160" s="16"/>
      <c r="AAL1160" s="16"/>
      <c r="AAM1160" s="16"/>
      <c r="AAN1160" s="16"/>
      <c r="AAO1160" s="16"/>
      <c r="AAP1160" s="16"/>
      <c r="AAQ1160" s="16"/>
      <c r="AAR1160" s="16"/>
      <c r="AAS1160" s="16"/>
      <c r="AAT1160" s="16"/>
      <c r="AAU1160" s="16"/>
      <c r="AAV1160" s="16"/>
      <c r="AAW1160" s="16"/>
      <c r="AAX1160" s="16"/>
      <c r="AAY1160" s="16"/>
      <c r="AAZ1160" s="16"/>
      <c r="ABA1160" s="16"/>
      <c r="ABB1160" s="16"/>
      <c r="ABC1160" s="16"/>
      <c r="ABD1160" s="16"/>
      <c r="ABE1160" s="16"/>
      <c r="ABF1160" s="16"/>
      <c r="ABG1160" s="16"/>
      <c r="ABH1160" s="16"/>
      <c r="ABI1160" s="16"/>
      <c r="ABJ1160" s="16"/>
      <c r="ABK1160" s="16"/>
      <c r="ABL1160" s="16"/>
      <c r="ABM1160" s="16"/>
      <c r="ABN1160" s="16"/>
      <c r="ABO1160" s="16"/>
      <c r="ABP1160" s="16"/>
      <c r="ABQ1160" s="16"/>
      <c r="ABR1160" s="16"/>
      <c r="ABS1160" s="16"/>
      <c r="ABT1160" s="16"/>
      <c r="ABU1160" s="16"/>
      <c r="ABV1160" s="16"/>
      <c r="ABW1160" s="16"/>
      <c r="ABX1160" s="16"/>
      <c r="ABY1160" s="16"/>
      <c r="ABZ1160" s="16"/>
      <c r="ACA1160" s="16"/>
      <c r="ACB1160" s="16"/>
      <c r="ACC1160" s="16"/>
      <c r="ACD1160" s="16"/>
      <c r="ACE1160" s="16"/>
      <c r="ACF1160" s="16"/>
      <c r="ACG1160" s="16"/>
      <c r="ACH1160" s="16"/>
      <c r="ACI1160" s="16"/>
      <c r="ACJ1160" s="16"/>
      <c r="ACK1160" s="16"/>
      <c r="ACL1160" s="16"/>
      <c r="ACM1160" s="16"/>
      <c r="ACN1160" s="16"/>
      <c r="ACO1160" s="16"/>
      <c r="ACP1160" s="16"/>
      <c r="ACQ1160" s="16"/>
      <c r="ACR1160" s="16"/>
      <c r="ACS1160" s="16"/>
      <c r="ACT1160" s="16"/>
      <c r="ACU1160" s="16"/>
      <c r="ACV1160" s="16"/>
      <c r="ACW1160" s="16"/>
      <c r="ACX1160" s="16"/>
      <c r="ACY1160" s="16"/>
      <c r="ACZ1160" s="16"/>
      <c r="ADA1160" s="16"/>
      <c r="ADB1160" s="16"/>
      <c r="ADC1160" s="16"/>
      <c r="ADD1160" s="16"/>
      <c r="ADE1160" s="16"/>
      <c r="ADF1160" s="16"/>
      <c r="ADG1160" s="16"/>
      <c r="ADH1160" s="16"/>
      <c r="ADI1160" s="16"/>
      <c r="ADJ1160" s="16"/>
      <c r="ADK1160" s="16"/>
      <c r="ADL1160" s="16"/>
      <c r="ADM1160" s="16"/>
      <c r="ADN1160" s="16"/>
      <c r="ADO1160" s="16"/>
      <c r="ADP1160" s="16"/>
      <c r="ADQ1160" s="16"/>
      <c r="ADR1160" s="16"/>
      <c r="ADS1160" s="16"/>
      <c r="ADT1160" s="16"/>
      <c r="ADU1160" s="16"/>
      <c r="ADV1160" s="16"/>
      <c r="ADW1160" s="16"/>
      <c r="ADX1160" s="16"/>
      <c r="ADY1160" s="16"/>
      <c r="ADZ1160" s="16"/>
      <c r="AEA1160" s="16"/>
      <c r="AEB1160" s="16"/>
      <c r="AEC1160" s="16"/>
      <c r="AED1160" s="16"/>
      <c r="AEE1160" s="16"/>
      <c r="AEF1160" s="16"/>
      <c r="AEG1160" s="16"/>
      <c r="AEH1160" s="16"/>
      <c r="AEI1160" s="16"/>
      <c r="AEJ1160" s="16"/>
      <c r="AEK1160" s="16"/>
      <c r="AEL1160" s="16"/>
      <c r="AEM1160" s="16"/>
      <c r="AEN1160" s="16"/>
      <c r="AEO1160" s="16"/>
      <c r="AEP1160" s="16"/>
      <c r="AEQ1160" s="16"/>
      <c r="AER1160" s="16"/>
      <c r="AES1160" s="16"/>
      <c r="AET1160" s="16"/>
      <c r="AEU1160" s="16"/>
      <c r="AEV1160" s="16"/>
      <c r="AEW1160" s="16"/>
      <c r="AEX1160" s="16"/>
      <c r="AEY1160" s="16"/>
      <c r="AEZ1160" s="16"/>
      <c r="AFA1160" s="16"/>
      <c r="AFB1160" s="16"/>
      <c r="AFC1160" s="16"/>
      <c r="AFD1160" s="16"/>
      <c r="AFE1160" s="16"/>
      <c r="AFF1160" s="16"/>
      <c r="AFG1160" s="16"/>
      <c r="AFH1160" s="16"/>
      <c r="AFI1160" s="16"/>
      <c r="AFJ1160" s="16"/>
      <c r="AFK1160" s="16"/>
      <c r="AFL1160" s="16"/>
      <c r="AFM1160" s="16"/>
      <c r="AFN1160" s="16"/>
      <c r="AFO1160" s="16"/>
      <c r="AFP1160" s="16"/>
      <c r="AFQ1160" s="16"/>
      <c r="AFR1160" s="16"/>
      <c r="AFS1160" s="16"/>
      <c r="AFT1160" s="16"/>
      <c r="AFU1160" s="16"/>
      <c r="AFV1160" s="16"/>
      <c r="AFW1160" s="16"/>
      <c r="AFX1160" s="16"/>
      <c r="AFY1160" s="16"/>
      <c r="AFZ1160" s="16"/>
      <c r="AGA1160" s="16"/>
      <c r="AGB1160" s="16"/>
      <c r="AGC1160" s="16"/>
      <c r="AGD1160" s="16"/>
      <c r="AGE1160" s="16"/>
      <c r="AGF1160" s="16"/>
      <c r="AGG1160" s="16"/>
      <c r="AGH1160" s="16"/>
      <c r="AGI1160" s="16"/>
      <c r="AGJ1160" s="16"/>
      <c r="AGK1160" s="16"/>
      <c r="AGL1160" s="16"/>
      <c r="AGM1160" s="16"/>
      <c r="AGN1160" s="16"/>
      <c r="AGO1160" s="16"/>
      <c r="AGP1160" s="16"/>
      <c r="AGQ1160" s="16"/>
      <c r="AGR1160" s="16"/>
      <c r="AGS1160" s="16"/>
      <c r="AGT1160" s="16"/>
      <c r="AGU1160" s="16"/>
      <c r="AGV1160" s="16"/>
      <c r="AGW1160" s="16"/>
      <c r="AGX1160" s="16"/>
      <c r="AGY1160" s="16"/>
      <c r="AGZ1160" s="16"/>
      <c r="AHA1160" s="16"/>
      <c r="AHB1160" s="16"/>
      <c r="AHC1160" s="16"/>
      <c r="AHD1160" s="16"/>
      <c r="AHE1160" s="16"/>
      <c r="AHF1160" s="16"/>
      <c r="AHG1160" s="16"/>
      <c r="AHH1160" s="16"/>
      <c r="AHI1160" s="16"/>
      <c r="AHJ1160" s="16"/>
      <c r="AHK1160" s="16"/>
      <c r="AHL1160" s="16"/>
      <c r="AHM1160" s="16"/>
      <c r="AHN1160" s="16"/>
      <c r="AHO1160" s="16"/>
      <c r="AHP1160" s="16"/>
      <c r="AHQ1160" s="16"/>
      <c r="AHR1160" s="16"/>
      <c r="AHS1160" s="16"/>
      <c r="AHT1160" s="16"/>
      <c r="AHU1160" s="16"/>
      <c r="AHV1160" s="16"/>
      <c r="AHW1160" s="16"/>
      <c r="AHX1160" s="16"/>
      <c r="AHY1160" s="16"/>
      <c r="AHZ1160" s="16"/>
      <c r="AIA1160" s="16"/>
      <c r="AIB1160" s="16"/>
      <c r="AIC1160" s="16"/>
      <c r="AID1160" s="16"/>
      <c r="AIE1160" s="16"/>
      <c r="AIF1160" s="16"/>
      <c r="AIG1160" s="16"/>
      <c r="AIH1160" s="16"/>
      <c r="AII1160" s="16"/>
      <c r="AIJ1160" s="16"/>
      <c r="AIK1160" s="16"/>
      <c r="AIL1160" s="16"/>
      <c r="AIM1160" s="16"/>
      <c r="AIN1160" s="16"/>
      <c r="AIO1160" s="16"/>
      <c r="AIP1160" s="16"/>
      <c r="AIQ1160" s="16"/>
      <c r="AIR1160" s="16"/>
      <c r="AIS1160" s="16"/>
      <c r="AIT1160" s="16"/>
      <c r="AIU1160" s="16"/>
      <c r="AIV1160" s="16"/>
      <c r="AIW1160" s="16"/>
      <c r="AIX1160" s="16"/>
      <c r="AIY1160" s="16"/>
      <c r="AIZ1160" s="16"/>
      <c r="AJA1160" s="16"/>
      <c r="AJB1160" s="16"/>
      <c r="AJC1160" s="16"/>
      <c r="AJD1160" s="16"/>
      <c r="AJE1160" s="16"/>
      <c r="AJF1160" s="16"/>
      <c r="AJG1160" s="16"/>
      <c r="AJH1160" s="16"/>
      <c r="AJI1160" s="16"/>
      <c r="AJJ1160" s="16"/>
      <c r="AJK1160" s="16"/>
      <c r="AJL1160" s="16"/>
      <c r="AJM1160" s="16"/>
      <c r="AJN1160" s="16"/>
      <c r="AJO1160" s="16"/>
      <c r="AJP1160" s="16"/>
      <c r="AJQ1160" s="16"/>
      <c r="AJR1160" s="16"/>
      <c r="AJS1160" s="16"/>
      <c r="AJT1160" s="16"/>
      <c r="AJU1160" s="16"/>
      <c r="AJV1160" s="16"/>
      <c r="AJW1160" s="16"/>
      <c r="AJX1160" s="16"/>
      <c r="AJY1160" s="16"/>
      <c r="AJZ1160" s="16"/>
      <c r="AKA1160" s="16"/>
      <c r="AKB1160" s="16"/>
      <c r="AKC1160" s="16"/>
      <c r="AKD1160" s="16"/>
      <c r="AKE1160" s="16"/>
      <c r="AKF1160" s="16"/>
      <c r="AKG1160" s="16"/>
      <c r="AKH1160" s="16"/>
      <c r="AKI1160" s="16"/>
      <c r="AKJ1160" s="16"/>
      <c r="AKK1160" s="16"/>
      <c r="AKL1160" s="16"/>
      <c r="AKM1160" s="16"/>
      <c r="AKN1160" s="16"/>
      <c r="AKO1160" s="16"/>
      <c r="AKP1160" s="16"/>
      <c r="AKQ1160" s="16"/>
      <c r="AKR1160" s="16"/>
      <c r="AKS1160" s="16"/>
      <c r="AKT1160" s="16"/>
      <c r="AKU1160" s="16"/>
      <c r="AKV1160" s="16"/>
      <c r="AKW1160" s="16"/>
      <c r="AKX1160" s="16"/>
      <c r="AKY1160" s="16"/>
      <c r="AKZ1160" s="16"/>
      <c r="ALA1160" s="16"/>
      <c r="ALB1160" s="16"/>
      <c r="ALC1160" s="16"/>
      <c r="ALD1160" s="16"/>
      <c r="ALE1160" s="16"/>
      <c r="ALF1160" s="16"/>
      <c r="ALG1160" s="16"/>
      <c r="ALH1160" s="16"/>
      <c r="ALI1160" s="16"/>
      <c r="ALJ1160" s="16"/>
      <c r="ALK1160" s="16"/>
      <c r="ALL1160" s="16"/>
      <c r="ALM1160" s="16"/>
      <c r="ALN1160" s="16"/>
      <c r="ALO1160" s="16"/>
      <c r="ALP1160" s="16"/>
      <c r="ALQ1160" s="16"/>
      <c r="ALR1160" s="16"/>
      <c r="ALS1160" s="16"/>
      <c r="ALT1160" s="16"/>
      <c r="ALU1160" s="16"/>
      <c r="ALV1160" s="16"/>
      <c r="ALW1160" s="16"/>
      <c r="ALX1160" s="16"/>
      <c r="ALY1160" s="16"/>
      <c r="ALZ1160" s="16"/>
      <c r="AMA1160" s="16"/>
      <c r="AMB1160" s="16"/>
      <c r="AMC1160" s="16"/>
      <c r="AMD1160" s="16"/>
      <c r="AME1160" s="16"/>
      <c r="AMF1160" s="16"/>
      <c r="AMG1160" s="16"/>
      <c r="AMH1160" s="16"/>
      <c r="AMI1160" s="16"/>
      <c r="AMJ1160" s="16"/>
      <c r="AMK1160" s="16"/>
      <c r="AML1160" s="16"/>
      <c r="AMM1160" s="16"/>
      <c r="AMN1160" s="16"/>
      <c r="AMO1160" s="16"/>
      <c r="AMP1160" s="16"/>
      <c r="AMQ1160" s="16"/>
      <c r="AMR1160" s="16"/>
      <c r="AMS1160" s="16"/>
      <c r="AMT1160" s="16"/>
      <c r="AMU1160" s="16"/>
      <c r="AMV1160" s="16"/>
      <c r="AMW1160" s="16"/>
      <c r="AMX1160" s="16"/>
      <c r="AMY1160" s="16"/>
      <c r="AMZ1160" s="16"/>
      <c r="ANA1160" s="16"/>
      <c r="ANB1160" s="16"/>
      <c r="ANC1160" s="16"/>
      <c r="AND1160" s="16"/>
      <c r="ANE1160" s="16"/>
      <c r="ANF1160" s="16"/>
      <c r="ANG1160" s="16"/>
      <c r="ANH1160" s="16"/>
      <c r="ANI1160" s="16"/>
      <c r="ANJ1160" s="16"/>
      <c r="ANK1160" s="16"/>
      <c r="ANL1160" s="16"/>
      <c r="ANM1160" s="16"/>
      <c r="ANN1160" s="16"/>
      <c r="ANO1160" s="16"/>
      <c r="ANP1160" s="16"/>
      <c r="ANQ1160" s="16"/>
      <c r="ANR1160" s="16"/>
      <c r="ANS1160" s="16"/>
      <c r="ANT1160" s="16"/>
      <c r="ANU1160" s="16"/>
      <c r="ANV1160" s="16"/>
      <c r="ANW1160" s="16"/>
      <c r="ANX1160" s="16"/>
      <c r="ANY1160" s="16"/>
      <c r="ANZ1160" s="16"/>
      <c r="AOA1160" s="16"/>
      <c r="AOB1160" s="16"/>
      <c r="AOC1160" s="16"/>
      <c r="AOD1160" s="16"/>
      <c r="AOE1160" s="16"/>
      <c r="AOF1160" s="16"/>
      <c r="AOG1160" s="16"/>
      <c r="AOH1160" s="16"/>
      <c r="AOI1160" s="16"/>
      <c r="AOJ1160" s="16"/>
      <c r="AOK1160" s="16"/>
      <c r="AOL1160" s="16"/>
      <c r="AOM1160" s="16"/>
      <c r="AON1160" s="16"/>
      <c r="AOO1160" s="16"/>
      <c r="AOP1160" s="16"/>
      <c r="AOQ1160" s="16"/>
      <c r="AOR1160" s="16"/>
      <c r="AOS1160" s="16"/>
      <c r="AOT1160" s="16"/>
      <c r="AOU1160" s="16"/>
      <c r="AOV1160" s="16"/>
      <c r="AOW1160" s="16"/>
      <c r="AOX1160" s="16"/>
      <c r="AOY1160" s="16"/>
      <c r="AOZ1160" s="16"/>
      <c r="APA1160" s="16"/>
      <c r="APB1160" s="16"/>
      <c r="APC1160" s="16"/>
      <c r="APD1160" s="16"/>
      <c r="APE1160" s="16"/>
      <c r="APF1160" s="16"/>
      <c r="APG1160" s="16"/>
      <c r="APH1160" s="16"/>
      <c r="API1160" s="16"/>
      <c r="APJ1160" s="16"/>
      <c r="APK1160" s="16"/>
      <c r="APL1160" s="16"/>
      <c r="APM1160" s="16"/>
      <c r="APN1160" s="16"/>
      <c r="APO1160" s="16"/>
      <c r="APP1160" s="16"/>
      <c r="APQ1160" s="16"/>
      <c r="APR1160" s="16"/>
      <c r="APS1160" s="16"/>
      <c r="APT1160" s="16"/>
      <c r="APU1160" s="16"/>
      <c r="APV1160" s="16"/>
      <c r="APW1160" s="16"/>
      <c r="APX1160" s="16"/>
      <c r="APY1160" s="16"/>
      <c r="APZ1160" s="16"/>
      <c r="AQA1160" s="16"/>
      <c r="AQB1160" s="16"/>
      <c r="AQC1160" s="16"/>
      <c r="AQD1160" s="16"/>
      <c r="AQE1160" s="16"/>
      <c r="AQF1160" s="16"/>
      <c r="AQG1160" s="16"/>
      <c r="AQH1160" s="16"/>
      <c r="AQI1160" s="16"/>
      <c r="AQJ1160" s="16"/>
      <c r="AQK1160" s="16"/>
      <c r="AQL1160" s="16"/>
      <c r="AQM1160" s="16"/>
      <c r="AQN1160" s="16"/>
      <c r="AQO1160" s="16"/>
      <c r="AQP1160" s="16"/>
      <c r="AQQ1160" s="16"/>
      <c r="AQR1160" s="16"/>
      <c r="AQS1160" s="16"/>
      <c r="AQT1160" s="16"/>
      <c r="AQU1160" s="16"/>
      <c r="AQV1160" s="16"/>
      <c r="AQW1160" s="16"/>
      <c r="AQX1160" s="16"/>
      <c r="AQY1160" s="16"/>
      <c r="AQZ1160" s="16"/>
      <c r="ARA1160" s="16"/>
      <c r="ARB1160" s="16"/>
      <c r="ARC1160" s="16"/>
      <c r="ARD1160" s="16"/>
      <c r="ARE1160" s="16"/>
      <c r="ARF1160" s="16"/>
      <c r="ARG1160" s="16"/>
      <c r="ARH1160" s="16"/>
      <c r="ARI1160" s="16"/>
      <c r="ARJ1160" s="16"/>
      <c r="ARK1160" s="16"/>
      <c r="ARL1160" s="16"/>
      <c r="ARM1160" s="16"/>
      <c r="ARN1160" s="16"/>
      <c r="ARO1160" s="16"/>
      <c r="ARP1160" s="16"/>
      <c r="ARQ1160" s="16"/>
      <c r="ARR1160" s="16"/>
      <c r="ARS1160" s="16"/>
      <c r="ART1160" s="16"/>
      <c r="ARU1160" s="16"/>
      <c r="ARV1160" s="16"/>
      <c r="ARW1160" s="16"/>
      <c r="ARX1160" s="16"/>
      <c r="ARY1160" s="16"/>
      <c r="ARZ1160" s="16"/>
      <c r="ASA1160" s="16"/>
      <c r="ASB1160" s="16"/>
      <c r="ASC1160" s="16"/>
      <c r="ASD1160" s="16"/>
      <c r="ASE1160" s="16"/>
      <c r="ASF1160" s="16"/>
      <c r="ASG1160" s="16"/>
      <c r="ASH1160" s="16"/>
      <c r="ASI1160" s="16"/>
      <c r="ASJ1160" s="16"/>
      <c r="ASK1160" s="16"/>
      <c r="ASL1160" s="16"/>
      <c r="ASM1160" s="16"/>
      <c r="ASN1160" s="16"/>
      <c r="ASO1160" s="16"/>
      <c r="ASP1160" s="16"/>
      <c r="ASQ1160" s="16"/>
      <c r="ASR1160" s="16"/>
      <c r="ASS1160" s="16"/>
      <c r="AST1160" s="16"/>
      <c r="ASU1160" s="16"/>
      <c r="ASV1160" s="16"/>
      <c r="ASW1160" s="16"/>
      <c r="ASX1160" s="16"/>
      <c r="ASY1160" s="16"/>
      <c r="ASZ1160" s="16"/>
      <c r="ATA1160" s="16"/>
      <c r="ATB1160" s="16"/>
      <c r="ATC1160" s="16"/>
      <c r="ATD1160" s="16"/>
      <c r="ATE1160" s="16"/>
      <c r="ATF1160" s="16"/>
      <c r="ATG1160" s="16"/>
      <c r="ATH1160" s="16"/>
      <c r="ATI1160" s="16"/>
      <c r="ATJ1160" s="16"/>
      <c r="ATK1160" s="16"/>
      <c r="ATL1160" s="16"/>
      <c r="ATM1160" s="16"/>
      <c r="ATN1160" s="16"/>
      <c r="ATO1160" s="16"/>
      <c r="ATP1160" s="16"/>
      <c r="ATQ1160" s="16"/>
      <c r="ATR1160" s="16"/>
      <c r="ATS1160" s="16"/>
      <c r="ATT1160" s="16"/>
      <c r="ATU1160" s="16"/>
      <c r="ATV1160" s="16"/>
      <c r="ATW1160" s="16"/>
      <c r="ATX1160" s="16"/>
      <c r="ATY1160" s="16"/>
      <c r="ATZ1160" s="16"/>
      <c r="AUA1160" s="16"/>
      <c r="AUB1160" s="16"/>
      <c r="AUC1160" s="16"/>
      <c r="AUD1160" s="16"/>
      <c r="AUE1160" s="16"/>
      <c r="AUF1160" s="16"/>
      <c r="AUG1160" s="16"/>
      <c r="AUH1160" s="16"/>
      <c r="AUI1160" s="16"/>
      <c r="AUJ1160" s="16"/>
      <c r="AUK1160" s="16"/>
      <c r="AUL1160" s="16"/>
      <c r="AUM1160" s="16"/>
      <c r="AUN1160" s="16"/>
      <c r="AUO1160" s="16"/>
      <c r="AUP1160" s="16"/>
      <c r="AUQ1160" s="16"/>
      <c r="AUR1160" s="16"/>
      <c r="AUS1160" s="16"/>
      <c r="AUT1160" s="16"/>
      <c r="AUU1160" s="16"/>
      <c r="AUV1160" s="16"/>
      <c r="AUW1160" s="16"/>
      <c r="AUX1160" s="16"/>
      <c r="AUY1160" s="16"/>
      <c r="AUZ1160" s="16"/>
      <c r="AVA1160" s="16"/>
      <c r="AVB1160" s="16"/>
      <c r="AVC1160" s="16"/>
      <c r="AVD1160" s="16"/>
      <c r="AVE1160" s="16"/>
      <c r="AVF1160" s="16"/>
      <c r="AVG1160" s="16"/>
      <c r="AVH1160" s="16"/>
      <c r="AVI1160" s="16"/>
      <c r="AVJ1160" s="16"/>
      <c r="AVK1160" s="16"/>
      <c r="AVL1160" s="16"/>
      <c r="AVM1160" s="16"/>
      <c r="AVN1160" s="16"/>
      <c r="AVO1160" s="16"/>
      <c r="AVP1160" s="16"/>
      <c r="AVQ1160" s="16"/>
      <c r="AVR1160" s="16"/>
      <c r="AVS1160" s="16"/>
      <c r="AVT1160" s="16"/>
      <c r="AVU1160" s="16"/>
      <c r="AVV1160" s="16"/>
      <c r="AVW1160" s="16"/>
      <c r="AVX1160" s="16"/>
      <c r="AVY1160" s="16"/>
      <c r="AVZ1160" s="16"/>
      <c r="AWA1160" s="16"/>
      <c r="AWB1160" s="16"/>
      <c r="AWC1160" s="16"/>
      <c r="AWD1160" s="16"/>
      <c r="AWE1160" s="16"/>
      <c r="AWF1160" s="16"/>
      <c r="AWG1160" s="16"/>
      <c r="AWH1160" s="16"/>
      <c r="AWI1160" s="16"/>
      <c r="AWJ1160" s="16"/>
      <c r="AWK1160" s="16"/>
      <c r="AWL1160" s="16"/>
      <c r="AWM1160" s="16"/>
      <c r="AWN1160" s="16"/>
      <c r="AWO1160" s="16"/>
      <c r="AWP1160" s="16"/>
      <c r="AWQ1160" s="16"/>
      <c r="AWR1160" s="16"/>
      <c r="AWS1160" s="16"/>
      <c r="AWT1160" s="16"/>
      <c r="AWU1160" s="16"/>
      <c r="AWV1160" s="16"/>
      <c r="AWW1160" s="16"/>
      <c r="AWX1160" s="16"/>
      <c r="AWY1160" s="16"/>
      <c r="AWZ1160" s="16"/>
      <c r="AXA1160" s="16"/>
      <c r="AXB1160" s="16"/>
      <c r="AXC1160" s="16"/>
      <c r="AXD1160" s="16"/>
      <c r="AXE1160" s="16"/>
      <c r="AXF1160" s="16"/>
      <c r="AXG1160" s="16"/>
      <c r="AXH1160" s="16"/>
      <c r="AXI1160" s="16"/>
      <c r="AXJ1160" s="16"/>
      <c r="AXK1160" s="16"/>
      <c r="AXL1160" s="16"/>
      <c r="AXM1160" s="16"/>
      <c r="AXN1160" s="16"/>
      <c r="AXO1160" s="16"/>
      <c r="AXP1160" s="16"/>
      <c r="AXQ1160" s="16"/>
      <c r="AXR1160" s="16"/>
      <c r="AXS1160" s="16"/>
      <c r="AXT1160" s="16"/>
      <c r="AXU1160" s="16"/>
      <c r="AXV1160" s="16"/>
      <c r="AXW1160" s="16"/>
      <c r="AXX1160" s="16"/>
      <c r="AXY1160" s="16"/>
      <c r="AXZ1160" s="16"/>
      <c r="AYA1160" s="16"/>
      <c r="AYB1160" s="16"/>
      <c r="AYC1160" s="16"/>
      <c r="AYD1160" s="16"/>
      <c r="AYE1160" s="16"/>
      <c r="AYF1160" s="16"/>
      <c r="AYG1160" s="16"/>
      <c r="AYH1160" s="16"/>
      <c r="AYI1160" s="16"/>
      <c r="AYJ1160" s="16"/>
      <c r="AYK1160" s="16"/>
      <c r="AYL1160" s="16"/>
      <c r="AYM1160" s="16"/>
      <c r="AYN1160" s="16"/>
      <c r="AYO1160" s="16"/>
      <c r="AYP1160" s="16"/>
      <c r="AYQ1160" s="16"/>
      <c r="AYR1160" s="16"/>
      <c r="AYS1160" s="16"/>
      <c r="AYT1160" s="16"/>
      <c r="AYU1160" s="16"/>
      <c r="AYV1160" s="16"/>
      <c r="AYW1160" s="16"/>
      <c r="AYX1160" s="16"/>
      <c r="AYY1160" s="16"/>
      <c r="AYZ1160" s="16"/>
      <c r="AZA1160" s="16"/>
      <c r="AZB1160" s="16"/>
      <c r="AZC1160" s="16"/>
      <c r="AZD1160" s="16"/>
      <c r="AZE1160" s="16"/>
      <c r="AZF1160" s="16"/>
      <c r="AZG1160" s="16"/>
      <c r="AZH1160" s="16"/>
      <c r="AZI1160" s="16"/>
      <c r="AZJ1160" s="16"/>
      <c r="AZK1160" s="16"/>
      <c r="AZL1160" s="16"/>
      <c r="AZM1160" s="16"/>
      <c r="AZN1160" s="16"/>
      <c r="AZO1160" s="16"/>
      <c r="AZP1160" s="16"/>
      <c r="AZQ1160" s="16"/>
      <c r="AZR1160" s="16"/>
      <c r="AZS1160" s="16"/>
      <c r="AZT1160" s="16"/>
      <c r="AZU1160" s="16"/>
      <c r="AZV1160" s="16"/>
      <c r="AZW1160" s="16"/>
      <c r="AZX1160" s="16"/>
      <c r="AZY1160" s="16"/>
      <c r="AZZ1160" s="16"/>
      <c r="BAA1160" s="16"/>
      <c r="BAB1160" s="16"/>
      <c r="BAC1160" s="16"/>
      <c r="BAD1160" s="16"/>
      <c r="BAE1160" s="16"/>
      <c r="BAF1160" s="16"/>
      <c r="BAG1160" s="16"/>
      <c r="BAH1160" s="16"/>
      <c r="BAI1160" s="16"/>
      <c r="BAJ1160" s="16"/>
      <c r="BAK1160" s="16"/>
      <c r="BAL1160" s="16"/>
      <c r="BAM1160" s="16"/>
      <c r="BAN1160" s="16"/>
      <c r="BAO1160" s="16"/>
      <c r="BAP1160" s="16"/>
      <c r="BAQ1160" s="16"/>
      <c r="BAR1160" s="16"/>
      <c r="BAS1160" s="16"/>
      <c r="BAT1160" s="16"/>
      <c r="BAU1160" s="16"/>
      <c r="BAV1160" s="16"/>
      <c r="BAW1160" s="16"/>
      <c r="BAX1160" s="16"/>
      <c r="BAY1160" s="16"/>
      <c r="BAZ1160" s="16"/>
      <c r="BBA1160" s="16"/>
      <c r="BBB1160" s="16"/>
      <c r="BBC1160" s="16"/>
      <c r="BBD1160" s="16"/>
      <c r="BBE1160" s="16"/>
      <c r="BBF1160" s="16"/>
      <c r="BBG1160" s="16"/>
      <c r="BBH1160" s="16"/>
      <c r="BBI1160" s="16"/>
      <c r="BBJ1160" s="16"/>
      <c r="BBK1160" s="16"/>
      <c r="BBL1160" s="16"/>
      <c r="BBM1160" s="16"/>
      <c r="BBN1160" s="16"/>
      <c r="BBO1160" s="16"/>
      <c r="BBP1160" s="16"/>
      <c r="BBQ1160" s="16"/>
      <c r="BBR1160" s="16"/>
      <c r="BBS1160" s="16"/>
      <c r="BBT1160" s="16"/>
      <c r="BBU1160" s="16"/>
      <c r="BBV1160" s="16"/>
      <c r="BBW1160" s="16"/>
      <c r="BBX1160" s="16"/>
      <c r="BBY1160" s="16"/>
      <c r="BBZ1160" s="16"/>
      <c r="BCA1160" s="16"/>
      <c r="BCB1160" s="16"/>
      <c r="BCC1160" s="16"/>
      <c r="BCD1160" s="16"/>
      <c r="BCE1160" s="16"/>
      <c r="BCF1160" s="16"/>
      <c r="BCG1160" s="16"/>
      <c r="BCH1160" s="16"/>
      <c r="BCI1160" s="16"/>
      <c r="BCJ1160" s="16"/>
      <c r="BCK1160" s="16"/>
      <c r="BCL1160" s="16"/>
      <c r="BCM1160" s="16"/>
      <c r="BCN1160" s="16"/>
      <c r="BCO1160" s="16"/>
      <c r="BCP1160" s="16"/>
      <c r="BCQ1160" s="16"/>
      <c r="BCR1160" s="16"/>
      <c r="BCS1160" s="16"/>
      <c r="BCT1160" s="16"/>
      <c r="BCU1160" s="16"/>
      <c r="BCV1160" s="16"/>
      <c r="BCW1160" s="16"/>
      <c r="BCX1160" s="16"/>
      <c r="BCY1160" s="16"/>
      <c r="BCZ1160" s="16"/>
      <c r="BDA1160" s="16"/>
      <c r="BDB1160" s="16"/>
      <c r="BDC1160" s="16"/>
      <c r="BDD1160" s="16"/>
      <c r="BDE1160" s="16"/>
      <c r="BDF1160" s="16"/>
      <c r="BDG1160" s="16"/>
      <c r="BDH1160" s="16"/>
      <c r="BDI1160" s="16"/>
      <c r="BDJ1160" s="16"/>
      <c r="BDK1160" s="16"/>
      <c r="BDL1160" s="16"/>
      <c r="BDM1160" s="16"/>
      <c r="BDN1160" s="16"/>
      <c r="BDO1160" s="16"/>
      <c r="BDP1160" s="16"/>
      <c r="BDQ1160" s="16"/>
      <c r="BDR1160" s="16"/>
      <c r="BDS1160" s="16"/>
      <c r="BDT1160" s="16"/>
      <c r="BDU1160" s="16"/>
      <c r="BDV1160" s="16"/>
      <c r="BDW1160" s="16"/>
      <c r="BDX1160" s="16"/>
      <c r="BDY1160" s="16"/>
      <c r="BDZ1160" s="16"/>
      <c r="BEA1160" s="16"/>
      <c r="BEB1160" s="16"/>
      <c r="BEC1160" s="16"/>
      <c r="BED1160" s="16"/>
      <c r="BEE1160" s="16"/>
      <c r="BEF1160" s="16"/>
      <c r="BEG1160" s="16"/>
      <c r="BEH1160" s="16"/>
      <c r="BEI1160" s="16"/>
      <c r="BEJ1160" s="16"/>
      <c r="BEK1160" s="16"/>
      <c r="BEL1160" s="16"/>
      <c r="BEM1160" s="16"/>
      <c r="BEN1160" s="16"/>
      <c r="BEO1160" s="16"/>
      <c r="BEP1160" s="16"/>
      <c r="BEQ1160" s="16"/>
      <c r="BER1160" s="16"/>
      <c r="BES1160" s="16"/>
      <c r="BET1160" s="16"/>
      <c r="BEU1160" s="16"/>
      <c r="BEV1160" s="16"/>
      <c r="BEW1160" s="16"/>
      <c r="BEX1160" s="16"/>
      <c r="BEY1160" s="16"/>
      <c r="BEZ1160" s="16"/>
      <c r="BFA1160" s="16"/>
      <c r="BFB1160" s="16"/>
      <c r="BFC1160" s="16"/>
      <c r="BFD1160" s="16"/>
      <c r="BFE1160" s="16"/>
      <c r="BFF1160" s="16"/>
      <c r="BFG1160" s="16"/>
      <c r="BFH1160" s="16"/>
      <c r="BFI1160" s="16"/>
      <c r="BFJ1160" s="16"/>
      <c r="BFK1160" s="16"/>
      <c r="BFL1160" s="16"/>
      <c r="BFM1160" s="16"/>
      <c r="BFN1160" s="16"/>
      <c r="BFO1160" s="16"/>
      <c r="BFP1160" s="16"/>
      <c r="BFQ1160" s="16"/>
      <c r="BFR1160" s="16"/>
      <c r="BFS1160" s="16"/>
      <c r="BFT1160" s="16"/>
      <c r="BFU1160" s="16"/>
      <c r="BFV1160" s="16"/>
      <c r="BFW1160" s="16"/>
      <c r="BFX1160" s="16"/>
      <c r="BFY1160" s="16"/>
      <c r="BFZ1160" s="16"/>
      <c r="BGA1160" s="16"/>
      <c r="BGB1160" s="16"/>
      <c r="BGC1160" s="16"/>
      <c r="BGD1160" s="16"/>
      <c r="BGE1160" s="16"/>
      <c r="BGF1160" s="16"/>
      <c r="BGG1160" s="16"/>
      <c r="BGH1160" s="16"/>
      <c r="BGI1160" s="16"/>
      <c r="BGJ1160" s="16"/>
      <c r="BGK1160" s="16"/>
      <c r="BGL1160" s="16"/>
      <c r="BGM1160" s="16"/>
      <c r="BGN1160" s="16"/>
      <c r="BGO1160" s="16"/>
      <c r="BGP1160" s="16"/>
      <c r="BGQ1160" s="16"/>
      <c r="BGR1160" s="16"/>
      <c r="BGS1160" s="16"/>
      <c r="BGT1160" s="16"/>
      <c r="BGU1160" s="16"/>
      <c r="BGV1160" s="16"/>
      <c r="BGW1160" s="16"/>
      <c r="BGX1160" s="16"/>
      <c r="BGY1160" s="16"/>
      <c r="BGZ1160" s="16"/>
      <c r="BHA1160" s="16"/>
      <c r="BHB1160" s="16"/>
      <c r="BHC1160" s="16"/>
      <c r="BHD1160" s="16"/>
      <c r="BHE1160" s="16"/>
      <c r="BHF1160" s="16"/>
      <c r="BHG1160" s="16"/>
      <c r="BHH1160" s="16"/>
      <c r="BHI1160" s="16"/>
      <c r="BHJ1160" s="16"/>
      <c r="BHK1160" s="16"/>
      <c r="BHL1160" s="16"/>
      <c r="BHM1160" s="16"/>
      <c r="BHN1160" s="16"/>
      <c r="BHO1160" s="16"/>
      <c r="BHP1160" s="16"/>
      <c r="BHQ1160" s="16"/>
      <c r="BHR1160" s="16"/>
      <c r="BHS1160" s="16"/>
      <c r="BHT1160" s="16"/>
      <c r="BHU1160" s="16"/>
      <c r="BHV1160" s="16"/>
      <c r="BHW1160" s="16"/>
      <c r="BHX1160" s="16"/>
      <c r="BHY1160" s="16"/>
      <c r="BHZ1160" s="16"/>
      <c r="BIA1160" s="16"/>
      <c r="BIB1160" s="16"/>
      <c r="BIC1160" s="16"/>
      <c r="BID1160" s="16"/>
      <c r="BIE1160" s="16"/>
      <c r="BIF1160" s="16"/>
      <c r="BIG1160" s="16"/>
      <c r="BIH1160" s="16"/>
      <c r="BII1160" s="16"/>
      <c r="BIJ1160" s="16"/>
      <c r="BIK1160" s="16"/>
      <c r="BIL1160" s="16"/>
      <c r="BIM1160" s="16"/>
      <c r="BIN1160" s="16"/>
      <c r="BIO1160" s="16"/>
      <c r="BIP1160" s="16"/>
      <c r="BIQ1160" s="16"/>
      <c r="BIR1160" s="16"/>
      <c r="BIS1160" s="16"/>
      <c r="BIT1160" s="16"/>
      <c r="BIU1160" s="16"/>
      <c r="BIV1160" s="16"/>
      <c r="BIW1160" s="16"/>
      <c r="BIX1160" s="16"/>
      <c r="BIY1160" s="16"/>
      <c r="BIZ1160" s="16"/>
      <c r="BJA1160" s="16"/>
      <c r="BJB1160" s="16"/>
      <c r="BJC1160" s="16"/>
      <c r="BJD1160" s="16"/>
      <c r="BJE1160" s="16"/>
      <c r="BJF1160" s="16"/>
      <c r="BJG1160" s="16"/>
      <c r="BJH1160" s="16"/>
      <c r="BJI1160" s="16"/>
      <c r="BJJ1160" s="16"/>
      <c r="BJK1160" s="16"/>
      <c r="BJL1160" s="16"/>
      <c r="BJM1160" s="16"/>
      <c r="BJN1160" s="16"/>
      <c r="BJO1160" s="16"/>
      <c r="BJP1160" s="16"/>
      <c r="BJQ1160" s="16"/>
      <c r="BJR1160" s="16"/>
      <c r="BJS1160" s="16"/>
      <c r="BJT1160" s="16"/>
      <c r="BJU1160" s="16"/>
      <c r="BJV1160" s="16"/>
      <c r="BJW1160" s="16"/>
      <c r="BJX1160" s="16"/>
      <c r="BJY1160" s="16"/>
      <c r="BJZ1160" s="16"/>
      <c r="BKA1160" s="16"/>
      <c r="BKB1160" s="16"/>
      <c r="BKC1160" s="16"/>
      <c r="BKD1160" s="16"/>
      <c r="BKE1160" s="16"/>
      <c r="BKF1160" s="16"/>
      <c r="BKG1160" s="16"/>
      <c r="BKH1160" s="16"/>
      <c r="BKI1160" s="16"/>
      <c r="BKJ1160" s="16"/>
      <c r="BKK1160" s="16"/>
      <c r="BKL1160" s="16"/>
      <c r="BKM1160" s="16"/>
      <c r="BKN1160" s="16"/>
      <c r="BKO1160" s="16"/>
      <c r="BKP1160" s="16"/>
      <c r="BKQ1160" s="16"/>
      <c r="BKR1160" s="16"/>
      <c r="BKS1160" s="16"/>
      <c r="BKT1160" s="16"/>
      <c r="BKU1160" s="16"/>
      <c r="BKV1160" s="16"/>
      <c r="BKW1160" s="16"/>
      <c r="BKX1160" s="16"/>
      <c r="BKY1160" s="16"/>
      <c r="BKZ1160" s="16"/>
      <c r="BLA1160" s="16"/>
      <c r="BLB1160" s="16"/>
      <c r="BLC1160" s="16"/>
      <c r="BLD1160" s="16"/>
      <c r="BLE1160" s="16"/>
      <c r="BLF1160" s="16"/>
      <c r="BLG1160" s="16"/>
      <c r="BLH1160" s="16"/>
      <c r="BLI1160" s="16"/>
      <c r="BLJ1160" s="16"/>
      <c r="BLK1160" s="16"/>
      <c r="BLL1160" s="16"/>
      <c r="BLM1160" s="16"/>
      <c r="BLN1160" s="16"/>
      <c r="BLO1160" s="16"/>
      <c r="BLP1160" s="16"/>
      <c r="BLQ1160" s="16"/>
      <c r="BLR1160" s="16"/>
      <c r="BLS1160" s="16"/>
      <c r="BLT1160" s="16"/>
      <c r="BLU1160" s="16"/>
      <c r="BLV1160" s="16"/>
      <c r="BLW1160" s="16"/>
      <c r="BLX1160" s="16"/>
      <c r="BLY1160" s="16"/>
      <c r="BLZ1160" s="16"/>
      <c r="BMA1160" s="16"/>
      <c r="BMB1160" s="16"/>
      <c r="BMC1160" s="16"/>
      <c r="BMD1160" s="16"/>
      <c r="BME1160" s="16"/>
      <c r="BMF1160" s="16"/>
      <c r="BMG1160" s="16"/>
      <c r="BMH1160" s="16"/>
      <c r="BMI1160" s="16"/>
      <c r="BMJ1160" s="16"/>
      <c r="BMK1160" s="16"/>
      <c r="BML1160" s="16"/>
      <c r="BMM1160" s="16"/>
      <c r="BMN1160" s="16"/>
      <c r="BMO1160" s="16"/>
      <c r="BMP1160" s="16"/>
      <c r="BMQ1160" s="16"/>
      <c r="BMR1160" s="16"/>
      <c r="BMS1160" s="16"/>
      <c r="BMT1160" s="16"/>
      <c r="BMU1160" s="16"/>
      <c r="BMV1160" s="16"/>
      <c r="BMW1160" s="16"/>
      <c r="BMX1160" s="16"/>
      <c r="BMY1160" s="16"/>
      <c r="BMZ1160" s="16"/>
      <c r="BNA1160" s="16"/>
      <c r="BNB1160" s="16"/>
      <c r="BNC1160" s="16"/>
      <c r="BND1160" s="16"/>
      <c r="BNE1160" s="16"/>
      <c r="BNF1160" s="16"/>
      <c r="BNG1160" s="16"/>
      <c r="BNH1160" s="16"/>
      <c r="BNI1160" s="16"/>
      <c r="BNJ1160" s="16"/>
      <c r="BNK1160" s="16"/>
      <c r="BNL1160" s="16"/>
      <c r="BNM1160" s="16"/>
      <c r="BNN1160" s="16"/>
      <c r="BNO1160" s="16"/>
      <c r="BNP1160" s="16"/>
      <c r="BNQ1160" s="16"/>
      <c r="BNR1160" s="16"/>
      <c r="BNS1160" s="16"/>
      <c r="BNT1160" s="16"/>
      <c r="BNU1160" s="16"/>
      <c r="BNV1160" s="16"/>
      <c r="BNW1160" s="16"/>
      <c r="BNX1160" s="16"/>
      <c r="BNY1160" s="16"/>
      <c r="BNZ1160" s="16"/>
      <c r="BOA1160" s="16"/>
      <c r="BOB1160" s="16"/>
      <c r="BOC1160" s="16"/>
      <c r="BOD1160" s="16"/>
      <c r="BOE1160" s="16"/>
      <c r="BOF1160" s="16"/>
      <c r="BOG1160" s="16"/>
      <c r="BOH1160" s="16"/>
      <c r="BOI1160" s="16"/>
      <c r="BOJ1160" s="16"/>
      <c r="BOK1160" s="16"/>
      <c r="BOL1160" s="16"/>
      <c r="BOM1160" s="16"/>
      <c r="BON1160" s="16"/>
      <c r="BOO1160" s="16"/>
      <c r="BOP1160" s="16"/>
      <c r="BOQ1160" s="16"/>
      <c r="BOR1160" s="16"/>
      <c r="BOS1160" s="16"/>
      <c r="BOT1160" s="16"/>
      <c r="BOU1160" s="16"/>
      <c r="BOV1160" s="16"/>
      <c r="BOW1160" s="16"/>
      <c r="BOX1160" s="16"/>
      <c r="BOY1160" s="16"/>
      <c r="BOZ1160" s="16"/>
      <c r="BPA1160" s="16"/>
      <c r="BPB1160" s="16"/>
      <c r="BPC1160" s="16"/>
      <c r="BPD1160" s="16"/>
      <c r="BPE1160" s="16"/>
      <c r="BPF1160" s="16"/>
      <c r="BPG1160" s="16"/>
      <c r="BPH1160" s="16"/>
      <c r="BPI1160" s="16"/>
      <c r="BPJ1160" s="16"/>
      <c r="BPK1160" s="16"/>
      <c r="BPL1160" s="16"/>
      <c r="BPM1160" s="16"/>
      <c r="BPN1160" s="16"/>
      <c r="BPO1160" s="16"/>
      <c r="BPP1160" s="16"/>
      <c r="BPQ1160" s="16"/>
      <c r="BPR1160" s="16"/>
      <c r="BPS1160" s="16"/>
      <c r="BPT1160" s="16"/>
      <c r="BPU1160" s="16"/>
      <c r="BPV1160" s="16"/>
      <c r="BPW1160" s="16"/>
      <c r="BPX1160" s="16"/>
      <c r="BPY1160" s="16"/>
      <c r="BPZ1160" s="16"/>
      <c r="BQA1160" s="16"/>
      <c r="BQB1160" s="16"/>
      <c r="BQC1160" s="16"/>
      <c r="BQD1160" s="16"/>
      <c r="BQE1160" s="16"/>
      <c r="BQF1160" s="16"/>
      <c r="BQG1160" s="16"/>
      <c r="BQH1160" s="16"/>
      <c r="BQI1160" s="16"/>
      <c r="BQJ1160" s="16"/>
      <c r="BQK1160" s="16"/>
      <c r="BQL1160" s="16"/>
      <c r="BQM1160" s="16"/>
      <c r="BQN1160" s="16"/>
      <c r="BQO1160" s="16"/>
      <c r="BQP1160" s="16"/>
      <c r="BQQ1160" s="16"/>
      <c r="BQR1160" s="16"/>
      <c r="BQS1160" s="16"/>
      <c r="BQT1160" s="16"/>
      <c r="BQU1160" s="16"/>
      <c r="BQV1160" s="16"/>
      <c r="BQW1160" s="16"/>
      <c r="BQX1160" s="16"/>
      <c r="BQY1160" s="16"/>
      <c r="BQZ1160" s="16"/>
      <c r="BRA1160" s="16"/>
      <c r="BRB1160" s="16"/>
      <c r="BRC1160" s="16"/>
      <c r="BRD1160" s="16"/>
      <c r="BRE1160" s="16"/>
      <c r="BRF1160" s="16"/>
      <c r="BRG1160" s="16"/>
      <c r="BRH1160" s="16"/>
      <c r="BRI1160" s="16"/>
      <c r="BRJ1160" s="16"/>
      <c r="BRK1160" s="16"/>
      <c r="BRL1160" s="16"/>
      <c r="BRM1160" s="16"/>
      <c r="BRN1160" s="16"/>
      <c r="BRO1160" s="16"/>
      <c r="BRP1160" s="16"/>
      <c r="BRQ1160" s="16"/>
      <c r="BRR1160" s="16"/>
      <c r="BRS1160" s="16"/>
      <c r="BRT1160" s="16"/>
      <c r="BRU1160" s="16"/>
      <c r="BRV1160" s="16"/>
      <c r="BRW1160" s="16"/>
      <c r="BRX1160" s="16"/>
      <c r="BRY1160" s="16"/>
      <c r="BRZ1160" s="16"/>
      <c r="BSA1160" s="16"/>
      <c r="BSB1160" s="16"/>
      <c r="BSC1160" s="16"/>
      <c r="BSD1160" s="16"/>
      <c r="BSE1160" s="16"/>
      <c r="BSF1160" s="16"/>
      <c r="BSG1160" s="16"/>
      <c r="BSH1160" s="16"/>
      <c r="BSI1160" s="16"/>
      <c r="BSJ1160" s="16"/>
      <c r="BSK1160" s="16"/>
      <c r="BSL1160" s="16"/>
      <c r="BSM1160" s="16"/>
      <c r="BSN1160" s="16"/>
      <c r="BSO1160" s="16"/>
      <c r="BSP1160" s="16"/>
      <c r="BSQ1160" s="16"/>
      <c r="BSR1160" s="16"/>
      <c r="BSS1160" s="16"/>
      <c r="BST1160" s="16"/>
      <c r="BSU1160" s="16"/>
      <c r="BSV1160" s="16"/>
      <c r="BSW1160" s="16"/>
      <c r="BSX1160" s="16"/>
      <c r="BSY1160" s="16"/>
      <c r="BSZ1160" s="16"/>
      <c r="BTA1160" s="16"/>
      <c r="BTB1160" s="16"/>
      <c r="BTC1160" s="16"/>
      <c r="BTD1160" s="16"/>
      <c r="BTE1160" s="16"/>
      <c r="BTF1160" s="16"/>
      <c r="BTG1160" s="16"/>
      <c r="BTH1160" s="16"/>
      <c r="BTI1160" s="16"/>
      <c r="BTJ1160" s="16"/>
      <c r="BTK1160" s="16"/>
      <c r="BTL1160" s="16"/>
      <c r="BTM1160" s="16"/>
      <c r="BTN1160" s="16"/>
      <c r="BTO1160" s="16"/>
      <c r="BTP1160" s="16"/>
      <c r="BTQ1160" s="16"/>
      <c r="BTR1160" s="16"/>
      <c r="BTS1160" s="16"/>
      <c r="BTT1160" s="16"/>
      <c r="BTU1160" s="16"/>
      <c r="BTV1160" s="16"/>
      <c r="BTW1160" s="16"/>
      <c r="BTX1160" s="16"/>
      <c r="BTY1160" s="16"/>
      <c r="BTZ1160" s="16"/>
      <c r="BUA1160" s="16"/>
      <c r="BUB1160" s="16"/>
      <c r="BUC1160" s="16"/>
      <c r="BUD1160" s="16"/>
      <c r="BUE1160" s="16"/>
      <c r="BUF1160" s="16"/>
      <c r="BUG1160" s="16"/>
      <c r="BUH1160" s="16"/>
      <c r="BUI1160" s="16"/>
      <c r="BUJ1160" s="16"/>
      <c r="BUK1160" s="16"/>
      <c r="BUL1160" s="16"/>
      <c r="BUM1160" s="16"/>
      <c r="BUN1160" s="16"/>
      <c r="BUO1160" s="16"/>
      <c r="BUP1160" s="16"/>
      <c r="BUQ1160" s="16"/>
      <c r="BUR1160" s="16"/>
      <c r="BUS1160" s="16"/>
      <c r="BUT1160" s="16"/>
      <c r="BUU1160" s="16"/>
      <c r="BUV1160" s="16"/>
      <c r="BUW1160" s="16"/>
      <c r="BUX1160" s="16"/>
      <c r="BUY1160" s="16"/>
      <c r="BUZ1160" s="16"/>
      <c r="BVA1160" s="16"/>
      <c r="BVB1160" s="16"/>
      <c r="BVC1160" s="16"/>
      <c r="BVD1160" s="16"/>
      <c r="BVE1160" s="16"/>
      <c r="BVF1160" s="16"/>
      <c r="BVG1160" s="16"/>
      <c r="BVH1160" s="16"/>
      <c r="BVI1160" s="16"/>
      <c r="BVJ1160" s="16"/>
      <c r="BVK1160" s="16"/>
      <c r="BVL1160" s="16"/>
      <c r="BVM1160" s="16"/>
      <c r="BVN1160" s="16"/>
      <c r="BVO1160" s="16"/>
      <c r="BVP1160" s="16"/>
      <c r="BVQ1160" s="16"/>
      <c r="BVR1160" s="16"/>
      <c r="BVS1160" s="16"/>
      <c r="BVT1160" s="16"/>
      <c r="BVU1160" s="16"/>
      <c r="BVV1160" s="16"/>
      <c r="BVW1160" s="16"/>
      <c r="BVX1160" s="16"/>
      <c r="BVY1160" s="16"/>
      <c r="BVZ1160" s="16"/>
      <c r="BWA1160" s="16"/>
      <c r="BWB1160" s="16"/>
      <c r="BWC1160" s="16"/>
      <c r="BWD1160" s="16"/>
      <c r="BWE1160" s="16"/>
      <c r="BWF1160" s="16"/>
      <c r="BWG1160" s="16"/>
      <c r="BWH1160" s="16"/>
      <c r="BWI1160" s="16"/>
      <c r="BWJ1160" s="16"/>
      <c r="BWK1160" s="16"/>
      <c r="BWL1160" s="16"/>
      <c r="BWM1160" s="16"/>
      <c r="BWN1160" s="16"/>
      <c r="BWO1160" s="16"/>
      <c r="BWP1160" s="16"/>
      <c r="BWQ1160" s="16"/>
      <c r="BWR1160" s="16"/>
      <c r="BWS1160" s="16"/>
      <c r="BWT1160" s="16"/>
      <c r="BWU1160" s="16"/>
      <c r="BWV1160" s="16"/>
      <c r="BWW1160" s="16"/>
      <c r="BWX1160" s="16"/>
      <c r="BWY1160" s="16"/>
      <c r="BWZ1160" s="16"/>
      <c r="BXA1160" s="16"/>
      <c r="BXB1160" s="16"/>
      <c r="BXC1160" s="16"/>
      <c r="BXD1160" s="16"/>
      <c r="BXE1160" s="16"/>
      <c r="BXF1160" s="16"/>
      <c r="BXG1160" s="16"/>
      <c r="BXH1160" s="16"/>
      <c r="BXI1160" s="16"/>
      <c r="BXJ1160" s="16"/>
      <c r="BXK1160" s="16"/>
      <c r="BXL1160" s="16"/>
      <c r="BXM1160" s="16"/>
      <c r="BXN1160" s="16"/>
      <c r="BXO1160" s="16"/>
      <c r="BXP1160" s="16"/>
      <c r="BXQ1160" s="16"/>
      <c r="BXR1160" s="16"/>
      <c r="BXS1160" s="16"/>
      <c r="BXT1160" s="16"/>
      <c r="BXU1160" s="16"/>
      <c r="BXV1160" s="16"/>
      <c r="BXW1160" s="16"/>
      <c r="BXX1160" s="16"/>
      <c r="BXY1160" s="16"/>
      <c r="BXZ1160" s="16"/>
      <c r="BYA1160" s="16"/>
      <c r="BYB1160" s="16"/>
      <c r="BYC1160" s="16"/>
      <c r="BYD1160" s="16"/>
      <c r="BYE1160" s="16"/>
      <c r="BYF1160" s="16"/>
      <c r="BYG1160" s="16"/>
      <c r="BYH1160" s="16"/>
      <c r="BYI1160" s="16"/>
      <c r="BYJ1160" s="16"/>
      <c r="BYK1160" s="16"/>
      <c r="BYL1160" s="16"/>
      <c r="BYM1160" s="16"/>
      <c r="BYN1160" s="16"/>
      <c r="BYO1160" s="16"/>
      <c r="BYP1160" s="16"/>
      <c r="BYQ1160" s="16"/>
      <c r="BYR1160" s="16"/>
      <c r="BYS1160" s="16"/>
      <c r="BYT1160" s="16"/>
      <c r="BYU1160" s="16"/>
      <c r="BYV1160" s="16"/>
      <c r="BYW1160" s="16"/>
      <c r="BYX1160" s="16"/>
      <c r="BYY1160" s="16"/>
      <c r="BYZ1160" s="16"/>
      <c r="BZA1160" s="16"/>
      <c r="BZB1160" s="16"/>
      <c r="BZC1160" s="16"/>
      <c r="BZD1160" s="16"/>
      <c r="BZE1160" s="16"/>
      <c r="BZF1160" s="16"/>
      <c r="BZG1160" s="16"/>
      <c r="BZH1160" s="16"/>
      <c r="BZI1160" s="16"/>
      <c r="BZJ1160" s="16"/>
      <c r="BZK1160" s="16"/>
      <c r="BZL1160" s="16"/>
      <c r="BZM1160" s="16"/>
      <c r="BZN1160" s="16"/>
      <c r="BZO1160" s="16"/>
      <c r="BZP1160" s="16"/>
      <c r="BZQ1160" s="16"/>
      <c r="BZR1160" s="16"/>
      <c r="BZS1160" s="16"/>
      <c r="BZT1160" s="16"/>
      <c r="BZU1160" s="16"/>
      <c r="BZV1160" s="16"/>
      <c r="BZW1160" s="16"/>
      <c r="BZX1160" s="16"/>
      <c r="BZY1160" s="16"/>
      <c r="BZZ1160" s="16"/>
      <c r="CAA1160" s="16"/>
      <c r="CAB1160" s="16"/>
      <c r="CAC1160" s="16"/>
      <c r="CAD1160" s="16"/>
      <c r="CAE1160" s="16"/>
      <c r="CAF1160" s="16"/>
      <c r="CAG1160" s="16"/>
      <c r="CAH1160" s="16"/>
      <c r="CAI1160" s="16"/>
      <c r="CAJ1160" s="16"/>
      <c r="CAK1160" s="16"/>
      <c r="CAL1160" s="16"/>
      <c r="CAM1160" s="16"/>
      <c r="CAN1160" s="16"/>
      <c r="CAO1160" s="16"/>
      <c r="CAP1160" s="16"/>
      <c r="CAQ1160" s="16"/>
      <c r="CAR1160" s="16"/>
      <c r="CAS1160" s="16"/>
      <c r="CAT1160" s="16"/>
      <c r="CAU1160" s="16"/>
      <c r="CAV1160" s="16"/>
      <c r="CAW1160" s="16"/>
      <c r="CAX1160" s="16"/>
      <c r="CAY1160" s="16"/>
      <c r="CAZ1160" s="16"/>
      <c r="CBA1160" s="16"/>
      <c r="CBB1160" s="16"/>
      <c r="CBC1160" s="16"/>
      <c r="CBD1160" s="16"/>
      <c r="CBE1160" s="16"/>
      <c r="CBF1160" s="16"/>
      <c r="CBG1160" s="16"/>
      <c r="CBH1160" s="16"/>
      <c r="CBI1160" s="16"/>
      <c r="CBJ1160" s="16"/>
      <c r="CBK1160" s="16"/>
      <c r="CBL1160" s="16"/>
      <c r="CBM1160" s="16"/>
      <c r="CBN1160" s="16"/>
      <c r="CBO1160" s="16"/>
      <c r="CBP1160" s="16"/>
      <c r="CBQ1160" s="16"/>
      <c r="CBR1160" s="16"/>
      <c r="CBS1160" s="16"/>
      <c r="CBT1160" s="16"/>
      <c r="CBU1160" s="16"/>
      <c r="CBV1160" s="16"/>
      <c r="CBW1160" s="16"/>
      <c r="CBX1160" s="16"/>
      <c r="CBY1160" s="16"/>
      <c r="CBZ1160" s="16"/>
      <c r="CCA1160" s="16"/>
      <c r="CCB1160" s="16"/>
      <c r="CCC1160" s="16"/>
      <c r="CCD1160" s="16"/>
      <c r="CCE1160" s="16"/>
      <c r="CCF1160" s="16"/>
      <c r="CCG1160" s="16"/>
      <c r="CCH1160" s="16"/>
      <c r="CCI1160" s="16"/>
      <c r="CCJ1160" s="16"/>
      <c r="CCK1160" s="16"/>
      <c r="CCL1160" s="16"/>
      <c r="CCM1160" s="16"/>
      <c r="CCN1160" s="16"/>
      <c r="CCO1160" s="16"/>
      <c r="CCP1160" s="16"/>
      <c r="CCQ1160" s="16"/>
      <c r="CCR1160" s="16"/>
      <c r="CCS1160" s="16"/>
      <c r="CCT1160" s="16"/>
      <c r="CCU1160" s="16"/>
      <c r="CCV1160" s="16"/>
      <c r="CCW1160" s="16"/>
      <c r="CCX1160" s="16"/>
      <c r="CCY1160" s="16"/>
      <c r="CCZ1160" s="16"/>
      <c r="CDA1160" s="16"/>
      <c r="CDB1160" s="16"/>
      <c r="CDC1160" s="16"/>
      <c r="CDD1160" s="16"/>
      <c r="CDE1160" s="16"/>
      <c r="CDF1160" s="16"/>
      <c r="CDG1160" s="16"/>
      <c r="CDH1160" s="16"/>
      <c r="CDI1160" s="16"/>
      <c r="CDJ1160" s="16"/>
      <c r="CDK1160" s="16"/>
      <c r="CDL1160" s="16"/>
      <c r="CDM1160" s="16"/>
      <c r="CDN1160" s="16"/>
      <c r="CDO1160" s="16"/>
      <c r="CDP1160" s="16"/>
      <c r="CDQ1160" s="16"/>
      <c r="CDR1160" s="16"/>
      <c r="CDS1160" s="16"/>
      <c r="CDT1160" s="16"/>
      <c r="CDU1160" s="16"/>
      <c r="CDV1160" s="16"/>
      <c r="CDW1160" s="16"/>
      <c r="CDX1160" s="16"/>
      <c r="CDY1160" s="16"/>
      <c r="CDZ1160" s="16"/>
      <c r="CEA1160" s="16"/>
      <c r="CEB1160" s="16"/>
      <c r="CEC1160" s="16"/>
      <c r="CED1160" s="16"/>
      <c r="CEE1160" s="16"/>
      <c r="CEF1160" s="16"/>
      <c r="CEG1160" s="16"/>
      <c r="CEH1160" s="16"/>
      <c r="CEI1160" s="16"/>
      <c r="CEJ1160" s="16"/>
      <c r="CEK1160" s="16"/>
      <c r="CEL1160" s="16"/>
      <c r="CEM1160" s="16"/>
      <c r="CEN1160" s="16"/>
      <c r="CEO1160" s="16"/>
      <c r="CEP1160" s="16"/>
      <c r="CEQ1160" s="16"/>
      <c r="CER1160" s="16"/>
      <c r="CES1160" s="16"/>
      <c r="CET1160" s="16"/>
      <c r="CEU1160" s="16"/>
      <c r="CEV1160" s="16"/>
      <c r="CEW1160" s="16"/>
      <c r="CEX1160" s="16"/>
      <c r="CEY1160" s="16"/>
      <c r="CEZ1160" s="16"/>
      <c r="CFA1160" s="16"/>
      <c r="CFB1160" s="16"/>
      <c r="CFC1160" s="16"/>
      <c r="CFD1160" s="16"/>
      <c r="CFE1160" s="16"/>
      <c r="CFF1160" s="16"/>
      <c r="CFG1160" s="16"/>
      <c r="CFH1160" s="16"/>
      <c r="CFI1160" s="16"/>
      <c r="CFJ1160" s="16"/>
      <c r="CFK1160" s="16"/>
      <c r="CFL1160" s="16"/>
      <c r="CFM1160" s="16"/>
      <c r="CFN1160" s="16"/>
      <c r="CFO1160" s="16"/>
      <c r="CFP1160" s="16"/>
      <c r="CFQ1160" s="16"/>
      <c r="CFR1160" s="16"/>
      <c r="CFS1160" s="16"/>
      <c r="CFT1160" s="16"/>
      <c r="CFU1160" s="16"/>
      <c r="CFV1160" s="16"/>
      <c r="CFW1160" s="16"/>
      <c r="CFX1160" s="16"/>
      <c r="CFY1160" s="16"/>
      <c r="CFZ1160" s="16"/>
      <c r="CGA1160" s="16"/>
      <c r="CGB1160" s="16"/>
      <c r="CGC1160" s="16"/>
      <c r="CGD1160" s="16"/>
      <c r="CGE1160" s="16"/>
      <c r="CGF1160" s="16"/>
      <c r="CGG1160" s="16"/>
      <c r="CGH1160" s="16"/>
      <c r="CGI1160" s="16"/>
      <c r="CGJ1160" s="16"/>
      <c r="CGK1160" s="16"/>
      <c r="CGL1160" s="16"/>
      <c r="CGM1160" s="16"/>
      <c r="CGN1160" s="16"/>
      <c r="CGO1160" s="16"/>
      <c r="CGP1160" s="16"/>
      <c r="CGQ1160" s="16"/>
      <c r="CGR1160" s="16"/>
      <c r="CGS1160" s="16"/>
      <c r="CGT1160" s="16"/>
      <c r="CGU1160" s="16"/>
      <c r="CGV1160" s="16"/>
      <c r="CGW1160" s="16"/>
      <c r="CGX1160" s="16"/>
      <c r="CGY1160" s="16"/>
      <c r="CGZ1160" s="16"/>
      <c r="CHA1160" s="16"/>
      <c r="CHB1160" s="16"/>
      <c r="CHC1160" s="16"/>
      <c r="CHD1160" s="16"/>
      <c r="CHE1160" s="16"/>
      <c r="CHF1160" s="16"/>
      <c r="CHG1160" s="16"/>
      <c r="CHH1160" s="16"/>
      <c r="CHI1160" s="16"/>
      <c r="CHJ1160" s="16"/>
      <c r="CHK1160" s="16"/>
      <c r="CHL1160" s="16"/>
      <c r="CHM1160" s="16"/>
      <c r="CHN1160" s="16"/>
      <c r="CHO1160" s="16"/>
      <c r="CHP1160" s="16"/>
      <c r="CHQ1160" s="16"/>
      <c r="CHR1160" s="16"/>
      <c r="CHS1160" s="16"/>
      <c r="CHT1160" s="16"/>
      <c r="CHU1160" s="16"/>
      <c r="CHV1160" s="16"/>
      <c r="CHW1160" s="16"/>
      <c r="CHX1160" s="16"/>
      <c r="CHY1160" s="16"/>
      <c r="CHZ1160" s="16"/>
      <c r="CIA1160" s="16"/>
      <c r="CIB1160" s="16"/>
      <c r="CIC1160" s="16"/>
      <c r="CID1160" s="16"/>
      <c r="CIE1160" s="16"/>
      <c r="CIF1160" s="16"/>
      <c r="CIG1160" s="16"/>
      <c r="CIH1160" s="16"/>
      <c r="CII1160" s="16"/>
      <c r="CIJ1160" s="16"/>
      <c r="CIK1160" s="16"/>
      <c r="CIL1160" s="16"/>
      <c r="CIM1160" s="16"/>
      <c r="CIN1160" s="16"/>
      <c r="CIO1160" s="16"/>
      <c r="CIP1160" s="16"/>
      <c r="CIQ1160" s="16"/>
      <c r="CIR1160" s="16"/>
      <c r="CIS1160" s="16"/>
      <c r="CIT1160" s="16"/>
      <c r="CIU1160" s="16"/>
      <c r="CIV1160" s="16"/>
      <c r="CIW1160" s="16"/>
      <c r="CIX1160" s="16"/>
      <c r="CIY1160" s="16"/>
      <c r="CIZ1160" s="16"/>
      <c r="CJA1160" s="16"/>
      <c r="CJB1160" s="16"/>
      <c r="CJC1160" s="16"/>
      <c r="CJD1160" s="16"/>
      <c r="CJE1160" s="16"/>
      <c r="CJF1160" s="16"/>
      <c r="CJG1160" s="16"/>
      <c r="CJH1160" s="16"/>
      <c r="CJI1160" s="16"/>
      <c r="CJJ1160" s="16"/>
      <c r="CJK1160" s="16"/>
      <c r="CJL1160" s="16"/>
      <c r="CJM1160" s="16"/>
      <c r="CJN1160" s="16"/>
      <c r="CJO1160" s="16"/>
      <c r="CJP1160" s="16"/>
      <c r="CJQ1160" s="16"/>
      <c r="CJR1160" s="16"/>
      <c r="CJS1160" s="16"/>
      <c r="CJT1160" s="16"/>
      <c r="CJU1160" s="16"/>
      <c r="CJV1160" s="16"/>
      <c r="CJW1160" s="16"/>
      <c r="CJX1160" s="16"/>
      <c r="CJY1160" s="16"/>
      <c r="CJZ1160" s="16"/>
      <c r="CKA1160" s="16"/>
      <c r="CKB1160" s="16"/>
      <c r="CKC1160" s="16"/>
      <c r="CKD1160" s="16"/>
      <c r="CKE1160" s="16"/>
      <c r="CKF1160" s="16"/>
      <c r="CKG1160" s="16"/>
      <c r="CKH1160" s="16"/>
      <c r="CKI1160" s="16"/>
      <c r="CKJ1160" s="16"/>
      <c r="CKK1160" s="16"/>
      <c r="CKL1160" s="16"/>
      <c r="CKM1160" s="16"/>
      <c r="CKN1160" s="16"/>
      <c r="CKO1160" s="16"/>
      <c r="CKP1160" s="16"/>
      <c r="CKQ1160" s="16"/>
      <c r="CKR1160" s="16"/>
      <c r="CKS1160" s="16"/>
      <c r="CKT1160" s="16"/>
      <c r="CKU1160" s="16"/>
      <c r="CKV1160" s="16"/>
      <c r="CKW1160" s="16"/>
      <c r="CKX1160" s="16"/>
      <c r="CKY1160" s="16"/>
      <c r="CKZ1160" s="16"/>
      <c r="CLA1160" s="16"/>
      <c r="CLB1160" s="16"/>
      <c r="CLC1160" s="16"/>
      <c r="CLD1160" s="16"/>
      <c r="CLE1160" s="16"/>
      <c r="CLF1160" s="16"/>
      <c r="CLG1160" s="16"/>
      <c r="CLH1160" s="16"/>
      <c r="CLI1160" s="16"/>
      <c r="CLJ1160" s="16"/>
      <c r="CLK1160" s="16"/>
      <c r="CLL1160" s="16"/>
      <c r="CLM1160" s="16"/>
      <c r="CLN1160" s="16"/>
      <c r="CLO1160" s="16"/>
      <c r="CLP1160" s="16"/>
      <c r="CLQ1160" s="16"/>
      <c r="CLR1160" s="16"/>
      <c r="CLS1160" s="16"/>
      <c r="CLT1160" s="16"/>
      <c r="CLU1160" s="16"/>
      <c r="CLV1160" s="16"/>
      <c r="CLW1160" s="16"/>
      <c r="CLX1160" s="16"/>
      <c r="CLY1160" s="16"/>
      <c r="CLZ1160" s="16"/>
      <c r="CMA1160" s="16"/>
      <c r="CMB1160" s="16"/>
      <c r="CMC1160" s="16"/>
      <c r="CMD1160" s="16"/>
      <c r="CME1160" s="16"/>
      <c r="CMF1160" s="16"/>
      <c r="CMG1160" s="16"/>
      <c r="CMH1160" s="16"/>
      <c r="CMI1160" s="16"/>
      <c r="CMJ1160" s="16"/>
      <c r="CMK1160" s="16"/>
      <c r="CML1160" s="16"/>
      <c r="CMM1160" s="16"/>
      <c r="CMN1160" s="16"/>
      <c r="CMO1160" s="16"/>
      <c r="CMP1160" s="16"/>
      <c r="CMQ1160" s="16"/>
      <c r="CMR1160" s="16"/>
      <c r="CMS1160" s="16"/>
      <c r="CMT1160" s="16"/>
      <c r="CMU1160" s="16"/>
      <c r="CMV1160" s="16"/>
      <c r="CMW1160" s="16"/>
      <c r="CMX1160" s="16"/>
      <c r="CMY1160" s="16"/>
      <c r="CMZ1160" s="16"/>
      <c r="CNA1160" s="16"/>
      <c r="CNB1160" s="16"/>
      <c r="CNC1160" s="16"/>
      <c r="CND1160" s="16"/>
      <c r="CNE1160" s="16"/>
      <c r="CNF1160" s="16"/>
      <c r="CNG1160" s="16"/>
      <c r="CNH1160" s="16"/>
      <c r="CNI1160" s="16"/>
      <c r="CNJ1160" s="16"/>
      <c r="CNK1160" s="16"/>
      <c r="CNL1160" s="16"/>
      <c r="CNM1160" s="16"/>
      <c r="CNN1160" s="16"/>
      <c r="CNO1160" s="16"/>
      <c r="CNP1160" s="16"/>
      <c r="CNQ1160" s="16"/>
      <c r="CNR1160" s="16"/>
      <c r="CNS1160" s="16"/>
      <c r="CNT1160" s="16"/>
      <c r="CNU1160" s="16"/>
      <c r="CNV1160" s="16"/>
      <c r="CNW1160" s="16"/>
      <c r="CNX1160" s="16"/>
      <c r="CNY1160" s="16"/>
      <c r="CNZ1160" s="16"/>
      <c r="COA1160" s="16"/>
      <c r="COB1160" s="16"/>
      <c r="COC1160" s="16"/>
      <c r="COD1160" s="16"/>
      <c r="COE1160" s="16"/>
      <c r="COF1160" s="16"/>
      <c r="COG1160" s="16"/>
      <c r="COH1160" s="16"/>
      <c r="COI1160" s="16"/>
      <c r="COJ1160" s="16"/>
      <c r="COK1160" s="16"/>
      <c r="COL1160" s="16"/>
      <c r="COM1160" s="16"/>
      <c r="CON1160" s="16"/>
      <c r="COO1160" s="16"/>
      <c r="COP1160" s="16"/>
      <c r="COQ1160" s="16"/>
      <c r="COR1160" s="16"/>
      <c r="COS1160" s="16"/>
      <c r="COT1160" s="16"/>
      <c r="COU1160" s="16"/>
      <c r="COV1160" s="16"/>
      <c r="COW1160" s="16"/>
      <c r="COX1160" s="16"/>
      <c r="COY1160" s="16"/>
      <c r="COZ1160" s="16"/>
      <c r="CPA1160" s="16"/>
      <c r="CPB1160" s="16"/>
      <c r="CPC1160" s="16"/>
      <c r="CPD1160" s="16"/>
      <c r="CPE1160" s="16"/>
      <c r="CPF1160" s="16"/>
      <c r="CPG1160" s="16"/>
      <c r="CPH1160" s="16"/>
      <c r="CPI1160" s="16"/>
      <c r="CPJ1160" s="16"/>
      <c r="CPK1160" s="16"/>
      <c r="CPL1160" s="16"/>
      <c r="CPM1160" s="16"/>
      <c r="CPN1160" s="16"/>
      <c r="CPO1160" s="16"/>
      <c r="CPP1160" s="16"/>
      <c r="CPQ1160" s="16"/>
      <c r="CPR1160" s="16"/>
      <c r="CPS1160" s="16"/>
      <c r="CPT1160" s="16"/>
      <c r="CPU1160" s="16"/>
      <c r="CPV1160" s="16"/>
      <c r="CPW1160" s="16"/>
      <c r="CPX1160" s="16"/>
      <c r="CPY1160" s="16"/>
      <c r="CPZ1160" s="16"/>
      <c r="CQA1160" s="16"/>
      <c r="CQB1160" s="16"/>
      <c r="CQC1160" s="16"/>
      <c r="CQD1160" s="16"/>
      <c r="CQE1160" s="16"/>
      <c r="CQF1160" s="16"/>
      <c r="CQG1160" s="16"/>
      <c r="CQH1160" s="16"/>
      <c r="CQI1160" s="16"/>
      <c r="CQJ1160" s="16"/>
      <c r="CQK1160" s="16"/>
      <c r="CQL1160" s="16"/>
      <c r="CQM1160" s="16"/>
      <c r="CQN1160" s="16"/>
      <c r="CQO1160" s="16"/>
      <c r="CQP1160" s="16"/>
      <c r="CQQ1160" s="16"/>
      <c r="CQR1160" s="16"/>
      <c r="CQS1160" s="16"/>
      <c r="CQT1160" s="16"/>
      <c r="CQU1160" s="16"/>
      <c r="CQV1160" s="16"/>
      <c r="CQW1160" s="16"/>
      <c r="CQX1160" s="16"/>
      <c r="CQY1160" s="16"/>
      <c r="CQZ1160" s="16"/>
      <c r="CRA1160" s="16"/>
      <c r="CRB1160" s="16"/>
      <c r="CRC1160" s="16"/>
      <c r="CRD1160" s="16"/>
      <c r="CRE1160" s="16"/>
      <c r="CRF1160" s="16"/>
      <c r="CRG1160" s="16"/>
      <c r="CRH1160" s="16"/>
      <c r="CRI1160" s="16"/>
      <c r="CRJ1160" s="16"/>
      <c r="CRK1160" s="16"/>
      <c r="CRL1160" s="16"/>
      <c r="CRM1160" s="16"/>
      <c r="CRN1160" s="16"/>
      <c r="CRO1160" s="16"/>
      <c r="CRP1160" s="16"/>
      <c r="CRQ1160" s="16"/>
      <c r="CRR1160" s="16"/>
      <c r="CRS1160" s="16"/>
      <c r="CRT1160" s="16"/>
      <c r="CRU1160" s="16"/>
      <c r="CRV1160" s="16"/>
      <c r="CRW1160" s="16"/>
      <c r="CRX1160" s="16"/>
      <c r="CRY1160" s="16"/>
      <c r="CRZ1160" s="16"/>
      <c r="CSA1160" s="16"/>
      <c r="CSB1160" s="16"/>
      <c r="CSC1160" s="16"/>
      <c r="CSD1160" s="16"/>
      <c r="CSE1160" s="16"/>
      <c r="CSF1160" s="16"/>
      <c r="CSG1160" s="16"/>
      <c r="CSH1160" s="16"/>
      <c r="CSI1160" s="16"/>
      <c r="CSJ1160" s="16"/>
      <c r="CSK1160" s="16"/>
      <c r="CSL1160" s="16"/>
      <c r="CSM1160" s="16"/>
      <c r="CSN1160" s="16"/>
      <c r="CSO1160" s="16"/>
      <c r="CSP1160" s="16"/>
      <c r="CSQ1160" s="16"/>
      <c r="CSR1160" s="16"/>
      <c r="CSS1160" s="16"/>
      <c r="CST1160" s="16"/>
      <c r="CSU1160" s="16"/>
      <c r="CSV1160" s="16"/>
      <c r="CSW1160" s="16"/>
      <c r="CSX1160" s="16"/>
      <c r="CSY1160" s="16"/>
      <c r="CSZ1160" s="16"/>
      <c r="CTA1160" s="16"/>
      <c r="CTB1160" s="16"/>
      <c r="CTC1160" s="16"/>
      <c r="CTD1160" s="16"/>
      <c r="CTE1160" s="16"/>
      <c r="CTF1160" s="16"/>
      <c r="CTG1160" s="16"/>
      <c r="CTH1160" s="16"/>
      <c r="CTI1160" s="16"/>
      <c r="CTJ1160" s="16"/>
      <c r="CTK1160" s="16"/>
      <c r="CTL1160" s="16"/>
      <c r="CTM1160" s="16"/>
      <c r="CTN1160" s="16"/>
      <c r="CTO1160" s="16"/>
      <c r="CTP1160" s="16"/>
      <c r="CTQ1160" s="16"/>
      <c r="CTR1160" s="16"/>
      <c r="CTS1160" s="16"/>
      <c r="CTT1160" s="16"/>
      <c r="CTU1160" s="16"/>
      <c r="CTV1160" s="16"/>
      <c r="CTW1160" s="16"/>
      <c r="CTX1160" s="16"/>
      <c r="CTY1160" s="16"/>
      <c r="CTZ1160" s="16"/>
      <c r="CUA1160" s="16"/>
      <c r="CUB1160" s="16"/>
      <c r="CUC1160" s="16"/>
      <c r="CUD1160" s="16"/>
      <c r="CUE1160" s="16"/>
      <c r="CUF1160" s="16"/>
      <c r="CUG1160" s="16"/>
      <c r="CUH1160" s="16"/>
      <c r="CUI1160" s="16"/>
      <c r="CUJ1160" s="16"/>
      <c r="CUK1160" s="16"/>
      <c r="CUL1160" s="16"/>
      <c r="CUM1160" s="16"/>
      <c r="CUN1160" s="16"/>
      <c r="CUO1160" s="16"/>
      <c r="CUP1160" s="16"/>
      <c r="CUQ1160" s="16"/>
      <c r="CUR1160" s="16"/>
      <c r="CUS1160" s="16"/>
      <c r="CUT1160" s="16"/>
      <c r="CUU1160" s="16"/>
      <c r="CUV1160" s="16"/>
      <c r="CUW1160" s="16"/>
      <c r="CUX1160" s="16"/>
      <c r="CUY1160" s="16"/>
      <c r="CUZ1160" s="16"/>
      <c r="CVA1160" s="16"/>
      <c r="CVB1160" s="16"/>
      <c r="CVC1160" s="16"/>
      <c r="CVD1160" s="16"/>
      <c r="CVE1160" s="16"/>
      <c r="CVF1160" s="16"/>
      <c r="CVG1160" s="16"/>
      <c r="CVH1160" s="16"/>
      <c r="CVI1160" s="16"/>
      <c r="CVJ1160" s="16"/>
      <c r="CVK1160" s="16"/>
      <c r="CVL1160" s="16"/>
      <c r="CVM1160" s="16"/>
      <c r="CVN1160" s="16"/>
      <c r="CVO1160" s="16"/>
      <c r="CVP1160" s="16"/>
      <c r="CVQ1160" s="16"/>
      <c r="CVR1160" s="16"/>
      <c r="CVS1160" s="16"/>
      <c r="CVT1160" s="16"/>
      <c r="CVU1160" s="16"/>
      <c r="CVV1160" s="16"/>
      <c r="CVW1160" s="16"/>
      <c r="CVX1160" s="16"/>
      <c r="CVY1160" s="16"/>
      <c r="CVZ1160" s="16"/>
      <c r="CWA1160" s="16"/>
      <c r="CWB1160" s="16"/>
      <c r="CWC1160" s="16"/>
      <c r="CWD1160" s="16"/>
      <c r="CWE1160" s="16"/>
      <c r="CWF1160" s="16"/>
      <c r="CWG1160" s="16"/>
      <c r="CWH1160" s="16"/>
      <c r="CWI1160" s="16"/>
      <c r="CWJ1160" s="16"/>
      <c r="CWK1160" s="16"/>
      <c r="CWL1160" s="16"/>
      <c r="CWM1160" s="16"/>
      <c r="CWN1160" s="16"/>
      <c r="CWO1160" s="16"/>
      <c r="CWP1160" s="16"/>
      <c r="CWQ1160" s="16"/>
      <c r="CWR1160" s="16"/>
      <c r="CWS1160" s="16"/>
      <c r="CWT1160" s="16"/>
      <c r="CWU1160" s="16"/>
      <c r="CWV1160" s="16"/>
      <c r="CWW1160" s="16"/>
      <c r="CWX1160" s="16"/>
      <c r="CWY1160" s="16"/>
      <c r="CWZ1160" s="16"/>
      <c r="CXA1160" s="16"/>
      <c r="CXB1160" s="16"/>
      <c r="CXC1160" s="16"/>
      <c r="CXD1160" s="16"/>
      <c r="CXE1160" s="16"/>
      <c r="CXF1160" s="16"/>
      <c r="CXG1160" s="16"/>
      <c r="CXH1160" s="16"/>
      <c r="CXI1160" s="16"/>
      <c r="CXJ1160" s="16"/>
      <c r="CXK1160" s="16"/>
      <c r="CXL1160" s="16"/>
      <c r="CXM1160" s="16"/>
      <c r="CXN1160" s="16"/>
      <c r="CXO1160" s="16"/>
      <c r="CXP1160" s="16"/>
      <c r="CXQ1160" s="16"/>
      <c r="CXR1160" s="16"/>
      <c r="CXS1160" s="16"/>
      <c r="CXT1160" s="16"/>
      <c r="CXU1160" s="16"/>
      <c r="CXV1160" s="16"/>
      <c r="CXW1160" s="16"/>
      <c r="CXX1160" s="16"/>
      <c r="CXY1160" s="16"/>
      <c r="CXZ1160" s="16"/>
      <c r="CYA1160" s="16"/>
      <c r="CYB1160" s="16"/>
      <c r="CYC1160" s="16"/>
      <c r="CYD1160" s="16"/>
      <c r="CYE1160" s="16"/>
      <c r="CYF1160" s="16"/>
      <c r="CYG1160" s="16"/>
      <c r="CYH1160" s="16"/>
      <c r="CYI1160" s="16"/>
      <c r="CYJ1160" s="16"/>
      <c r="CYK1160" s="16"/>
      <c r="CYL1160" s="16"/>
      <c r="CYM1160" s="16"/>
      <c r="CYN1160" s="16"/>
      <c r="CYO1160" s="16"/>
      <c r="CYP1160" s="16"/>
      <c r="CYQ1160" s="16"/>
      <c r="CYR1160" s="16"/>
      <c r="CYS1160" s="16"/>
      <c r="CYT1160" s="16"/>
      <c r="CYU1160" s="16"/>
      <c r="CYV1160" s="16"/>
      <c r="CYW1160" s="16"/>
      <c r="CYX1160" s="16"/>
      <c r="CYY1160" s="16"/>
      <c r="CYZ1160" s="16"/>
      <c r="CZA1160" s="16"/>
      <c r="CZB1160" s="16"/>
      <c r="CZC1160" s="16"/>
      <c r="CZD1160" s="16"/>
      <c r="CZE1160" s="16"/>
      <c r="CZF1160" s="16"/>
      <c r="CZG1160" s="16"/>
      <c r="CZH1160" s="16"/>
      <c r="CZI1160" s="16"/>
      <c r="CZJ1160" s="16"/>
      <c r="CZK1160" s="16"/>
      <c r="CZL1160" s="16"/>
      <c r="CZM1160" s="16"/>
      <c r="CZN1160" s="16"/>
      <c r="CZO1160" s="16"/>
      <c r="CZP1160" s="16"/>
      <c r="CZQ1160" s="16"/>
      <c r="CZR1160" s="16"/>
      <c r="CZS1160" s="16"/>
      <c r="CZT1160" s="16"/>
      <c r="CZU1160" s="16"/>
      <c r="CZV1160" s="16"/>
      <c r="CZW1160" s="16"/>
      <c r="CZX1160" s="16"/>
      <c r="CZY1160" s="16"/>
      <c r="CZZ1160" s="16"/>
      <c r="DAA1160" s="16"/>
      <c r="DAB1160" s="16"/>
      <c r="DAC1160" s="16"/>
      <c r="DAD1160" s="16"/>
      <c r="DAE1160" s="16"/>
      <c r="DAF1160" s="16"/>
      <c r="DAG1160" s="16"/>
      <c r="DAH1160" s="16"/>
      <c r="DAI1160" s="16"/>
      <c r="DAJ1160" s="16"/>
      <c r="DAK1160" s="16"/>
      <c r="DAL1160" s="16"/>
      <c r="DAM1160" s="16"/>
      <c r="DAN1160" s="16"/>
      <c r="DAO1160" s="16"/>
      <c r="DAP1160" s="16"/>
      <c r="DAQ1160" s="16"/>
      <c r="DAR1160" s="16"/>
      <c r="DAS1160" s="16"/>
      <c r="DAT1160" s="16"/>
      <c r="DAU1160" s="16"/>
      <c r="DAV1160" s="16"/>
      <c r="DAW1160" s="16"/>
      <c r="DAX1160" s="16"/>
      <c r="DAY1160" s="16"/>
      <c r="DAZ1160" s="16"/>
      <c r="DBA1160" s="16"/>
      <c r="DBB1160" s="16"/>
      <c r="DBC1160" s="16"/>
      <c r="DBD1160" s="16"/>
      <c r="DBE1160" s="16"/>
      <c r="DBF1160" s="16"/>
      <c r="DBG1160" s="16"/>
      <c r="DBH1160" s="16"/>
      <c r="DBI1160" s="16"/>
      <c r="DBJ1160" s="16"/>
      <c r="DBK1160" s="16"/>
      <c r="DBL1160" s="16"/>
      <c r="DBM1160" s="16"/>
      <c r="DBN1160" s="16"/>
      <c r="DBO1160" s="16"/>
      <c r="DBP1160" s="16"/>
      <c r="DBQ1160" s="16"/>
      <c r="DBR1160" s="16"/>
      <c r="DBS1160" s="16"/>
      <c r="DBT1160" s="16"/>
      <c r="DBU1160" s="16"/>
      <c r="DBV1160" s="16"/>
      <c r="DBW1160" s="16"/>
      <c r="DBX1160" s="16"/>
      <c r="DBY1160" s="16"/>
      <c r="DBZ1160" s="16"/>
      <c r="DCA1160" s="16"/>
      <c r="DCB1160" s="16"/>
      <c r="DCC1160" s="16"/>
      <c r="DCD1160" s="16"/>
      <c r="DCE1160" s="16"/>
      <c r="DCF1160" s="16"/>
      <c r="DCG1160" s="16"/>
      <c r="DCH1160" s="16"/>
      <c r="DCI1160" s="16"/>
      <c r="DCJ1160" s="16"/>
      <c r="DCK1160" s="16"/>
      <c r="DCL1160" s="16"/>
      <c r="DCM1160" s="16"/>
      <c r="DCN1160" s="16"/>
      <c r="DCO1160" s="16"/>
      <c r="DCP1160" s="16"/>
      <c r="DCQ1160" s="16"/>
      <c r="DCR1160" s="16"/>
      <c r="DCS1160" s="16"/>
      <c r="DCT1160" s="16"/>
      <c r="DCU1160" s="16"/>
      <c r="DCV1160" s="16"/>
      <c r="DCW1160" s="16"/>
      <c r="DCX1160" s="16"/>
      <c r="DCY1160" s="16"/>
      <c r="DCZ1160" s="16"/>
      <c r="DDA1160" s="16"/>
      <c r="DDB1160" s="16"/>
      <c r="DDC1160" s="16"/>
      <c r="DDD1160" s="16"/>
      <c r="DDE1160" s="16"/>
      <c r="DDF1160" s="16"/>
      <c r="DDG1160" s="16"/>
      <c r="DDH1160" s="16"/>
      <c r="DDI1160" s="16"/>
      <c r="DDJ1160" s="16"/>
      <c r="DDK1160" s="16"/>
      <c r="DDL1160" s="16"/>
      <c r="DDM1160" s="16"/>
      <c r="DDN1160" s="16"/>
      <c r="DDO1160" s="16"/>
      <c r="DDP1160" s="16"/>
      <c r="DDQ1160" s="16"/>
      <c r="DDR1160" s="16"/>
      <c r="DDS1160" s="16"/>
      <c r="DDT1160" s="16"/>
      <c r="DDU1160" s="16"/>
      <c r="DDV1160" s="16"/>
      <c r="DDW1160" s="16"/>
      <c r="DDX1160" s="16"/>
      <c r="DDY1160" s="16"/>
      <c r="DDZ1160" s="16"/>
      <c r="DEA1160" s="16"/>
      <c r="DEB1160" s="16"/>
      <c r="DEC1160" s="16"/>
      <c r="DED1160" s="16"/>
      <c r="DEE1160" s="16"/>
      <c r="DEF1160" s="16"/>
      <c r="DEG1160" s="16"/>
      <c r="DEH1160" s="16"/>
      <c r="DEI1160" s="16"/>
      <c r="DEJ1160" s="16"/>
      <c r="DEK1160" s="16"/>
      <c r="DEL1160" s="16"/>
      <c r="DEM1160" s="16"/>
      <c r="DEN1160" s="16"/>
      <c r="DEO1160" s="16"/>
      <c r="DEP1160" s="16"/>
      <c r="DEQ1160" s="16"/>
      <c r="DER1160" s="16"/>
      <c r="DES1160" s="16"/>
      <c r="DET1160" s="16"/>
      <c r="DEU1160" s="16"/>
      <c r="DEV1160" s="16"/>
      <c r="DEW1160" s="16"/>
      <c r="DEX1160" s="16"/>
      <c r="DEY1160" s="16"/>
      <c r="DEZ1160" s="16"/>
      <c r="DFA1160" s="16"/>
      <c r="DFB1160" s="16"/>
      <c r="DFC1160" s="16"/>
      <c r="DFD1160" s="16"/>
      <c r="DFE1160" s="16"/>
      <c r="DFF1160" s="16"/>
      <c r="DFG1160" s="16"/>
      <c r="DFH1160" s="16"/>
      <c r="DFI1160" s="16"/>
      <c r="DFJ1160" s="16"/>
      <c r="DFK1160" s="16"/>
      <c r="DFL1160" s="16"/>
      <c r="DFM1160" s="16"/>
      <c r="DFN1160" s="16"/>
      <c r="DFO1160" s="16"/>
      <c r="DFP1160" s="16"/>
      <c r="DFQ1160" s="16"/>
      <c r="DFR1160" s="16"/>
      <c r="DFS1160" s="16"/>
      <c r="DFT1160" s="16"/>
      <c r="DFU1160" s="16"/>
      <c r="DFV1160" s="16"/>
      <c r="DFW1160" s="16"/>
      <c r="DFX1160" s="16"/>
      <c r="DFY1160" s="16"/>
      <c r="DFZ1160" s="16"/>
      <c r="DGA1160" s="16"/>
      <c r="DGB1160" s="16"/>
      <c r="DGC1160" s="16"/>
      <c r="DGD1160" s="16"/>
      <c r="DGE1160" s="16"/>
      <c r="DGF1160" s="16"/>
      <c r="DGG1160" s="16"/>
      <c r="DGH1160" s="16"/>
      <c r="DGI1160" s="16"/>
      <c r="DGJ1160" s="16"/>
      <c r="DGK1160" s="16"/>
      <c r="DGL1160" s="16"/>
      <c r="DGM1160" s="16"/>
      <c r="DGN1160" s="16"/>
      <c r="DGO1160" s="16"/>
      <c r="DGP1160" s="16"/>
      <c r="DGQ1160" s="16"/>
      <c r="DGR1160" s="16"/>
      <c r="DGS1160" s="16"/>
      <c r="DGT1160" s="16"/>
      <c r="DGU1160" s="16"/>
      <c r="DGV1160" s="16"/>
      <c r="DGW1160" s="16"/>
      <c r="DGX1160" s="16"/>
      <c r="DGY1160" s="16"/>
      <c r="DGZ1160" s="16"/>
      <c r="DHA1160" s="16"/>
      <c r="DHB1160" s="16"/>
      <c r="DHC1160" s="16"/>
      <c r="DHD1160" s="16"/>
      <c r="DHE1160" s="16"/>
      <c r="DHF1160" s="16"/>
      <c r="DHG1160" s="16"/>
      <c r="DHH1160" s="16"/>
      <c r="DHI1160" s="16"/>
      <c r="DHJ1160" s="16"/>
      <c r="DHK1160" s="16"/>
      <c r="DHL1160" s="16"/>
      <c r="DHM1160" s="16"/>
      <c r="DHN1160" s="16"/>
      <c r="DHO1160" s="16"/>
      <c r="DHP1160" s="16"/>
      <c r="DHQ1160" s="16"/>
      <c r="DHR1160" s="16"/>
      <c r="DHS1160" s="16"/>
      <c r="DHT1160" s="16"/>
      <c r="DHU1160" s="16"/>
      <c r="DHV1160" s="16"/>
      <c r="DHW1160" s="16"/>
      <c r="DHX1160" s="16"/>
      <c r="DHY1160" s="16"/>
      <c r="DHZ1160" s="16"/>
      <c r="DIA1160" s="16"/>
      <c r="DIB1160" s="16"/>
      <c r="DIC1160" s="16"/>
      <c r="DID1160" s="16"/>
      <c r="DIE1160" s="16"/>
      <c r="DIF1160" s="16"/>
      <c r="DIG1160" s="16"/>
      <c r="DIH1160" s="16"/>
      <c r="DII1160" s="16"/>
      <c r="DIJ1160" s="16"/>
      <c r="DIK1160" s="16"/>
      <c r="DIL1160" s="16"/>
      <c r="DIM1160" s="16"/>
      <c r="DIN1160" s="16"/>
      <c r="DIO1160" s="16"/>
      <c r="DIP1160" s="16"/>
      <c r="DIQ1160" s="16"/>
      <c r="DIR1160" s="16"/>
      <c r="DIS1160" s="16"/>
      <c r="DIT1160" s="16"/>
      <c r="DIU1160" s="16"/>
      <c r="DIV1160" s="16"/>
      <c r="DIW1160" s="16"/>
      <c r="DIX1160" s="16"/>
      <c r="DIY1160" s="16"/>
      <c r="DIZ1160" s="16"/>
      <c r="DJA1160" s="16"/>
      <c r="DJB1160" s="16"/>
      <c r="DJC1160" s="16"/>
      <c r="DJD1160" s="16"/>
      <c r="DJE1160" s="16"/>
      <c r="DJF1160" s="16"/>
      <c r="DJG1160" s="16"/>
      <c r="DJH1160" s="16"/>
      <c r="DJI1160" s="16"/>
      <c r="DJJ1160" s="16"/>
      <c r="DJK1160" s="16"/>
      <c r="DJL1160" s="16"/>
      <c r="DJM1160" s="16"/>
      <c r="DJN1160" s="16"/>
      <c r="DJO1160" s="16"/>
      <c r="DJP1160" s="16"/>
      <c r="DJQ1160" s="16"/>
      <c r="DJR1160" s="16"/>
      <c r="DJS1160" s="16"/>
      <c r="DJT1160" s="16"/>
      <c r="DJU1160" s="16"/>
      <c r="DJV1160" s="16"/>
      <c r="DJW1160" s="16"/>
      <c r="DJX1160" s="16"/>
      <c r="DJY1160" s="16"/>
      <c r="DJZ1160" s="16"/>
      <c r="DKA1160" s="16"/>
      <c r="DKB1160" s="16"/>
      <c r="DKC1160" s="16"/>
      <c r="DKD1160" s="16"/>
      <c r="DKE1160" s="16"/>
      <c r="DKF1160" s="16"/>
      <c r="DKG1160" s="16"/>
      <c r="DKH1160" s="16"/>
      <c r="DKI1160" s="16"/>
      <c r="DKJ1160" s="16"/>
      <c r="DKK1160" s="16"/>
      <c r="DKL1160" s="16"/>
      <c r="DKM1160" s="16"/>
      <c r="DKN1160" s="16"/>
      <c r="DKO1160" s="16"/>
      <c r="DKP1160" s="16"/>
      <c r="DKQ1160" s="16"/>
      <c r="DKR1160" s="16"/>
      <c r="DKS1160" s="16"/>
      <c r="DKT1160" s="16"/>
      <c r="DKU1160" s="16"/>
      <c r="DKV1160" s="16"/>
      <c r="DKW1160" s="16"/>
      <c r="DKX1160" s="16"/>
      <c r="DKY1160" s="16"/>
      <c r="DKZ1160" s="16"/>
      <c r="DLA1160" s="16"/>
      <c r="DLB1160" s="16"/>
      <c r="DLC1160" s="16"/>
      <c r="DLD1160" s="16"/>
      <c r="DLE1160" s="16"/>
      <c r="DLF1160" s="16"/>
      <c r="DLG1160" s="16"/>
      <c r="DLH1160" s="16"/>
      <c r="DLI1160" s="16"/>
      <c r="DLJ1160" s="16"/>
      <c r="DLK1160" s="16"/>
      <c r="DLL1160" s="16"/>
      <c r="DLM1160" s="16"/>
      <c r="DLN1160" s="16"/>
      <c r="DLO1160" s="16"/>
      <c r="DLP1160" s="16"/>
      <c r="DLQ1160" s="16"/>
      <c r="DLR1160" s="16"/>
      <c r="DLS1160" s="16"/>
      <c r="DLT1160" s="16"/>
      <c r="DLU1160" s="16"/>
      <c r="DLV1160" s="16"/>
      <c r="DLW1160" s="16"/>
      <c r="DLX1160" s="16"/>
      <c r="DLY1160" s="16"/>
      <c r="DLZ1160" s="16"/>
      <c r="DMA1160" s="16"/>
      <c r="DMB1160" s="16"/>
      <c r="DMC1160" s="16"/>
      <c r="DMD1160" s="16"/>
      <c r="DME1160" s="16"/>
      <c r="DMF1160" s="16"/>
      <c r="DMG1160" s="16"/>
      <c r="DMH1160" s="16"/>
      <c r="DMI1160" s="16"/>
      <c r="DMJ1160" s="16"/>
      <c r="DMK1160" s="16"/>
      <c r="DML1160" s="16"/>
      <c r="DMM1160" s="16"/>
      <c r="DMN1160" s="16"/>
      <c r="DMO1160" s="16"/>
      <c r="DMP1160" s="16"/>
      <c r="DMQ1160" s="16"/>
      <c r="DMR1160" s="16"/>
      <c r="DMS1160" s="16"/>
      <c r="DMT1160" s="16"/>
      <c r="DMU1160" s="16"/>
      <c r="DMV1160" s="16"/>
      <c r="DMW1160" s="16"/>
      <c r="DMX1160" s="16"/>
      <c r="DMY1160" s="16"/>
      <c r="DMZ1160" s="16"/>
      <c r="DNA1160" s="16"/>
      <c r="DNB1160" s="16"/>
      <c r="DNC1160" s="16"/>
      <c r="DND1160" s="16"/>
      <c r="DNE1160" s="16"/>
      <c r="DNF1160" s="16"/>
      <c r="DNG1160" s="16"/>
      <c r="DNH1160" s="16"/>
      <c r="DNI1160" s="16"/>
      <c r="DNJ1160" s="16"/>
      <c r="DNK1160" s="16"/>
      <c r="DNL1160" s="16"/>
      <c r="DNM1160" s="16"/>
      <c r="DNN1160" s="16"/>
      <c r="DNO1160" s="16"/>
      <c r="DNP1160" s="16"/>
      <c r="DNQ1160" s="16"/>
      <c r="DNR1160" s="16"/>
      <c r="DNS1160" s="16"/>
      <c r="DNT1160" s="16"/>
      <c r="DNU1160" s="16"/>
      <c r="DNV1160" s="16"/>
      <c r="DNW1160" s="16"/>
      <c r="DNX1160" s="16"/>
      <c r="DNY1160" s="16"/>
      <c r="DNZ1160" s="16"/>
      <c r="DOA1160" s="16"/>
      <c r="DOB1160" s="16"/>
      <c r="DOC1160" s="16"/>
      <c r="DOD1160" s="16"/>
      <c r="DOE1160" s="16"/>
      <c r="DOF1160" s="16"/>
      <c r="DOG1160" s="16"/>
      <c r="DOH1160" s="16"/>
      <c r="DOI1160" s="16"/>
      <c r="DOJ1160" s="16"/>
      <c r="DOK1160" s="16"/>
      <c r="DOL1160" s="16"/>
      <c r="DOM1160" s="16"/>
      <c r="DON1160" s="16"/>
      <c r="DOO1160" s="16"/>
      <c r="DOP1160" s="16"/>
      <c r="DOQ1160" s="16"/>
      <c r="DOR1160" s="16"/>
      <c r="DOS1160" s="16"/>
      <c r="DOT1160" s="16"/>
      <c r="DOU1160" s="16"/>
      <c r="DOV1160" s="16"/>
      <c r="DOW1160" s="16"/>
      <c r="DOX1160" s="16"/>
      <c r="DOY1160" s="16"/>
      <c r="DOZ1160" s="16"/>
      <c r="DPA1160" s="16"/>
      <c r="DPB1160" s="16"/>
      <c r="DPC1160" s="16"/>
      <c r="DPD1160" s="16"/>
      <c r="DPE1160" s="16"/>
      <c r="DPF1160" s="16"/>
      <c r="DPG1160" s="16"/>
      <c r="DPH1160" s="16"/>
      <c r="DPI1160" s="16"/>
      <c r="DPJ1160" s="16"/>
      <c r="DPK1160" s="16"/>
      <c r="DPL1160" s="16"/>
      <c r="DPM1160" s="16"/>
      <c r="DPN1160" s="16"/>
      <c r="DPO1160" s="16"/>
      <c r="DPP1160" s="16"/>
      <c r="DPQ1160" s="16"/>
      <c r="DPR1160" s="16"/>
      <c r="DPS1160" s="16"/>
      <c r="DPT1160" s="16"/>
      <c r="DPU1160" s="16"/>
      <c r="DPV1160" s="16"/>
      <c r="DPW1160" s="16"/>
      <c r="DPX1160" s="16"/>
      <c r="DPY1160" s="16"/>
      <c r="DPZ1160" s="16"/>
      <c r="DQA1160" s="16"/>
      <c r="DQB1160" s="16"/>
      <c r="DQC1160" s="16"/>
      <c r="DQD1160" s="16"/>
      <c r="DQE1160" s="16"/>
      <c r="DQF1160" s="16"/>
      <c r="DQG1160" s="16"/>
      <c r="DQH1160" s="16"/>
      <c r="DQI1160" s="16"/>
      <c r="DQJ1160" s="16"/>
      <c r="DQK1160" s="16"/>
      <c r="DQL1160" s="16"/>
      <c r="DQM1160" s="16"/>
      <c r="DQN1160" s="16"/>
      <c r="DQO1160" s="16"/>
      <c r="DQP1160" s="16"/>
      <c r="DQQ1160" s="16"/>
      <c r="DQR1160" s="16"/>
      <c r="DQS1160" s="16"/>
      <c r="DQT1160" s="16"/>
      <c r="DQU1160" s="16"/>
      <c r="DQV1160" s="16"/>
      <c r="DQW1160" s="16"/>
      <c r="DQX1160" s="16"/>
      <c r="DQY1160" s="16"/>
      <c r="DQZ1160" s="16"/>
      <c r="DRA1160" s="16"/>
      <c r="DRB1160" s="16"/>
      <c r="DRC1160" s="16"/>
      <c r="DRD1160" s="16"/>
      <c r="DRE1160" s="16"/>
      <c r="DRF1160" s="16"/>
      <c r="DRG1160" s="16"/>
      <c r="DRH1160" s="16"/>
      <c r="DRI1160" s="16"/>
      <c r="DRJ1160" s="16"/>
      <c r="DRK1160" s="16"/>
      <c r="DRL1160" s="16"/>
      <c r="DRM1160" s="16"/>
      <c r="DRN1160" s="16"/>
      <c r="DRO1160" s="16"/>
      <c r="DRP1160" s="16"/>
      <c r="DRQ1160" s="16"/>
      <c r="DRR1160" s="16"/>
      <c r="DRS1160" s="16"/>
      <c r="DRT1160" s="16"/>
      <c r="DRU1160" s="16"/>
      <c r="DRV1160" s="16"/>
      <c r="DRW1160" s="16"/>
      <c r="DRX1160" s="16"/>
      <c r="DRY1160" s="16"/>
      <c r="DRZ1160" s="16"/>
      <c r="DSA1160" s="16"/>
      <c r="DSB1160" s="16"/>
      <c r="DSC1160" s="16"/>
      <c r="DSD1160" s="16"/>
      <c r="DSE1160" s="16"/>
      <c r="DSF1160" s="16"/>
      <c r="DSG1160" s="16"/>
      <c r="DSH1160" s="16"/>
      <c r="DSI1160" s="16"/>
      <c r="DSJ1160" s="16"/>
      <c r="DSK1160" s="16"/>
      <c r="DSL1160" s="16"/>
      <c r="DSM1160" s="16"/>
      <c r="DSN1160" s="16"/>
      <c r="DSO1160" s="16"/>
      <c r="DSP1160" s="16"/>
      <c r="DSQ1160" s="16"/>
      <c r="DSR1160" s="16"/>
      <c r="DSS1160" s="16"/>
      <c r="DST1160" s="16"/>
      <c r="DSU1160" s="16"/>
      <c r="DSV1160" s="16"/>
      <c r="DSW1160" s="16"/>
      <c r="DSX1160" s="16"/>
      <c r="DSY1160" s="16"/>
      <c r="DSZ1160" s="16"/>
      <c r="DTA1160" s="16"/>
      <c r="DTB1160" s="16"/>
      <c r="DTC1160" s="16"/>
      <c r="DTD1160" s="16"/>
      <c r="DTE1160" s="16"/>
      <c r="DTF1160" s="16"/>
      <c r="DTG1160" s="16"/>
      <c r="DTH1160" s="16"/>
      <c r="DTI1160" s="16"/>
      <c r="DTJ1160" s="16"/>
      <c r="DTK1160" s="16"/>
      <c r="DTL1160" s="16"/>
      <c r="DTM1160" s="16"/>
      <c r="DTN1160" s="16"/>
      <c r="DTO1160" s="16"/>
      <c r="DTP1160" s="16"/>
      <c r="DTQ1160" s="16"/>
      <c r="DTR1160" s="16"/>
      <c r="DTS1160" s="16"/>
      <c r="DTT1160" s="16"/>
      <c r="DTU1160" s="16"/>
      <c r="DTV1160" s="16"/>
      <c r="DTW1160" s="16"/>
      <c r="DTX1160" s="16"/>
      <c r="DTY1160" s="16"/>
      <c r="DTZ1160" s="16"/>
      <c r="DUA1160" s="16"/>
      <c r="DUB1160" s="16"/>
      <c r="DUC1160" s="16"/>
      <c r="DUD1160" s="16"/>
      <c r="DUE1160" s="16"/>
      <c r="DUF1160" s="16"/>
      <c r="DUG1160" s="16"/>
      <c r="DUH1160" s="16"/>
      <c r="DUI1160" s="16"/>
      <c r="DUJ1160" s="16"/>
      <c r="DUK1160" s="16"/>
      <c r="DUL1160" s="16"/>
      <c r="DUM1160" s="16"/>
      <c r="DUN1160" s="16"/>
      <c r="DUO1160" s="16"/>
      <c r="DUP1160" s="16"/>
      <c r="DUQ1160" s="16"/>
      <c r="DUR1160" s="16"/>
      <c r="DUS1160" s="16"/>
      <c r="DUT1160" s="16"/>
      <c r="DUU1160" s="16"/>
      <c r="DUV1160" s="16"/>
      <c r="DUW1160" s="16"/>
      <c r="DUX1160" s="16"/>
      <c r="DUY1160" s="16"/>
      <c r="DUZ1160" s="16"/>
      <c r="DVA1160" s="16"/>
      <c r="DVB1160" s="16"/>
      <c r="DVC1160" s="16"/>
      <c r="DVD1160" s="16"/>
      <c r="DVE1160" s="16"/>
      <c r="DVF1160" s="16"/>
      <c r="DVG1160" s="16"/>
      <c r="DVH1160" s="16"/>
      <c r="DVI1160" s="16"/>
      <c r="DVJ1160" s="16"/>
      <c r="DVK1160" s="16"/>
      <c r="DVL1160" s="16"/>
      <c r="DVM1160" s="16"/>
      <c r="DVN1160" s="16"/>
      <c r="DVO1160" s="16"/>
      <c r="DVP1160" s="16"/>
      <c r="DVQ1160" s="16"/>
      <c r="DVR1160" s="16"/>
      <c r="DVS1160" s="16"/>
      <c r="DVT1160" s="16"/>
      <c r="DVU1160" s="16"/>
      <c r="DVV1160" s="16"/>
      <c r="DVW1160" s="16"/>
      <c r="DVX1160" s="16"/>
      <c r="DVY1160" s="16"/>
      <c r="DVZ1160" s="16"/>
      <c r="DWA1160" s="16"/>
      <c r="DWB1160" s="16"/>
      <c r="DWC1160" s="16"/>
      <c r="DWD1160" s="16"/>
      <c r="DWE1160" s="16"/>
      <c r="DWF1160" s="16"/>
      <c r="DWG1160" s="16"/>
      <c r="DWH1160" s="16"/>
      <c r="DWI1160" s="16"/>
      <c r="DWJ1160" s="16"/>
      <c r="DWK1160" s="16"/>
      <c r="DWL1160" s="16"/>
      <c r="DWM1160" s="16"/>
      <c r="DWN1160" s="16"/>
      <c r="DWO1160" s="16"/>
      <c r="DWP1160" s="16"/>
      <c r="DWQ1160" s="16"/>
      <c r="DWR1160" s="16"/>
      <c r="DWS1160" s="16"/>
      <c r="DWT1160" s="16"/>
      <c r="DWU1160" s="16"/>
      <c r="DWV1160" s="16"/>
      <c r="DWW1160" s="16"/>
      <c r="DWX1160" s="16"/>
      <c r="DWY1160" s="16"/>
      <c r="DWZ1160" s="16"/>
      <c r="DXA1160" s="16"/>
      <c r="DXB1160" s="16"/>
      <c r="DXC1160" s="16"/>
      <c r="DXD1160" s="16"/>
      <c r="DXE1160" s="16"/>
      <c r="DXF1160" s="16"/>
      <c r="DXG1160" s="16"/>
      <c r="DXH1160" s="16"/>
      <c r="DXI1160" s="16"/>
      <c r="DXJ1160" s="16"/>
      <c r="DXK1160" s="16"/>
      <c r="DXL1160" s="16"/>
      <c r="DXM1160" s="16"/>
      <c r="DXN1160" s="16"/>
      <c r="DXO1160" s="16"/>
      <c r="DXP1160" s="16"/>
      <c r="DXQ1160" s="16"/>
      <c r="DXR1160" s="16"/>
      <c r="DXS1160" s="16"/>
      <c r="DXT1160" s="16"/>
      <c r="DXU1160" s="16"/>
      <c r="DXV1160" s="16"/>
      <c r="DXW1160" s="16"/>
      <c r="DXX1160" s="16"/>
      <c r="DXY1160" s="16"/>
      <c r="DXZ1160" s="16"/>
      <c r="DYA1160" s="16"/>
      <c r="DYB1160" s="16"/>
      <c r="DYC1160" s="16"/>
      <c r="DYD1160" s="16"/>
      <c r="DYE1160" s="16"/>
      <c r="DYF1160" s="16"/>
      <c r="DYG1160" s="16"/>
      <c r="DYH1160" s="16"/>
      <c r="DYI1160" s="16"/>
      <c r="DYJ1160" s="16"/>
      <c r="DYK1160" s="16"/>
      <c r="DYL1160" s="16"/>
      <c r="DYM1160" s="16"/>
      <c r="DYN1160" s="16"/>
      <c r="DYO1160" s="16"/>
      <c r="DYP1160" s="16"/>
      <c r="DYQ1160" s="16"/>
      <c r="DYR1160" s="16"/>
      <c r="DYS1160" s="16"/>
      <c r="DYT1160" s="16"/>
      <c r="DYU1160" s="16"/>
      <c r="DYV1160" s="16"/>
      <c r="DYW1160" s="16"/>
      <c r="DYX1160" s="16"/>
      <c r="DYY1160" s="16"/>
      <c r="DYZ1160" s="16"/>
      <c r="DZA1160" s="16"/>
      <c r="DZB1160" s="16"/>
      <c r="DZC1160" s="16"/>
      <c r="DZD1160" s="16"/>
      <c r="DZE1160" s="16"/>
      <c r="DZF1160" s="16"/>
      <c r="DZG1160" s="16"/>
      <c r="DZH1160" s="16"/>
      <c r="DZI1160" s="16"/>
      <c r="DZJ1160" s="16"/>
      <c r="DZK1160" s="16"/>
      <c r="DZL1160" s="16"/>
      <c r="DZM1160" s="16"/>
      <c r="DZN1160" s="16"/>
      <c r="DZO1160" s="16"/>
      <c r="DZP1160" s="16"/>
      <c r="DZQ1160" s="16"/>
      <c r="DZR1160" s="16"/>
      <c r="DZS1160" s="16"/>
      <c r="DZT1160" s="16"/>
      <c r="DZU1160" s="16"/>
      <c r="DZV1160" s="16"/>
      <c r="DZW1160" s="16"/>
      <c r="DZX1160" s="16"/>
      <c r="DZY1160" s="16"/>
      <c r="DZZ1160" s="16"/>
      <c r="EAA1160" s="16"/>
      <c r="EAB1160" s="16"/>
      <c r="EAC1160" s="16"/>
      <c r="EAD1160" s="16"/>
      <c r="EAE1160" s="16"/>
      <c r="EAF1160" s="16"/>
      <c r="EAG1160" s="16"/>
      <c r="EAH1160" s="16"/>
      <c r="EAI1160" s="16"/>
      <c r="EAJ1160" s="16"/>
      <c r="EAK1160" s="16"/>
      <c r="EAL1160" s="16"/>
      <c r="EAM1160" s="16"/>
      <c r="EAN1160" s="16"/>
      <c r="EAO1160" s="16"/>
      <c r="EAP1160" s="16"/>
      <c r="EAQ1160" s="16"/>
      <c r="EAR1160" s="16"/>
      <c r="EAS1160" s="16"/>
      <c r="EAT1160" s="16"/>
      <c r="EAU1160" s="16"/>
      <c r="EAV1160" s="16"/>
      <c r="EAW1160" s="16"/>
      <c r="EAX1160" s="16"/>
      <c r="EAY1160" s="16"/>
      <c r="EAZ1160" s="16"/>
      <c r="EBA1160" s="16"/>
      <c r="EBB1160" s="16"/>
      <c r="EBC1160" s="16"/>
      <c r="EBD1160" s="16"/>
      <c r="EBE1160" s="16"/>
      <c r="EBF1160" s="16"/>
      <c r="EBG1160" s="16"/>
      <c r="EBH1160" s="16"/>
      <c r="EBI1160" s="16"/>
      <c r="EBJ1160" s="16"/>
      <c r="EBK1160" s="16"/>
      <c r="EBL1160" s="16"/>
      <c r="EBM1160" s="16"/>
      <c r="EBN1160" s="16"/>
      <c r="EBO1160" s="16"/>
      <c r="EBP1160" s="16"/>
      <c r="EBQ1160" s="16"/>
      <c r="EBR1160" s="16"/>
      <c r="EBS1160" s="16"/>
      <c r="EBT1160" s="16"/>
      <c r="EBU1160" s="16"/>
      <c r="EBV1160" s="16"/>
      <c r="EBW1160" s="16"/>
      <c r="EBX1160" s="16"/>
      <c r="EBY1160" s="16"/>
      <c r="EBZ1160" s="16"/>
      <c r="ECA1160" s="16"/>
      <c r="ECB1160" s="16"/>
      <c r="ECC1160" s="16"/>
      <c r="ECD1160" s="16"/>
      <c r="ECE1160" s="16"/>
      <c r="ECF1160" s="16"/>
      <c r="ECG1160" s="16"/>
      <c r="ECH1160" s="16"/>
      <c r="ECI1160" s="16"/>
      <c r="ECJ1160" s="16"/>
      <c r="ECK1160" s="16"/>
      <c r="ECL1160" s="16"/>
      <c r="ECM1160" s="16"/>
      <c r="ECN1160" s="16"/>
      <c r="ECO1160" s="16"/>
      <c r="ECP1160" s="16"/>
      <c r="ECQ1160" s="16"/>
      <c r="ECR1160" s="16"/>
      <c r="ECS1160" s="16"/>
      <c r="ECT1160" s="16"/>
      <c r="ECU1160" s="16"/>
      <c r="ECV1160" s="16"/>
      <c r="ECW1160" s="16"/>
      <c r="ECX1160" s="16"/>
      <c r="ECY1160" s="16"/>
      <c r="ECZ1160" s="16"/>
      <c r="EDA1160" s="16"/>
      <c r="EDB1160" s="16"/>
      <c r="EDC1160" s="16"/>
      <c r="EDD1160" s="16"/>
      <c r="EDE1160" s="16"/>
      <c r="EDF1160" s="16"/>
      <c r="EDG1160" s="16"/>
      <c r="EDH1160" s="16"/>
      <c r="EDI1160" s="16"/>
      <c r="EDJ1160" s="16"/>
      <c r="EDK1160" s="16"/>
      <c r="EDL1160" s="16"/>
      <c r="EDM1160" s="16"/>
      <c r="EDN1160" s="16"/>
      <c r="EDO1160" s="16"/>
      <c r="EDP1160" s="16"/>
      <c r="EDQ1160" s="16"/>
      <c r="EDR1160" s="16"/>
      <c r="EDS1160" s="16"/>
      <c r="EDT1160" s="16"/>
      <c r="EDU1160" s="16"/>
      <c r="EDV1160" s="16"/>
      <c r="EDW1160" s="16"/>
      <c r="EDX1160" s="16"/>
      <c r="EDY1160" s="16"/>
      <c r="EDZ1160" s="16"/>
      <c r="EEA1160" s="16"/>
      <c r="EEB1160" s="16"/>
      <c r="EEC1160" s="16"/>
      <c r="EED1160" s="16"/>
      <c r="EEE1160" s="16"/>
      <c r="EEF1160" s="16"/>
      <c r="EEG1160" s="16"/>
      <c r="EEH1160" s="16"/>
      <c r="EEI1160" s="16"/>
      <c r="EEJ1160" s="16"/>
      <c r="EEK1160" s="16"/>
      <c r="EEL1160" s="16"/>
      <c r="EEM1160" s="16"/>
      <c r="EEN1160" s="16"/>
      <c r="EEO1160" s="16"/>
      <c r="EEP1160" s="16"/>
      <c r="EEQ1160" s="16"/>
      <c r="EER1160" s="16"/>
      <c r="EES1160" s="16"/>
      <c r="EET1160" s="16"/>
      <c r="EEU1160" s="16"/>
      <c r="EEV1160" s="16"/>
      <c r="EEW1160" s="16"/>
      <c r="EEX1160" s="16"/>
      <c r="EEY1160" s="16"/>
      <c r="EEZ1160" s="16"/>
      <c r="EFA1160" s="16"/>
      <c r="EFB1160" s="16"/>
      <c r="EFC1160" s="16"/>
      <c r="EFD1160" s="16"/>
      <c r="EFE1160" s="16"/>
      <c r="EFF1160" s="16"/>
      <c r="EFG1160" s="16"/>
      <c r="EFH1160" s="16"/>
      <c r="EFI1160" s="16"/>
      <c r="EFJ1160" s="16"/>
      <c r="EFK1160" s="16"/>
      <c r="EFL1160" s="16"/>
      <c r="EFM1160" s="16"/>
      <c r="EFN1160" s="16"/>
      <c r="EFO1160" s="16"/>
      <c r="EFP1160" s="16"/>
      <c r="EFQ1160" s="16"/>
      <c r="EFR1160" s="16"/>
      <c r="EFS1160" s="16"/>
      <c r="EFT1160" s="16"/>
      <c r="EFU1160" s="16"/>
      <c r="EFV1160" s="16"/>
      <c r="EFW1160" s="16"/>
      <c r="EFX1160" s="16"/>
      <c r="EFY1160" s="16"/>
      <c r="EFZ1160" s="16"/>
      <c r="EGA1160" s="16"/>
      <c r="EGB1160" s="16"/>
      <c r="EGC1160" s="16"/>
      <c r="EGD1160" s="16"/>
      <c r="EGE1160" s="16"/>
      <c r="EGF1160" s="16"/>
      <c r="EGG1160" s="16"/>
      <c r="EGH1160" s="16"/>
      <c r="EGI1160" s="16"/>
      <c r="EGJ1160" s="16"/>
      <c r="EGK1160" s="16"/>
      <c r="EGL1160" s="16"/>
      <c r="EGM1160" s="16"/>
      <c r="EGN1160" s="16"/>
      <c r="EGO1160" s="16"/>
      <c r="EGP1160" s="16"/>
      <c r="EGQ1160" s="16"/>
      <c r="EGR1160" s="16"/>
      <c r="EGS1160" s="16"/>
      <c r="EGT1160" s="16"/>
      <c r="EGU1160" s="16"/>
      <c r="EGV1160" s="16"/>
      <c r="EGW1160" s="16"/>
      <c r="EGX1160" s="16"/>
      <c r="EGY1160" s="16"/>
      <c r="EGZ1160" s="16"/>
      <c r="EHA1160" s="16"/>
      <c r="EHB1160" s="16"/>
      <c r="EHC1160" s="16"/>
      <c r="EHD1160" s="16"/>
      <c r="EHE1160" s="16"/>
      <c r="EHF1160" s="16"/>
      <c r="EHG1160" s="16"/>
      <c r="EHH1160" s="16"/>
      <c r="EHI1160" s="16"/>
      <c r="EHJ1160" s="16"/>
      <c r="EHK1160" s="16"/>
      <c r="EHL1160" s="16"/>
      <c r="EHM1160" s="16"/>
      <c r="EHN1160" s="16"/>
      <c r="EHO1160" s="16"/>
      <c r="EHP1160" s="16"/>
      <c r="EHQ1160" s="16"/>
      <c r="EHR1160" s="16"/>
      <c r="EHS1160" s="16"/>
      <c r="EHT1160" s="16"/>
      <c r="EHU1160" s="16"/>
      <c r="EHV1160" s="16"/>
      <c r="EHW1160" s="16"/>
      <c r="EHX1160" s="16"/>
      <c r="EHY1160" s="16"/>
      <c r="EHZ1160" s="16"/>
      <c r="EIA1160" s="16"/>
      <c r="EIB1160" s="16"/>
      <c r="EIC1160" s="16"/>
      <c r="EID1160" s="16"/>
      <c r="EIE1160" s="16"/>
      <c r="EIF1160" s="16"/>
      <c r="EIG1160" s="16"/>
      <c r="EIH1160" s="16"/>
      <c r="EII1160" s="16"/>
      <c r="EIJ1160" s="16"/>
      <c r="EIK1160" s="16"/>
      <c r="EIL1160" s="16"/>
      <c r="EIM1160" s="16"/>
      <c r="EIN1160" s="16"/>
      <c r="EIO1160" s="16"/>
      <c r="EIP1160" s="16"/>
      <c r="EIQ1160" s="16"/>
      <c r="EIR1160" s="16"/>
      <c r="EIS1160" s="16"/>
      <c r="EIT1160" s="16"/>
      <c r="EIU1160" s="16"/>
      <c r="EIV1160" s="16"/>
      <c r="EIW1160" s="16"/>
      <c r="EIX1160" s="16"/>
      <c r="EIY1160" s="16"/>
      <c r="EIZ1160" s="16"/>
      <c r="EJA1160" s="16"/>
      <c r="EJB1160" s="16"/>
      <c r="EJC1160" s="16"/>
      <c r="EJD1160" s="16"/>
      <c r="EJE1160" s="16"/>
      <c r="EJF1160" s="16"/>
      <c r="EJG1160" s="16"/>
      <c r="EJH1160" s="16"/>
      <c r="EJI1160" s="16"/>
      <c r="EJJ1160" s="16"/>
      <c r="EJK1160" s="16"/>
      <c r="EJL1160" s="16"/>
      <c r="EJM1160" s="16"/>
      <c r="EJN1160" s="16"/>
      <c r="EJO1160" s="16"/>
      <c r="EJP1160" s="16"/>
      <c r="EJQ1160" s="16"/>
      <c r="EJR1160" s="16"/>
      <c r="EJS1160" s="16"/>
      <c r="EJT1160" s="16"/>
      <c r="EJU1160" s="16"/>
      <c r="EJV1160" s="16"/>
      <c r="EJW1160" s="16"/>
      <c r="EJX1160" s="16"/>
      <c r="EJY1160" s="16"/>
      <c r="EJZ1160" s="16"/>
      <c r="EKA1160" s="16"/>
      <c r="EKB1160" s="16"/>
      <c r="EKC1160" s="16"/>
      <c r="EKD1160" s="16"/>
      <c r="EKE1160" s="16"/>
      <c r="EKF1160" s="16"/>
      <c r="EKG1160" s="16"/>
      <c r="EKH1160" s="16"/>
      <c r="EKI1160" s="16"/>
      <c r="EKJ1160" s="16"/>
      <c r="EKK1160" s="16"/>
      <c r="EKL1160" s="16"/>
      <c r="EKM1160" s="16"/>
      <c r="EKN1160" s="16"/>
      <c r="EKO1160" s="16"/>
      <c r="EKP1160" s="16"/>
      <c r="EKQ1160" s="16"/>
      <c r="EKR1160" s="16"/>
      <c r="EKS1160" s="16"/>
      <c r="EKT1160" s="16"/>
      <c r="EKU1160" s="16"/>
      <c r="EKV1160" s="16"/>
      <c r="EKW1160" s="16"/>
      <c r="EKX1160" s="16"/>
      <c r="EKY1160" s="16"/>
      <c r="EKZ1160" s="16"/>
      <c r="ELA1160" s="16"/>
      <c r="ELB1160" s="16"/>
      <c r="ELC1160" s="16"/>
      <c r="ELD1160" s="16"/>
      <c r="ELE1160" s="16"/>
      <c r="ELF1160" s="16"/>
      <c r="ELG1160" s="16"/>
      <c r="ELH1160" s="16"/>
      <c r="ELI1160" s="16"/>
      <c r="ELJ1160" s="16"/>
      <c r="ELK1160" s="16"/>
      <c r="ELL1160" s="16"/>
      <c r="ELM1160" s="16"/>
      <c r="ELN1160" s="16"/>
      <c r="ELO1160" s="16"/>
      <c r="ELP1160" s="16"/>
      <c r="ELQ1160" s="16"/>
      <c r="ELR1160" s="16"/>
      <c r="ELS1160" s="16"/>
      <c r="ELT1160" s="16"/>
      <c r="ELU1160" s="16"/>
      <c r="ELV1160" s="16"/>
      <c r="ELW1160" s="16"/>
      <c r="ELX1160" s="16"/>
      <c r="ELY1160" s="16"/>
      <c r="ELZ1160" s="16"/>
      <c r="EMA1160" s="16"/>
      <c r="EMB1160" s="16"/>
      <c r="EMC1160" s="16"/>
      <c r="EMD1160" s="16"/>
      <c r="EME1160" s="16"/>
      <c r="EMF1160" s="16"/>
      <c r="EMG1160" s="16"/>
      <c r="EMH1160" s="16"/>
      <c r="EMI1160" s="16"/>
      <c r="EMJ1160" s="16"/>
      <c r="EMK1160" s="16"/>
      <c r="EML1160" s="16"/>
      <c r="EMM1160" s="16"/>
      <c r="EMN1160" s="16"/>
      <c r="EMO1160" s="16"/>
      <c r="EMP1160" s="16"/>
      <c r="EMQ1160" s="16"/>
      <c r="EMR1160" s="16"/>
      <c r="EMS1160" s="16"/>
      <c r="EMT1160" s="16"/>
      <c r="EMU1160" s="16"/>
      <c r="EMV1160" s="16"/>
      <c r="EMW1160" s="16"/>
      <c r="EMX1160" s="16"/>
      <c r="EMY1160" s="16"/>
      <c r="EMZ1160" s="16"/>
      <c r="ENA1160" s="16"/>
      <c r="ENB1160" s="16"/>
      <c r="ENC1160" s="16"/>
      <c r="END1160" s="16"/>
      <c r="ENE1160" s="16"/>
      <c r="ENF1160" s="16"/>
      <c r="ENG1160" s="16"/>
      <c r="ENH1160" s="16"/>
      <c r="ENI1160" s="16"/>
      <c r="ENJ1160" s="16"/>
      <c r="ENK1160" s="16"/>
      <c r="ENL1160" s="16"/>
      <c r="ENM1160" s="16"/>
      <c r="ENN1160" s="16"/>
      <c r="ENO1160" s="16"/>
      <c r="ENP1160" s="16"/>
      <c r="ENQ1160" s="16"/>
      <c r="ENR1160" s="16"/>
      <c r="ENS1160" s="16"/>
      <c r="ENT1160" s="16"/>
      <c r="ENU1160" s="16"/>
      <c r="ENV1160" s="16"/>
      <c r="ENW1160" s="16"/>
      <c r="ENX1160" s="16"/>
      <c r="ENY1160" s="16"/>
      <c r="ENZ1160" s="16"/>
      <c r="EOA1160" s="16"/>
      <c r="EOB1160" s="16"/>
      <c r="EOC1160" s="16"/>
      <c r="EOD1160" s="16"/>
      <c r="EOE1160" s="16"/>
      <c r="EOF1160" s="16"/>
      <c r="EOG1160" s="16"/>
      <c r="EOH1160" s="16"/>
      <c r="EOI1160" s="16"/>
      <c r="EOJ1160" s="16"/>
      <c r="EOK1160" s="16"/>
      <c r="EOL1160" s="16"/>
      <c r="EOM1160" s="16"/>
      <c r="EON1160" s="16"/>
      <c r="EOO1160" s="16"/>
      <c r="EOP1160" s="16"/>
      <c r="EOQ1160" s="16"/>
      <c r="EOR1160" s="16"/>
      <c r="EOS1160" s="16"/>
      <c r="EOT1160" s="16"/>
      <c r="EOU1160" s="16"/>
      <c r="EOV1160" s="16"/>
      <c r="EOW1160" s="16"/>
      <c r="EOX1160" s="16"/>
      <c r="EOY1160" s="16"/>
      <c r="EOZ1160" s="16"/>
      <c r="EPA1160" s="16"/>
      <c r="EPB1160" s="16"/>
      <c r="EPC1160" s="16"/>
      <c r="EPD1160" s="16"/>
      <c r="EPE1160" s="16"/>
      <c r="EPF1160" s="16"/>
      <c r="EPG1160" s="16"/>
      <c r="EPH1160" s="16"/>
      <c r="EPI1160" s="16"/>
      <c r="EPJ1160" s="16"/>
      <c r="EPK1160" s="16"/>
      <c r="EPL1160" s="16"/>
      <c r="EPM1160" s="16"/>
      <c r="EPN1160" s="16"/>
      <c r="EPO1160" s="16"/>
      <c r="EPP1160" s="16"/>
      <c r="EPQ1160" s="16"/>
      <c r="EPR1160" s="16"/>
      <c r="EPS1160" s="16"/>
      <c r="EPT1160" s="16"/>
      <c r="EPU1160" s="16"/>
      <c r="EPV1160" s="16"/>
      <c r="EPW1160" s="16"/>
      <c r="EPX1160" s="16"/>
      <c r="EPY1160" s="16"/>
      <c r="EPZ1160" s="16"/>
      <c r="EQA1160" s="16"/>
      <c r="EQB1160" s="16"/>
      <c r="EQC1160" s="16"/>
      <c r="EQD1160" s="16"/>
      <c r="EQE1160" s="16"/>
      <c r="EQF1160" s="16"/>
      <c r="EQG1160" s="16"/>
      <c r="EQH1160" s="16"/>
      <c r="EQI1160" s="16"/>
      <c r="EQJ1160" s="16"/>
      <c r="EQK1160" s="16"/>
      <c r="EQL1160" s="16"/>
      <c r="EQM1160" s="16"/>
      <c r="EQN1160" s="16"/>
      <c r="EQO1160" s="16"/>
      <c r="EQP1160" s="16"/>
      <c r="EQQ1160" s="16"/>
      <c r="EQR1160" s="16"/>
      <c r="EQS1160" s="16"/>
      <c r="EQT1160" s="16"/>
      <c r="EQU1160" s="16"/>
      <c r="EQV1160" s="16"/>
      <c r="EQW1160" s="16"/>
      <c r="EQX1160" s="16"/>
      <c r="EQY1160" s="16"/>
      <c r="EQZ1160" s="16"/>
      <c r="ERA1160" s="16"/>
      <c r="ERB1160" s="16"/>
      <c r="ERC1160" s="16"/>
      <c r="ERD1160" s="16"/>
      <c r="ERE1160" s="16"/>
      <c r="ERF1160" s="16"/>
      <c r="ERG1160" s="16"/>
      <c r="ERH1160" s="16"/>
      <c r="ERI1160" s="16"/>
      <c r="ERJ1160" s="16"/>
      <c r="ERK1160" s="16"/>
      <c r="ERL1160" s="16"/>
      <c r="ERM1160" s="16"/>
      <c r="ERN1160" s="16"/>
      <c r="ERO1160" s="16"/>
      <c r="ERP1160" s="16"/>
      <c r="ERQ1160" s="16"/>
      <c r="ERR1160" s="16"/>
      <c r="ERS1160" s="16"/>
      <c r="ERT1160" s="16"/>
      <c r="ERU1160" s="16"/>
      <c r="ERV1160" s="16"/>
      <c r="ERW1160" s="16"/>
      <c r="ERX1160" s="16"/>
      <c r="ERY1160" s="16"/>
      <c r="ERZ1160" s="16"/>
      <c r="ESA1160" s="16"/>
      <c r="ESB1160" s="16"/>
      <c r="ESC1160" s="16"/>
      <c r="ESD1160" s="16"/>
      <c r="ESE1160" s="16"/>
      <c r="ESF1160" s="16"/>
      <c r="ESG1160" s="16"/>
      <c r="ESH1160" s="16"/>
      <c r="ESI1160" s="16"/>
      <c r="ESJ1160" s="16"/>
      <c r="ESK1160" s="16"/>
      <c r="ESL1160" s="16"/>
      <c r="ESM1160" s="16"/>
      <c r="ESN1160" s="16"/>
      <c r="ESO1160" s="16"/>
      <c r="ESP1160" s="16"/>
      <c r="ESQ1160" s="16"/>
      <c r="ESR1160" s="16"/>
      <c r="ESS1160" s="16"/>
      <c r="EST1160" s="16"/>
      <c r="ESU1160" s="16"/>
      <c r="ESV1160" s="16"/>
      <c r="ESW1160" s="16"/>
      <c r="ESX1160" s="16"/>
      <c r="ESY1160" s="16"/>
      <c r="ESZ1160" s="16"/>
      <c r="ETA1160" s="16"/>
      <c r="ETB1160" s="16"/>
      <c r="ETC1160" s="16"/>
      <c r="ETD1160" s="16"/>
      <c r="ETE1160" s="16"/>
      <c r="ETF1160" s="16"/>
      <c r="ETG1160" s="16"/>
      <c r="ETH1160" s="16"/>
      <c r="ETI1160" s="16"/>
      <c r="ETJ1160" s="16"/>
      <c r="ETK1160" s="16"/>
      <c r="ETL1160" s="16"/>
      <c r="ETM1160" s="16"/>
      <c r="ETN1160" s="16"/>
      <c r="ETO1160" s="16"/>
      <c r="ETP1160" s="16"/>
      <c r="ETQ1160" s="16"/>
      <c r="ETR1160" s="16"/>
      <c r="ETS1160" s="16"/>
      <c r="ETT1160" s="16"/>
      <c r="ETU1160" s="16"/>
      <c r="ETV1160" s="16"/>
      <c r="ETW1160" s="16"/>
      <c r="ETX1160" s="16"/>
      <c r="ETY1160" s="16"/>
      <c r="ETZ1160" s="16"/>
      <c r="EUA1160" s="16"/>
      <c r="EUB1160" s="16"/>
      <c r="EUC1160" s="16"/>
      <c r="EUD1160" s="16"/>
      <c r="EUE1160" s="16"/>
      <c r="EUF1160" s="16"/>
      <c r="EUG1160" s="16"/>
      <c r="EUH1160" s="16"/>
      <c r="EUI1160" s="16"/>
      <c r="EUJ1160" s="16"/>
      <c r="EUK1160" s="16"/>
      <c r="EUL1160" s="16"/>
      <c r="EUM1160" s="16"/>
      <c r="EUN1160" s="16"/>
      <c r="EUO1160" s="16"/>
      <c r="EUP1160" s="16"/>
      <c r="EUQ1160" s="16"/>
      <c r="EUR1160" s="16"/>
      <c r="EUS1160" s="16"/>
      <c r="EUT1160" s="16"/>
      <c r="EUU1160" s="16"/>
      <c r="EUV1160" s="16"/>
      <c r="EUW1160" s="16"/>
      <c r="EUX1160" s="16"/>
      <c r="EUY1160" s="16"/>
      <c r="EUZ1160" s="16"/>
      <c r="EVA1160" s="16"/>
      <c r="EVB1160" s="16"/>
      <c r="EVC1160" s="16"/>
      <c r="EVD1160" s="16"/>
      <c r="EVE1160" s="16"/>
      <c r="EVF1160" s="16"/>
      <c r="EVG1160" s="16"/>
      <c r="EVH1160" s="16"/>
      <c r="EVI1160" s="16"/>
      <c r="EVJ1160" s="16"/>
      <c r="EVK1160" s="16"/>
      <c r="EVL1160" s="16"/>
      <c r="EVM1160" s="16"/>
      <c r="EVN1160" s="16"/>
      <c r="EVO1160" s="16"/>
      <c r="EVP1160" s="16"/>
      <c r="EVQ1160" s="16"/>
      <c r="EVR1160" s="16"/>
      <c r="EVS1160" s="16"/>
      <c r="EVT1160" s="16"/>
      <c r="EVU1160" s="16"/>
      <c r="EVV1160" s="16"/>
      <c r="EVW1160" s="16"/>
      <c r="EVX1160" s="16"/>
      <c r="EVY1160" s="16"/>
      <c r="EVZ1160" s="16"/>
      <c r="EWA1160" s="16"/>
      <c r="EWB1160" s="16"/>
      <c r="EWC1160" s="16"/>
      <c r="EWD1160" s="16"/>
      <c r="EWE1160" s="16"/>
      <c r="EWF1160" s="16"/>
      <c r="EWG1160" s="16"/>
      <c r="EWH1160" s="16"/>
      <c r="EWI1160" s="16"/>
      <c r="EWJ1160" s="16"/>
      <c r="EWK1160" s="16"/>
      <c r="EWL1160" s="16"/>
      <c r="EWM1160" s="16"/>
      <c r="EWN1160" s="16"/>
      <c r="EWO1160" s="16"/>
      <c r="EWP1160" s="16"/>
      <c r="EWQ1160" s="16"/>
      <c r="EWR1160" s="16"/>
      <c r="EWS1160" s="16"/>
      <c r="EWT1160" s="16"/>
      <c r="EWU1160" s="16"/>
      <c r="EWV1160" s="16"/>
      <c r="EWW1160" s="16"/>
      <c r="EWX1160" s="16"/>
      <c r="EWY1160" s="16"/>
      <c r="EWZ1160" s="16"/>
      <c r="EXA1160" s="16"/>
      <c r="EXB1160" s="16"/>
      <c r="EXC1160" s="16"/>
      <c r="EXD1160" s="16"/>
      <c r="EXE1160" s="16"/>
      <c r="EXF1160" s="16"/>
      <c r="EXG1160" s="16"/>
      <c r="EXH1160" s="16"/>
      <c r="EXI1160" s="16"/>
      <c r="EXJ1160" s="16"/>
      <c r="EXK1160" s="16"/>
      <c r="EXL1160" s="16"/>
      <c r="EXM1160" s="16"/>
      <c r="EXN1160" s="16"/>
      <c r="EXO1160" s="16"/>
      <c r="EXP1160" s="16"/>
      <c r="EXQ1160" s="16"/>
      <c r="EXR1160" s="16"/>
      <c r="EXS1160" s="16"/>
      <c r="EXT1160" s="16"/>
      <c r="EXU1160" s="16"/>
      <c r="EXV1160" s="16"/>
      <c r="EXW1160" s="16"/>
      <c r="EXX1160" s="16"/>
      <c r="EXY1160" s="16"/>
      <c r="EXZ1160" s="16"/>
      <c r="EYA1160" s="16"/>
      <c r="EYB1160" s="16"/>
      <c r="EYC1160" s="16"/>
      <c r="EYD1160" s="16"/>
      <c r="EYE1160" s="16"/>
      <c r="EYF1160" s="16"/>
      <c r="EYG1160" s="16"/>
      <c r="EYH1160" s="16"/>
      <c r="EYI1160" s="16"/>
      <c r="EYJ1160" s="16"/>
      <c r="EYK1160" s="16"/>
      <c r="EYL1160" s="16"/>
      <c r="EYM1160" s="16"/>
      <c r="EYN1160" s="16"/>
      <c r="EYO1160" s="16"/>
      <c r="EYP1160" s="16"/>
      <c r="EYQ1160" s="16"/>
      <c r="EYR1160" s="16"/>
      <c r="EYS1160" s="16"/>
      <c r="EYT1160" s="16"/>
      <c r="EYU1160" s="16"/>
      <c r="EYV1160" s="16"/>
      <c r="EYW1160" s="16"/>
      <c r="EYX1160" s="16"/>
      <c r="EYY1160" s="16"/>
      <c r="EYZ1160" s="16"/>
      <c r="EZA1160" s="16"/>
      <c r="EZB1160" s="16"/>
      <c r="EZC1160" s="16"/>
      <c r="EZD1160" s="16"/>
      <c r="EZE1160" s="16"/>
      <c r="EZF1160" s="16"/>
      <c r="EZG1160" s="16"/>
      <c r="EZH1160" s="16"/>
      <c r="EZI1160" s="16"/>
      <c r="EZJ1160" s="16"/>
      <c r="EZK1160" s="16"/>
      <c r="EZL1160" s="16"/>
      <c r="EZM1160" s="16"/>
      <c r="EZN1160" s="16"/>
      <c r="EZO1160" s="16"/>
      <c r="EZP1160" s="16"/>
      <c r="EZQ1160" s="16"/>
      <c r="EZR1160" s="16"/>
      <c r="EZS1160" s="16"/>
      <c r="EZT1160" s="16"/>
      <c r="EZU1160" s="16"/>
      <c r="EZV1160" s="16"/>
      <c r="EZW1160" s="16"/>
      <c r="EZX1160" s="16"/>
      <c r="EZY1160" s="16"/>
      <c r="EZZ1160" s="16"/>
      <c r="FAA1160" s="16"/>
      <c r="FAB1160" s="16"/>
      <c r="FAC1160" s="16"/>
      <c r="FAD1160" s="16"/>
      <c r="FAE1160" s="16"/>
      <c r="FAF1160" s="16"/>
      <c r="FAG1160" s="16"/>
      <c r="FAH1160" s="16"/>
      <c r="FAI1160" s="16"/>
      <c r="FAJ1160" s="16"/>
      <c r="FAK1160" s="16"/>
      <c r="FAL1160" s="16"/>
      <c r="FAM1160" s="16"/>
      <c r="FAN1160" s="16"/>
      <c r="FAO1160" s="16"/>
      <c r="FAP1160" s="16"/>
      <c r="FAQ1160" s="16"/>
      <c r="FAR1160" s="16"/>
      <c r="FAS1160" s="16"/>
      <c r="FAT1160" s="16"/>
      <c r="FAU1160" s="16"/>
      <c r="FAV1160" s="16"/>
      <c r="FAW1160" s="16"/>
      <c r="FAX1160" s="16"/>
      <c r="FAY1160" s="16"/>
      <c r="FAZ1160" s="16"/>
      <c r="FBA1160" s="16"/>
      <c r="FBB1160" s="16"/>
      <c r="FBC1160" s="16"/>
      <c r="FBD1160" s="16"/>
      <c r="FBE1160" s="16"/>
      <c r="FBF1160" s="16"/>
      <c r="FBG1160" s="16"/>
      <c r="FBH1160" s="16"/>
      <c r="FBI1160" s="16"/>
      <c r="FBJ1160" s="16"/>
      <c r="FBK1160" s="16"/>
      <c r="FBL1160" s="16"/>
      <c r="FBM1160" s="16"/>
      <c r="FBN1160" s="16"/>
      <c r="FBO1160" s="16"/>
      <c r="FBP1160" s="16"/>
      <c r="FBQ1160" s="16"/>
      <c r="FBR1160" s="16"/>
      <c r="FBS1160" s="16"/>
      <c r="FBT1160" s="16"/>
      <c r="FBU1160" s="16"/>
      <c r="FBV1160" s="16"/>
      <c r="FBW1160" s="16"/>
      <c r="FBX1160" s="16"/>
      <c r="FBY1160" s="16"/>
      <c r="FBZ1160" s="16"/>
      <c r="FCA1160" s="16"/>
      <c r="FCB1160" s="16"/>
      <c r="FCC1160" s="16"/>
      <c r="FCD1160" s="16"/>
      <c r="FCE1160" s="16"/>
      <c r="FCF1160" s="16"/>
      <c r="FCG1160" s="16"/>
      <c r="FCH1160" s="16"/>
      <c r="FCI1160" s="16"/>
      <c r="FCJ1160" s="16"/>
      <c r="FCK1160" s="16"/>
      <c r="FCL1160" s="16"/>
      <c r="FCM1160" s="16"/>
      <c r="FCN1160" s="16"/>
      <c r="FCO1160" s="16"/>
      <c r="FCP1160" s="16"/>
      <c r="FCQ1160" s="16"/>
      <c r="FCR1160" s="16"/>
      <c r="FCS1160" s="16"/>
      <c r="FCT1160" s="16"/>
      <c r="FCU1160" s="16"/>
      <c r="FCV1160" s="16"/>
      <c r="FCW1160" s="16"/>
      <c r="FCX1160" s="16"/>
      <c r="FCY1160" s="16"/>
      <c r="FCZ1160" s="16"/>
      <c r="FDA1160" s="16"/>
      <c r="FDB1160" s="16"/>
      <c r="FDC1160" s="16"/>
      <c r="FDD1160" s="16"/>
      <c r="FDE1160" s="16"/>
      <c r="FDF1160" s="16"/>
      <c r="FDG1160" s="16"/>
      <c r="FDH1160" s="16"/>
      <c r="FDI1160" s="16"/>
      <c r="FDJ1160" s="16"/>
      <c r="FDK1160" s="16"/>
      <c r="FDL1160" s="16"/>
      <c r="FDM1160" s="16"/>
      <c r="FDN1160" s="16"/>
      <c r="FDO1160" s="16"/>
      <c r="FDP1160" s="16"/>
      <c r="FDQ1160" s="16"/>
      <c r="FDR1160" s="16"/>
      <c r="FDS1160" s="16"/>
      <c r="FDT1160" s="16"/>
      <c r="FDU1160" s="16"/>
      <c r="FDV1160" s="16"/>
      <c r="FDW1160" s="16"/>
      <c r="FDX1160" s="16"/>
      <c r="FDY1160" s="16"/>
      <c r="FDZ1160" s="16"/>
      <c r="FEA1160" s="16"/>
      <c r="FEB1160" s="16"/>
      <c r="FEC1160" s="16"/>
      <c r="FED1160" s="16"/>
      <c r="FEE1160" s="16"/>
      <c r="FEF1160" s="16"/>
      <c r="FEG1160" s="16"/>
      <c r="FEH1160" s="16"/>
      <c r="FEI1160" s="16"/>
      <c r="FEJ1160" s="16"/>
      <c r="FEK1160" s="16"/>
      <c r="FEL1160" s="16"/>
      <c r="FEM1160" s="16"/>
      <c r="FEN1160" s="16"/>
      <c r="FEO1160" s="16"/>
      <c r="FEP1160" s="16"/>
      <c r="FEQ1160" s="16"/>
      <c r="FER1160" s="16"/>
      <c r="FES1160" s="16"/>
      <c r="FET1160" s="16"/>
      <c r="FEU1160" s="16"/>
      <c r="FEV1160" s="16"/>
      <c r="FEW1160" s="16"/>
      <c r="FEX1160" s="16"/>
      <c r="FEY1160" s="16"/>
      <c r="FEZ1160" s="16"/>
      <c r="FFA1160" s="16"/>
      <c r="FFB1160" s="16"/>
      <c r="FFC1160" s="16"/>
      <c r="FFD1160" s="16"/>
      <c r="FFE1160" s="16"/>
      <c r="FFF1160" s="16"/>
      <c r="FFG1160" s="16"/>
      <c r="FFH1160" s="16"/>
      <c r="FFI1160" s="16"/>
      <c r="FFJ1160" s="16"/>
      <c r="FFK1160" s="16"/>
      <c r="FFL1160" s="16"/>
      <c r="FFM1160" s="16"/>
      <c r="FFN1160" s="16"/>
      <c r="FFO1160" s="16"/>
      <c r="FFP1160" s="16"/>
      <c r="FFQ1160" s="16"/>
      <c r="FFR1160" s="16"/>
      <c r="FFS1160" s="16"/>
      <c r="FFT1160" s="16"/>
      <c r="FFU1160" s="16"/>
      <c r="FFV1160" s="16"/>
      <c r="FFW1160" s="16"/>
      <c r="FFX1160" s="16"/>
      <c r="FFY1160" s="16"/>
      <c r="FFZ1160" s="16"/>
      <c r="FGA1160" s="16"/>
      <c r="FGB1160" s="16"/>
      <c r="FGC1160" s="16"/>
      <c r="FGD1160" s="16"/>
      <c r="FGE1160" s="16"/>
      <c r="FGF1160" s="16"/>
      <c r="FGG1160" s="16"/>
      <c r="FGH1160" s="16"/>
      <c r="FGI1160" s="16"/>
      <c r="FGJ1160" s="16"/>
      <c r="FGK1160" s="16"/>
      <c r="FGL1160" s="16"/>
      <c r="FGM1160" s="16"/>
      <c r="FGN1160" s="16"/>
      <c r="FGO1160" s="16"/>
      <c r="FGP1160" s="16"/>
      <c r="FGQ1160" s="16"/>
      <c r="FGR1160" s="16"/>
      <c r="FGS1160" s="16"/>
      <c r="FGT1160" s="16"/>
      <c r="FGU1160" s="16"/>
      <c r="FGV1160" s="16"/>
      <c r="FGW1160" s="16"/>
      <c r="FGX1160" s="16"/>
      <c r="FGY1160" s="16"/>
      <c r="FGZ1160" s="16"/>
      <c r="FHA1160" s="16"/>
      <c r="FHB1160" s="16"/>
      <c r="FHC1160" s="16"/>
      <c r="FHD1160" s="16"/>
      <c r="FHE1160" s="16"/>
      <c r="FHF1160" s="16"/>
      <c r="FHG1160" s="16"/>
      <c r="FHH1160" s="16"/>
      <c r="FHI1160" s="16"/>
      <c r="FHJ1160" s="16"/>
      <c r="FHK1160" s="16"/>
      <c r="FHL1160" s="16"/>
      <c r="FHM1160" s="16"/>
      <c r="FHN1160" s="16"/>
      <c r="FHO1160" s="16"/>
      <c r="FHP1160" s="16"/>
      <c r="FHQ1160" s="16"/>
      <c r="FHR1160" s="16"/>
      <c r="FHS1160" s="16"/>
      <c r="FHT1160" s="16"/>
      <c r="FHU1160" s="16"/>
      <c r="FHV1160" s="16"/>
      <c r="FHW1160" s="16"/>
      <c r="FHX1160" s="16"/>
      <c r="FHY1160" s="16"/>
      <c r="FHZ1160" s="16"/>
      <c r="FIA1160" s="16"/>
      <c r="FIB1160" s="16"/>
      <c r="FIC1160" s="16"/>
      <c r="FID1160" s="16"/>
      <c r="FIE1160" s="16"/>
      <c r="FIF1160" s="16"/>
      <c r="FIG1160" s="16"/>
      <c r="FIH1160" s="16"/>
      <c r="FII1160" s="16"/>
      <c r="FIJ1160" s="16"/>
      <c r="FIK1160" s="16"/>
      <c r="FIL1160" s="16"/>
      <c r="FIM1160" s="16"/>
      <c r="FIN1160" s="16"/>
      <c r="FIO1160" s="16"/>
      <c r="FIP1160" s="16"/>
      <c r="FIQ1160" s="16"/>
      <c r="FIR1160" s="16"/>
      <c r="FIS1160" s="16"/>
      <c r="FIT1160" s="16"/>
      <c r="FIU1160" s="16"/>
      <c r="FIV1160" s="16"/>
      <c r="FIW1160" s="16"/>
      <c r="FIX1160" s="16"/>
      <c r="FIY1160" s="16"/>
      <c r="FIZ1160" s="16"/>
      <c r="FJA1160" s="16"/>
      <c r="FJB1160" s="16"/>
      <c r="FJC1160" s="16"/>
      <c r="FJD1160" s="16"/>
      <c r="FJE1160" s="16"/>
      <c r="FJF1160" s="16"/>
      <c r="FJG1160" s="16"/>
      <c r="FJH1160" s="16"/>
      <c r="FJI1160" s="16"/>
      <c r="FJJ1160" s="16"/>
      <c r="FJK1160" s="16"/>
      <c r="FJL1160" s="16"/>
      <c r="FJM1160" s="16"/>
      <c r="FJN1160" s="16"/>
      <c r="FJO1160" s="16"/>
      <c r="FJP1160" s="16"/>
      <c r="FJQ1160" s="16"/>
      <c r="FJR1160" s="16"/>
      <c r="FJS1160" s="16"/>
      <c r="FJT1160" s="16"/>
      <c r="FJU1160" s="16"/>
      <c r="FJV1160" s="16"/>
      <c r="FJW1160" s="16"/>
      <c r="FJX1160" s="16"/>
      <c r="FJY1160" s="16"/>
      <c r="FJZ1160" s="16"/>
      <c r="FKA1160" s="16"/>
      <c r="FKB1160" s="16"/>
      <c r="FKC1160" s="16"/>
      <c r="FKD1160" s="16"/>
      <c r="FKE1160" s="16"/>
      <c r="FKF1160" s="16"/>
      <c r="FKG1160" s="16"/>
      <c r="FKH1160" s="16"/>
      <c r="FKI1160" s="16"/>
      <c r="FKJ1160" s="16"/>
      <c r="FKK1160" s="16"/>
      <c r="FKL1160" s="16"/>
      <c r="FKM1160" s="16"/>
      <c r="FKN1160" s="16"/>
      <c r="FKO1160" s="16"/>
      <c r="FKP1160" s="16"/>
      <c r="FKQ1160" s="16"/>
      <c r="FKR1160" s="16"/>
      <c r="FKS1160" s="16"/>
      <c r="FKT1160" s="16"/>
      <c r="FKU1160" s="16"/>
      <c r="FKV1160" s="16"/>
      <c r="FKW1160" s="16"/>
      <c r="FKX1160" s="16"/>
      <c r="FKY1160" s="16"/>
      <c r="FKZ1160" s="16"/>
      <c r="FLA1160" s="16"/>
      <c r="FLB1160" s="16"/>
      <c r="FLC1160" s="16"/>
      <c r="FLD1160" s="16"/>
      <c r="FLE1160" s="16"/>
      <c r="FLF1160" s="16"/>
      <c r="FLG1160" s="16"/>
      <c r="FLH1160" s="16"/>
      <c r="FLI1160" s="16"/>
      <c r="FLJ1160" s="16"/>
      <c r="FLK1160" s="16"/>
      <c r="FLL1160" s="16"/>
      <c r="FLM1160" s="16"/>
      <c r="FLN1160" s="16"/>
      <c r="FLO1160" s="16"/>
      <c r="FLP1160" s="16"/>
      <c r="FLQ1160" s="16"/>
      <c r="FLR1160" s="16"/>
      <c r="FLS1160" s="16"/>
      <c r="FLT1160" s="16"/>
      <c r="FLU1160" s="16"/>
      <c r="FLV1160" s="16"/>
      <c r="FLW1160" s="16"/>
      <c r="FLX1160" s="16"/>
      <c r="FLY1160" s="16"/>
      <c r="FLZ1160" s="16"/>
      <c r="FMA1160" s="16"/>
      <c r="FMB1160" s="16"/>
      <c r="FMC1160" s="16"/>
      <c r="FMD1160" s="16"/>
      <c r="FME1160" s="16"/>
      <c r="FMF1160" s="16"/>
      <c r="FMG1160" s="16"/>
      <c r="FMH1160" s="16"/>
      <c r="FMI1160" s="16"/>
      <c r="FMJ1160" s="16"/>
      <c r="FMK1160" s="16"/>
      <c r="FML1160" s="16"/>
      <c r="FMM1160" s="16"/>
      <c r="FMN1160" s="16"/>
      <c r="FMO1160" s="16"/>
      <c r="FMP1160" s="16"/>
      <c r="FMQ1160" s="16"/>
      <c r="FMR1160" s="16"/>
      <c r="FMS1160" s="16"/>
      <c r="FMT1160" s="16"/>
      <c r="FMU1160" s="16"/>
      <c r="FMV1160" s="16"/>
      <c r="FMW1160" s="16"/>
      <c r="FMX1160" s="16"/>
      <c r="FMY1160" s="16"/>
      <c r="FMZ1160" s="16"/>
      <c r="FNA1160" s="16"/>
      <c r="FNB1160" s="16"/>
      <c r="FNC1160" s="16"/>
      <c r="FND1160" s="16"/>
      <c r="FNE1160" s="16"/>
      <c r="FNF1160" s="16"/>
      <c r="FNG1160" s="16"/>
      <c r="FNH1160" s="16"/>
      <c r="FNI1160" s="16"/>
      <c r="FNJ1160" s="16"/>
      <c r="FNK1160" s="16"/>
      <c r="FNL1160" s="16"/>
      <c r="FNM1160" s="16"/>
      <c r="FNN1160" s="16"/>
      <c r="FNO1160" s="16"/>
      <c r="FNP1160" s="16"/>
      <c r="FNQ1160" s="16"/>
      <c r="FNR1160" s="16"/>
      <c r="FNS1160" s="16"/>
      <c r="FNT1160" s="16"/>
      <c r="FNU1160" s="16"/>
      <c r="FNV1160" s="16"/>
      <c r="FNW1160" s="16"/>
      <c r="FNX1160" s="16"/>
      <c r="FNY1160" s="16"/>
      <c r="FNZ1160" s="16"/>
      <c r="FOA1160" s="16"/>
      <c r="FOB1160" s="16"/>
      <c r="FOC1160" s="16"/>
      <c r="FOD1160" s="16"/>
      <c r="FOE1160" s="16"/>
      <c r="FOF1160" s="16"/>
      <c r="FOG1160" s="16"/>
      <c r="FOH1160" s="16"/>
      <c r="FOI1160" s="16"/>
      <c r="FOJ1160" s="16"/>
      <c r="FOK1160" s="16"/>
      <c r="FOL1160" s="16"/>
      <c r="FOM1160" s="16"/>
      <c r="FON1160" s="16"/>
      <c r="FOO1160" s="16"/>
      <c r="FOP1160" s="16"/>
      <c r="FOQ1160" s="16"/>
      <c r="FOR1160" s="16"/>
      <c r="FOS1160" s="16"/>
      <c r="FOT1160" s="16"/>
      <c r="FOU1160" s="16"/>
      <c r="FOV1160" s="16"/>
      <c r="FOW1160" s="16"/>
      <c r="FOX1160" s="16"/>
      <c r="FOY1160" s="16"/>
      <c r="FOZ1160" s="16"/>
      <c r="FPA1160" s="16"/>
      <c r="FPB1160" s="16"/>
      <c r="FPC1160" s="16"/>
      <c r="FPD1160" s="16"/>
      <c r="FPE1160" s="16"/>
      <c r="FPF1160" s="16"/>
      <c r="FPG1160" s="16"/>
      <c r="FPH1160" s="16"/>
      <c r="FPI1160" s="16"/>
      <c r="FPJ1160" s="16"/>
      <c r="FPK1160" s="16"/>
      <c r="FPL1160" s="16"/>
      <c r="FPM1160" s="16"/>
      <c r="FPN1160" s="16"/>
      <c r="FPO1160" s="16"/>
      <c r="FPP1160" s="16"/>
      <c r="FPQ1160" s="16"/>
      <c r="FPR1160" s="16"/>
      <c r="FPS1160" s="16"/>
      <c r="FPT1160" s="16"/>
      <c r="FPU1160" s="16"/>
      <c r="FPV1160" s="16"/>
      <c r="FPW1160" s="16"/>
      <c r="FPX1160" s="16"/>
      <c r="FPY1160" s="16"/>
      <c r="FPZ1160" s="16"/>
      <c r="FQA1160" s="16"/>
      <c r="FQB1160" s="16"/>
      <c r="FQC1160" s="16"/>
      <c r="FQD1160" s="16"/>
      <c r="FQE1160" s="16"/>
      <c r="FQF1160" s="16"/>
      <c r="FQG1160" s="16"/>
      <c r="FQH1160" s="16"/>
      <c r="FQI1160" s="16"/>
      <c r="FQJ1160" s="16"/>
      <c r="FQK1160" s="16"/>
      <c r="FQL1160" s="16"/>
      <c r="FQM1160" s="16"/>
      <c r="FQN1160" s="16"/>
      <c r="FQO1160" s="16"/>
      <c r="FQP1160" s="16"/>
      <c r="FQQ1160" s="16"/>
      <c r="FQR1160" s="16"/>
      <c r="FQS1160" s="16"/>
      <c r="FQT1160" s="16"/>
      <c r="FQU1160" s="16"/>
      <c r="FQV1160" s="16"/>
      <c r="FQW1160" s="16"/>
      <c r="FQX1160" s="16"/>
      <c r="FQY1160" s="16"/>
      <c r="FQZ1160" s="16"/>
      <c r="FRA1160" s="16"/>
      <c r="FRB1160" s="16"/>
      <c r="FRC1160" s="16"/>
      <c r="FRD1160" s="16"/>
      <c r="FRE1160" s="16"/>
      <c r="FRF1160" s="16"/>
      <c r="FRG1160" s="16"/>
      <c r="FRH1160" s="16"/>
      <c r="FRI1160" s="16"/>
      <c r="FRJ1160" s="16"/>
      <c r="FRK1160" s="16"/>
      <c r="FRL1160" s="16"/>
      <c r="FRM1160" s="16"/>
      <c r="FRN1160" s="16"/>
      <c r="FRO1160" s="16"/>
      <c r="FRP1160" s="16"/>
      <c r="FRQ1160" s="16"/>
      <c r="FRR1160" s="16"/>
      <c r="FRS1160" s="16"/>
      <c r="FRT1160" s="16"/>
      <c r="FRU1160" s="16"/>
      <c r="FRV1160" s="16"/>
      <c r="FRW1160" s="16"/>
      <c r="FRX1160" s="16"/>
      <c r="FRY1160" s="16"/>
      <c r="FRZ1160" s="16"/>
      <c r="FSA1160" s="16"/>
      <c r="FSB1160" s="16"/>
      <c r="FSC1160" s="16"/>
      <c r="FSD1160" s="16"/>
      <c r="FSE1160" s="16"/>
      <c r="FSF1160" s="16"/>
      <c r="FSG1160" s="16"/>
      <c r="FSH1160" s="16"/>
      <c r="FSI1160" s="16"/>
      <c r="FSJ1160" s="16"/>
      <c r="FSK1160" s="16"/>
      <c r="FSL1160" s="16"/>
      <c r="FSM1160" s="16"/>
      <c r="FSN1160" s="16"/>
      <c r="FSO1160" s="16"/>
      <c r="FSP1160" s="16"/>
      <c r="FSQ1160" s="16"/>
      <c r="FSR1160" s="16"/>
      <c r="FSS1160" s="16"/>
      <c r="FST1160" s="16"/>
      <c r="FSU1160" s="16"/>
      <c r="FSV1160" s="16"/>
      <c r="FSW1160" s="16"/>
      <c r="FSX1160" s="16"/>
      <c r="FSY1160" s="16"/>
      <c r="FSZ1160" s="16"/>
      <c r="FTA1160" s="16"/>
      <c r="FTB1160" s="16"/>
      <c r="FTC1160" s="16"/>
      <c r="FTD1160" s="16"/>
      <c r="FTE1160" s="16"/>
      <c r="FTF1160" s="16"/>
      <c r="FTG1160" s="16"/>
      <c r="FTH1160" s="16"/>
      <c r="FTI1160" s="16"/>
      <c r="FTJ1160" s="16"/>
      <c r="FTK1160" s="16"/>
      <c r="FTL1160" s="16"/>
      <c r="FTM1160" s="16"/>
      <c r="FTN1160" s="16"/>
      <c r="FTO1160" s="16"/>
      <c r="FTP1160" s="16"/>
      <c r="FTQ1160" s="16"/>
      <c r="FTR1160" s="16"/>
      <c r="FTS1160" s="16"/>
      <c r="FTT1160" s="16"/>
      <c r="FTU1160" s="16"/>
      <c r="FTV1160" s="16"/>
      <c r="FTW1160" s="16"/>
      <c r="FTX1160" s="16"/>
      <c r="FTY1160" s="16"/>
      <c r="FTZ1160" s="16"/>
      <c r="FUA1160" s="16"/>
      <c r="FUB1160" s="16"/>
      <c r="FUC1160" s="16"/>
      <c r="FUD1160" s="16"/>
      <c r="FUE1160" s="16"/>
      <c r="FUF1160" s="16"/>
      <c r="FUG1160" s="16"/>
      <c r="FUH1160" s="16"/>
      <c r="FUI1160" s="16"/>
      <c r="FUJ1160" s="16"/>
      <c r="FUK1160" s="16"/>
      <c r="FUL1160" s="16"/>
      <c r="FUM1160" s="16"/>
      <c r="FUN1160" s="16"/>
      <c r="FUO1160" s="16"/>
      <c r="FUP1160" s="16"/>
      <c r="FUQ1160" s="16"/>
      <c r="FUR1160" s="16"/>
      <c r="FUS1160" s="16"/>
      <c r="FUT1160" s="16"/>
      <c r="FUU1160" s="16"/>
      <c r="FUV1160" s="16"/>
      <c r="FUW1160" s="16"/>
      <c r="FUX1160" s="16"/>
      <c r="FUY1160" s="16"/>
      <c r="FUZ1160" s="16"/>
      <c r="FVA1160" s="16"/>
      <c r="FVB1160" s="16"/>
      <c r="FVC1160" s="16"/>
      <c r="FVD1160" s="16"/>
      <c r="FVE1160" s="16"/>
      <c r="FVF1160" s="16"/>
      <c r="FVG1160" s="16"/>
      <c r="FVH1160" s="16"/>
      <c r="FVI1160" s="16"/>
      <c r="FVJ1160" s="16"/>
      <c r="FVK1160" s="16"/>
      <c r="FVL1160" s="16"/>
      <c r="FVM1160" s="16"/>
      <c r="FVN1160" s="16"/>
      <c r="FVO1160" s="16"/>
      <c r="FVP1160" s="16"/>
      <c r="FVQ1160" s="16"/>
      <c r="FVR1160" s="16"/>
      <c r="FVS1160" s="16"/>
      <c r="FVT1160" s="16"/>
      <c r="FVU1160" s="16"/>
      <c r="FVV1160" s="16"/>
      <c r="FVW1160" s="16"/>
      <c r="FVX1160" s="16"/>
      <c r="FVY1160" s="16"/>
      <c r="FVZ1160" s="16"/>
      <c r="FWA1160" s="16"/>
      <c r="FWB1160" s="16"/>
      <c r="FWC1160" s="16"/>
      <c r="FWD1160" s="16"/>
      <c r="FWE1160" s="16"/>
      <c r="FWF1160" s="16"/>
      <c r="FWG1160" s="16"/>
      <c r="FWH1160" s="16"/>
      <c r="FWI1160" s="16"/>
      <c r="FWJ1160" s="16"/>
      <c r="FWK1160" s="16"/>
      <c r="FWL1160" s="16"/>
      <c r="FWM1160" s="16"/>
      <c r="FWN1160" s="16"/>
      <c r="FWO1160" s="16"/>
      <c r="FWP1160" s="16"/>
      <c r="FWQ1160" s="16"/>
      <c r="FWR1160" s="16"/>
      <c r="FWS1160" s="16"/>
      <c r="FWT1160" s="16"/>
      <c r="FWU1160" s="16"/>
      <c r="FWV1160" s="16"/>
      <c r="FWW1160" s="16"/>
      <c r="FWX1160" s="16"/>
      <c r="FWY1160" s="16"/>
      <c r="FWZ1160" s="16"/>
      <c r="FXA1160" s="16"/>
      <c r="FXB1160" s="16"/>
      <c r="FXC1160" s="16"/>
      <c r="FXD1160" s="16"/>
      <c r="FXE1160" s="16"/>
      <c r="FXF1160" s="16"/>
      <c r="FXG1160" s="16"/>
      <c r="FXH1160" s="16"/>
      <c r="FXI1160" s="16"/>
      <c r="FXJ1160" s="16"/>
      <c r="FXK1160" s="16"/>
      <c r="FXL1160" s="16"/>
      <c r="FXM1160" s="16"/>
      <c r="FXN1160" s="16"/>
      <c r="FXO1160" s="16"/>
      <c r="FXP1160" s="16"/>
      <c r="FXQ1160" s="16"/>
      <c r="FXR1160" s="16"/>
      <c r="FXS1160" s="16"/>
      <c r="FXT1160" s="16"/>
      <c r="FXU1160" s="16"/>
      <c r="FXV1160" s="16"/>
      <c r="FXW1160" s="16"/>
      <c r="FXX1160" s="16"/>
      <c r="FXY1160" s="16"/>
      <c r="FXZ1160" s="16"/>
      <c r="FYA1160" s="16"/>
      <c r="FYB1160" s="16"/>
      <c r="FYC1160" s="16"/>
      <c r="FYD1160" s="16"/>
      <c r="FYE1160" s="16"/>
      <c r="FYF1160" s="16"/>
      <c r="FYG1160" s="16"/>
      <c r="FYH1160" s="16"/>
      <c r="FYI1160" s="16"/>
      <c r="FYJ1160" s="16"/>
      <c r="FYK1160" s="16"/>
      <c r="FYL1160" s="16"/>
      <c r="FYM1160" s="16"/>
      <c r="FYN1160" s="16"/>
      <c r="FYO1160" s="16"/>
      <c r="FYP1160" s="16"/>
      <c r="FYQ1160" s="16"/>
      <c r="FYR1160" s="16"/>
      <c r="FYS1160" s="16"/>
      <c r="FYT1160" s="16"/>
      <c r="FYU1160" s="16"/>
      <c r="FYV1160" s="16"/>
      <c r="FYW1160" s="16"/>
      <c r="FYX1160" s="16"/>
      <c r="FYY1160" s="16"/>
      <c r="FYZ1160" s="16"/>
      <c r="FZA1160" s="16"/>
      <c r="FZB1160" s="16"/>
      <c r="FZC1160" s="16"/>
      <c r="FZD1160" s="16"/>
      <c r="FZE1160" s="16"/>
      <c r="FZF1160" s="16"/>
      <c r="FZG1160" s="16"/>
      <c r="FZH1160" s="16"/>
      <c r="FZI1160" s="16"/>
      <c r="FZJ1160" s="16"/>
      <c r="FZK1160" s="16"/>
      <c r="FZL1160" s="16"/>
      <c r="FZM1160" s="16"/>
      <c r="FZN1160" s="16"/>
      <c r="FZO1160" s="16"/>
      <c r="FZP1160" s="16"/>
      <c r="FZQ1160" s="16"/>
      <c r="FZR1160" s="16"/>
      <c r="FZS1160" s="16"/>
      <c r="FZT1160" s="16"/>
      <c r="FZU1160" s="16"/>
      <c r="FZV1160" s="16"/>
      <c r="FZW1160" s="16"/>
      <c r="FZX1160" s="16"/>
      <c r="FZY1160" s="16"/>
      <c r="FZZ1160" s="16"/>
      <c r="GAA1160" s="16"/>
      <c r="GAB1160" s="16"/>
      <c r="GAC1160" s="16"/>
      <c r="GAD1160" s="16"/>
      <c r="GAE1160" s="16"/>
      <c r="GAF1160" s="16"/>
      <c r="GAG1160" s="16"/>
      <c r="GAH1160" s="16"/>
      <c r="GAI1160" s="16"/>
      <c r="GAJ1160" s="16"/>
      <c r="GAK1160" s="16"/>
      <c r="GAL1160" s="16"/>
      <c r="GAM1160" s="16"/>
      <c r="GAN1160" s="16"/>
      <c r="GAO1160" s="16"/>
      <c r="GAP1160" s="16"/>
      <c r="GAQ1160" s="16"/>
      <c r="GAR1160" s="16"/>
      <c r="GAS1160" s="16"/>
      <c r="GAT1160" s="16"/>
      <c r="GAU1160" s="16"/>
      <c r="GAV1160" s="16"/>
      <c r="GAW1160" s="16"/>
      <c r="GAX1160" s="16"/>
      <c r="GAY1160" s="16"/>
      <c r="GAZ1160" s="16"/>
      <c r="GBA1160" s="16"/>
      <c r="GBB1160" s="16"/>
      <c r="GBC1160" s="16"/>
      <c r="GBD1160" s="16"/>
      <c r="GBE1160" s="16"/>
      <c r="GBF1160" s="16"/>
      <c r="GBG1160" s="16"/>
      <c r="GBH1160" s="16"/>
      <c r="GBI1160" s="16"/>
      <c r="GBJ1160" s="16"/>
      <c r="GBK1160" s="16"/>
      <c r="GBL1160" s="16"/>
      <c r="GBM1160" s="16"/>
      <c r="GBN1160" s="16"/>
      <c r="GBO1160" s="16"/>
      <c r="GBP1160" s="16"/>
      <c r="GBQ1160" s="16"/>
      <c r="GBR1160" s="16"/>
      <c r="GBS1160" s="16"/>
      <c r="GBT1160" s="16"/>
      <c r="GBU1160" s="16"/>
      <c r="GBV1160" s="16"/>
      <c r="GBW1160" s="16"/>
      <c r="GBX1160" s="16"/>
      <c r="GBY1160" s="16"/>
      <c r="GBZ1160" s="16"/>
      <c r="GCA1160" s="16"/>
      <c r="GCB1160" s="16"/>
      <c r="GCC1160" s="16"/>
      <c r="GCD1160" s="16"/>
      <c r="GCE1160" s="16"/>
      <c r="GCF1160" s="16"/>
      <c r="GCG1160" s="16"/>
      <c r="GCH1160" s="16"/>
      <c r="GCI1160" s="16"/>
      <c r="GCJ1160" s="16"/>
      <c r="GCK1160" s="16"/>
      <c r="GCL1160" s="16"/>
      <c r="GCM1160" s="16"/>
      <c r="GCN1160" s="16"/>
      <c r="GCO1160" s="16"/>
      <c r="GCP1160" s="16"/>
      <c r="GCQ1160" s="16"/>
      <c r="GCR1160" s="16"/>
      <c r="GCS1160" s="16"/>
      <c r="GCT1160" s="16"/>
      <c r="GCU1160" s="16"/>
      <c r="GCV1160" s="16"/>
      <c r="GCW1160" s="16"/>
      <c r="GCX1160" s="16"/>
      <c r="GCY1160" s="16"/>
      <c r="GCZ1160" s="16"/>
      <c r="GDA1160" s="16"/>
      <c r="GDB1160" s="16"/>
      <c r="GDC1160" s="16"/>
      <c r="GDD1160" s="16"/>
      <c r="GDE1160" s="16"/>
      <c r="GDF1160" s="16"/>
      <c r="GDG1160" s="16"/>
      <c r="GDH1160" s="16"/>
      <c r="GDI1160" s="16"/>
      <c r="GDJ1160" s="16"/>
      <c r="GDK1160" s="16"/>
      <c r="GDL1160" s="16"/>
      <c r="GDM1160" s="16"/>
      <c r="GDN1160" s="16"/>
      <c r="GDO1160" s="16"/>
      <c r="GDP1160" s="16"/>
      <c r="GDQ1160" s="16"/>
      <c r="GDR1160" s="16"/>
      <c r="GDS1160" s="16"/>
      <c r="GDT1160" s="16"/>
      <c r="GDU1160" s="16"/>
      <c r="GDV1160" s="16"/>
      <c r="GDW1160" s="16"/>
      <c r="GDX1160" s="16"/>
      <c r="GDY1160" s="16"/>
      <c r="GDZ1160" s="16"/>
      <c r="GEA1160" s="16"/>
      <c r="GEB1160" s="16"/>
      <c r="GEC1160" s="16"/>
      <c r="GED1160" s="16"/>
      <c r="GEE1160" s="16"/>
      <c r="GEF1160" s="16"/>
      <c r="GEG1160" s="16"/>
      <c r="GEH1160" s="16"/>
      <c r="GEI1160" s="16"/>
      <c r="GEJ1160" s="16"/>
      <c r="GEK1160" s="16"/>
      <c r="GEL1160" s="16"/>
      <c r="GEM1160" s="16"/>
      <c r="GEN1160" s="16"/>
      <c r="GEO1160" s="16"/>
      <c r="GEP1160" s="16"/>
      <c r="GEQ1160" s="16"/>
      <c r="GER1160" s="16"/>
      <c r="GES1160" s="16"/>
      <c r="GET1160" s="16"/>
      <c r="GEU1160" s="16"/>
      <c r="GEV1160" s="16"/>
      <c r="GEW1160" s="16"/>
      <c r="GEX1160" s="16"/>
      <c r="GEY1160" s="16"/>
      <c r="GEZ1160" s="16"/>
      <c r="GFA1160" s="16"/>
      <c r="GFB1160" s="16"/>
      <c r="GFC1160" s="16"/>
      <c r="GFD1160" s="16"/>
      <c r="GFE1160" s="16"/>
      <c r="GFF1160" s="16"/>
      <c r="GFG1160" s="16"/>
      <c r="GFH1160" s="16"/>
      <c r="GFI1160" s="16"/>
      <c r="GFJ1160" s="16"/>
      <c r="GFK1160" s="16"/>
      <c r="GFL1160" s="16"/>
      <c r="GFM1160" s="16"/>
      <c r="GFN1160" s="16"/>
      <c r="GFO1160" s="16"/>
      <c r="GFP1160" s="16"/>
      <c r="GFQ1160" s="16"/>
      <c r="GFR1160" s="16"/>
      <c r="GFS1160" s="16"/>
      <c r="GFT1160" s="16"/>
      <c r="GFU1160" s="16"/>
      <c r="GFV1160" s="16"/>
      <c r="GFW1160" s="16"/>
      <c r="GFX1160" s="16"/>
      <c r="GFY1160" s="16"/>
      <c r="GFZ1160" s="16"/>
      <c r="GGA1160" s="16"/>
      <c r="GGB1160" s="16"/>
      <c r="GGC1160" s="16"/>
      <c r="GGD1160" s="16"/>
      <c r="GGE1160" s="16"/>
      <c r="GGF1160" s="16"/>
      <c r="GGG1160" s="16"/>
      <c r="GGH1160" s="16"/>
      <c r="GGI1160" s="16"/>
      <c r="GGJ1160" s="16"/>
      <c r="GGK1160" s="16"/>
      <c r="GGL1160" s="16"/>
      <c r="GGM1160" s="16"/>
      <c r="GGN1160" s="16"/>
      <c r="GGO1160" s="16"/>
      <c r="GGP1160" s="16"/>
      <c r="GGQ1160" s="16"/>
      <c r="GGR1160" s="16"/>
      <c r="GGS1160" s="16"/>
      <c r="GGT1160" s="16"/>
      <c r="GGU1160" s="16"/>
      <c r="GGV1160" s="16"/>
      <c r="GGW1160" s="16"/>
      <c r="GGX1160" s="16"/>
      <c r="GGY1160" s="16"/>
      <c r="GGZ1160" s="16"/>
      <c r="GHA1160" s="16"/>
      <c r="GHB1160" s="16"/>
      <c r="GHC1160" s="16"/>
      <c r="GHD1160" s="16"/>
      <c r="GHE1160" s="16"/>
      <c r="GHF1160" s="16"/>
      <c r="GHG1160" s="16"/>
      <c r="GHH1160" s="16"/>
      <c r="GHI1160" s="16"/>
      <c r="GHJ1160" s="16"/>
      <c r="GHK1160" s="16"/>
      <c r="GHL1160" s="16"/>
      <c r="GHM1160" s="16"/>
      <c r="GHN1160" s="16"/>
      <c r="GHO1160" s="16"/>
      <c r="GHP1160" s="16"/>
      <c r="GHQ1160" s="16"/>
      <c r="GHR1160" s="16"/>
      <c r="GHS1160" s="16"/>
      <c r="GHT1160" s="16"/>
      <c r="GHU1160" s="16"/>
      <c r="GHV1160" s="16"/>
      <c r="GHW1160" s="16"/>
      <c r="GHX1160" s="16"/>
      <c r="GHY1160" s="16"/>
      <c r="GHZ1160" s="16"/>
      <c r="GIA1160" s="16"/>
      <c r="GIB1160" s="16"/>
      <c r="GIC1160" s="16"/>
      <c r="GID1160" s="16"/>
      <c r="GIE1160" s="16"/>
      <c r="GIF1160" s="16"/>
      <c r="GIG1160" s="16"/>
      <c r="GIH1160" s="16"/>
      <c r="GII1160" s="16"/>
      <c r="GIJ1160" s="16"/>
      <c r="GIK1160" s="16"/>
      <c r="GIL1160" s="16"/>
      <c r="GIM1160" s="16"/>
      <c r="GIN1160" s="16"/>
      <c r="GIO1160" s="16"/>
      <c r="GIP1160" s="16"/>
      <c r="GIQ1160" s="16"/>
      <c r="GIR1160" s="16"/>
      <c r="GIS1160" s="16"/>
      <c r="GIT1160" s="16"/>
      <c r="GIU1160" s="16"/>
      <c r="GIV1160" s="16"/>
      <c r="GIW1160" s="16"/>
      <c r="GIX1160" s="16"/>
      <c r="GIY1160" s="16"/>
      <c r="GIZ1160" s="16"/>
      <c r="GJA1160" s="16"/>
      <c r="GJB1160" s="16"/>
      <c r="GJC1160" s="16"/>
      <c r="GJD1160" s="16"/>
      <c r="GJE1160" s="16"/>
      <c r="GJF1160" s="16"/>
      <c r="GJG1160" s="16"/>
      <c r="GJH1160" s="16"/>
      <c r="GJI1160" s="16"/>
      <c r="GJJ1160" s="16"/>
      <c r="GJK1160" s="16"/>
      <c r="GJL1160" s="16"/>
      <c r="GJM1160" s="16"/>
      <c r="GJN1160" s="16"/>
      <c r="GJO1160" s="16"/>
      <c r="GJP1160" s="16"/>
      <c r="GJQ1160" s="16"/>
      <c r="GJR1160" s="16"/>
      <c r="GJS1160" s="16"/>
      <c r="GJT1160" s="16"/>
      <c r="GJU1160" s="16"/>
      <c r="GJV1160" s="16"/>
      <c r="GJW1160" s="16"/>
      <c r="GJX1160" s="16"/>
      <c r="GJY1160" s="16"/>
      <c r="GJZ1160" s="16"/>
      <c r="GKA1160" s="16"/>
      <c r="GKB1160" s="16"/>
      <c r="GKC1160" s="16"/>
      <c r="GKD1160" s="16"/>
      <c r="GKE1160" s="16"/>
      <c r="GKF1160" s="16"/>
      <c r="GKG1160" s="16"/>
      <c r="GKH1160" s="16"/>
      <c r="GKI1160" s="16"/>
      <c r="GKJ1160" s="16"/>
      <c r="GKK1160" s="16"/>
      <c r="GKL1160" s="16"/>
      <c r="GKM1160" s="16"/>
      <c r="GKN1160" s="16"/>
      <c r="GKO1160" s="16"/>
      <c r="GKP1160" s="16"/>
      <c r="GKQ1160" s="16"/>
      <c r="GKR1160" s="16"/>
      <c r="GKS1160" s="16"/>
      <c r="GKT1160" s="16"/>
      <c r="GKU1160" s="16"/>
      <c r="GKV1160" s="16"/>
      <c r="GKW1160" s="16"/>
      <c r="GKX1160" s="16"/>
      <c r="GKY1160" s="16"/>
      <c r="GKZ1160" s="16"/>
      <c r="GLA1160" s="16"/>
      <c r="GLB1160" s="16"/>
      <c r="GLC1160" s="16"/>
      <c r="GLD1160" s="16"/>
      <c r="GLE1160" s="16"/>
      <c r="GLF1160" s="16"/>
      <c r="GLG1160" s="16"/>
      <c r="GLH1160" s="16"/>
      <c r="GLI1160" s="16"/>
      <c r="GLJ1160" s="16"/>
      <c r="GLK1160" s="16"/>
      <c r="GLL1160" s="16"/>
      <c r="GLM1160" s="16"/>
      <c r="GLN1160" s="16"/>
      <c r="GLO1160" s="16"/>
      <c r="GLP1160" s="16"/>
      <c r="GLQ1160" s="16"/>
      <c r="GLR1160" s="16"/>
      <c r="GLS1160" s="16"/>
      <c r="GLT1160" s="16"/>
      <c r="GLU1160" s="16"/>
      <c r="GLV1160" s="16"/>
      <c r="GLW1160" s="16"/>
      <c r="GLX1160" s="16"/>
      <c r="GLY1160" s="16"/>
      <c r="GLZ1160" s="16"/>
      <c r="GMA1160" s="16"/>
      <c r="GMB1160" s="16"/>
      <c r="GMC1160" s="16"/>
      <c r="GMD1160" s="16"/>
      <c r="GME1160" s="16"/>
      <c r="GMF1160" s="16"/>
      <c r="GMG1160" s="16"/>
      <c r="GMH1160" s="16"/>
      <c r="GMI1160" s="16"/>
      <c r="GMJ1160" s="16"/>
      <c r="GMK1160" s="16"/>
      <c r="GML1160" s="16"/>
      <c r="GMM1160" s="16"/>
      <c r="GMN1160" s="16"/>
      <c r="GMO1160" s="16"/>
      <c r="GMP1160" s="16"/>
      <c r="GMQ1160" s="16"/>
      <c r="GMR1160" s="16"/>
      <c r="GMS1160" s="16"/>
      <c r="GMT1160" s="16"/>
      <c r="GMU1160" s="16"/>
      <c r="GMV1160" s="16"/>
      <c r="GMW1160" s="16"/>
      <c r="GMX1160" s="16"/>
      <c r="GMY1160" s="16"/>
      <c r="GMZ1160" s="16"/>
      <c r="GNA1160" s="16"/>
      <c r="GNB1160" s="16"/>
      <c r="GNC1160" s="16"/>
      <c r="GND1160" s="16"/>
      <c r="GNE1160" s="16"/>
      <c r="GNF1160" s="16"/>
      <c r="GNG1160" s="16"/>
      <c r="GNH1160" s="16"/>
      <c r="GNI1160" s="16"/>
      <c r="GNJ1160" s="16"/>
      <c r="GNK1160" s="16"/>
      <c r="GNL1160" s="16"/>
      <c r="GNM1160" s="16"/>
      <c r="GNN1160" s="16"/>
      <c r="GNO1160" s="16"/>
      <c r="GNP1160" s="16"/>
      <c r="GNQ1160" s="16"/>
      <c r="GNR1160" s="16"/>
      <c r="GNS1160" s="16"/>
      <c r="GNT1160" s="16"/>
      <c r="GNU1160" s="16"/>
      <c r="GNV1160" s="16"/>
      <c r="GNW1160" s="16"/>
      <c r="GNX1160" s="16"/>
      <c r="GNY1160" s="16"/>
      <c r="GNZ1160" s="16"/>
      <c r="GOA1160" s="16"/>
      <c r="GOB1160" s="16"/>
      <c r="GOC1160" s="16"/>
      <c r="GOD1160" s="16"/>
      <c r="GOE1160" s="16"/>
      <c r="GOF1160" s="16"/>
      <c r="GOG1160" s="16"/>
      <c r="GOH1160" s="16"/>
      <c r="GOI1160" s="16"/>
      <c r="GOJ1160" s="16"/>
      <c r="GOK1160" s="16"/>
      <c r="GOL1160" s="16"/>
      <c r="GOM1160" s="16"/>
      <c r="GON1160" s="16"/>
      <c r="GOO1160" s="16"/>
      <c r="GOP1160" s="16"/>
      <c r="GOQ1160" s="16"/>
      <c r="GOR1160" s="16"/>
      <c r="GOS1160" s="16"/>
      <c r="GOT1160" s="16"/>
      <c r="GOU1160" s="16"/>
      <c r="GOV1160" s="16"/>
      <c r="GOW1160" s="16"/>
      <c r="GOX1160" s="16"/>
      <c r="GOY1160" s="16"/>
      <c r="GOZ1160" s="16"/>
      <c r="GPA1160" s="16"/>
      <c r="GPB1160" s="16"/>
      <c r="GPC1160" s="16"/>
      <c r="GPD1160" s="16"/>
      <c r="GPE1160" s="16"/>
      <c r="GPF1160" s="16"/>
      <c r="GPG1160" s="16"/>
      <c r="GPH1160" s="16"/>
      <c r="GPI1160" s="16"/>
      <c r="GPJ1160" s="16"/>
      <c r="GPK1160" s="16"/>
      <c r="GPL1160" s="16"/>
      <c r="GPM1160" s="16"/>
      <c r="GPN1160" s="16"/>
      <c r="GPO1160" s="16"/>
      <c r="GPP1160" s="16"/>
      <c r="GPQ1160" s="16"/>
      <c r="GPR1160" s="16"/>
      <c r="GPS1160" s="16"/>
      <c r="GPT1160" s="16"/>
      <c r="GPU1160" s="16"/>
      <c r="GPV1160" s="16"/>
      <c r="GPW1160" s="16"/>
      <c r="GPX1160" s="16"/>
      <c r="GPY1160" s="16"/>
      <c r="GPZ1160" s="16"/>
      <c r="GQA1160" s="16"/>
      <c r="GQB1160" s="16"/>
      <c r="GQC1160" s="16"/>
      <c r="GQD1160" s="16"/>
      <c r="GQE1160" s="16"/>
      <c r="GQF1160" s="16"/>
      <c r="GQG1160" s="16"/>
      <c r="GQH1160" s="16"/>
      <c r="GQI1160" s="16"/>
      <c r="GQJ1160" s="16"/>
      <c r="GQK1160" s="16"/>
      <c r="GQL1160" s="16"/>
      <c r="GQM1160" s="16"/>
      <c r="GQN1160" s="16"/>
      <c r="GQO1160" s="16"/>
      <c r="GQP1160" s="16"/>
      <c r="GQQ1160" s="16"/>
      <c r="GQR1160" s="16"/>
      <c r="GQS1160" s="16"/>
      <c r="GQT1160" s="16"/>
      <c r="GQU1160" s="16"/>
      <c r="GQV1160" s="16"/>
      <c r="GQW1160" s="16"/>
      <c r="GQX1160" s="16"/>
      <c r="GQY1160" s="16"/>
      <c r="GQZ1160" s="16"/>
      <c r="GRA1160" s="16"/>
      <c r="GRB1160" s="16"/>
      <c r="GRC1160" s="16"/>
      <c r="GRD1160" s="16"/>
      <c r="GRE1160" s="16"/>
      <c r="GRF1160" s="16"/>
      <c r="GRG1160" s="16"/>
      <c r="GRH1160" s="16"/>
      <c r="GRI1160" s="16"/>
      <c r="GRJ1160" s="16"/>
      <c r="GRK1160" s="16"/>
      <c r="GRL1160" s="16"/>
      <c r="GRM1160" s="16"/>
      <c r="GRN1160" s="16"/>
      <c r="GRO1160" s="16"/>
      <c r="GRP1160" s="16"/>
      <c r="GRQ1160" s="16"/>
      <c r="GRR1160" s="16"/>
      <c r="GRS1160" s="16"/>
      <c r="GRT1160" s="16"/>
      <c r="GRU1160" s="16"/>
      <c r="GRV1160" s="16"/>
      <c r="GRW1160" s="16"/>
      <c r="GRX1160" s="16"/>
      <c r="GRY1160" s="16"/>
      <c r="GRZ1160" s="16"/>
      <c r="GSA1160" s="16"/>
      <c r="GSB1160" s="16"/>
      <c r="GSC1160" s="16"/>
      <c r="GSD1160" s="16"/>
      <c r="GSE1160" s="16"/>
      <c r="GSF1160" s="16"/>
      <c r="GSG1160" s="16"/>
      <c r="GSH1160" s="16"/>
      <c r="GSI1160" s="16"/>
      <c r="GSJ1160" s="16"/>
      <c r="GSK1160" s="16"/>
      <c r="GSL1160" s="16"/>
      <c r="GSM1160" s="16"/>
      <c r="GSN1160" s="16"/>
      <c r="GSO1160" s="16"/>
      <c r="GSP1160" s="16"/>
      <c r="GSQ1160" s="16"/>
      <c r="GSR1160" s="16"/>
      <c r="GSS1160" s="16"/>
      <c r="GST1160" s="16"/>
      <c r="GSU1160" s="16"/>
      <c r="GSV1160" s="16"/>
      <c r="GSW1160" s="16"/>
      <c r="GSX1160" s="16"/>
      <c r="GSY1160" s="16"/>
      <c r="GSZ1160" s="16"/>
      <c r="GTA1160" s="16"/>
      <c r="GTB1160" s="16"/>
      <c r="GTC1160" s="16"/>
      <c r="GTD1160" s="16"/>
      <c r="GTE1160" s="16"/>
      <c r="GTF1160" s="16"/>
      <c r="GTG1160" s="16"/>
      <c r="GTH1160" s="16"/>
      <c r="GTI1160" s="16"/>
      <c r="GTJ1160" s="16"/>
      <c r="GTK1160" s="16"/>
      <c r="GTL1160" s="16"/>
      <c r="GTM1160" s="16"/>
      <c r="GTN1160" s="16"/>
      <c r="GTO1160" s="16"/>
      <c r="GTP1160" s="16"/>
      <c r="GTQ1160" s="16"/>
      <c r="GTR1160" s="16"/>
      <c r="GTS1160" s="16"/>
      <c r="GTT1160" s="16"/>
      <c r="GTU1160" s="16"/>
      <c r="GTV1160" s="16"/>
      <c r="GTW1160" s="16"/>
      <c r="GTX1160" s="16"/>
      <c r="GTY1160" s="16"/>
      <c r="GTZ1160" s="16"/>
      <c r="GUA1160" s="16"/>
      <c r="GUB1160" s="16"/>
      <c r="GUC1160" s="16"/>
      <c r="GUD1160" s="16"/>
      <c r="GUE1160" s="16"/>
      <c r="GUF1160" s="16"/>
      <c r="GUG1160" s="16"/>
      <c r="GUH1160" s="16"/>
      <c r="GUI1160" s="16"/>
      <c r="GUJ1160" s="16"/>
      <c r="GUK1160" s="16"/>
      <c r="GUL1160" s="16"/>
      <c r="GUM1160" s="16"/>
      <c r="GUN1160" s="16"/>
      <c r="GUO1160" s="16"/>
      <c r="GUP1160" s="16"/>
      <c r="GUQ1160" s="16"/>
      <c r="GUR1160" s="16"/>
      <c r="GUS1160" s="16"/>
      <c r="GUT1160" s="16"/>
      <c r="GUU1160" s="16"/>
      <c r="GUV1160" s="16"/>
      <c r="GUW1160" s="16"/>
      <c r="GUX1160" s="16"/>
      <c r="GUY1160" s="16"/>
      <c r="GUZ1160" s="16"/>
      <c r="GVA1160" s="16"/>
      <c r="GVB1160" s="16"/>
      <c r="GVC1160" s="16"/>
      <c r="GVD1160" s="16"/>
      <c r="GVE1160" s="16"/>
      <c r="GVF1160" s="16"/>
      <c r="GVG1160" s="16"/>
      <c r="GVH1160" s="16"/>
      <c r="GVI1160" s="16"/>
      <c r="GVJ1160" s="16"/>
      <c r="GVK1160" s="16"/>
      <c r="GVL1160" s="16"/>
      <c r="GVM1160" s="16"/>
      <c r="GVN1160" s="16"/>
      <c r="GVO1160" s="16"/>
      <c r="GVP1160" s="16"/>
      <c r="GVQ1160" s="16"/>
      <c r="GVR1160" s="16"/>
      <c r="GVS1160" s="16"/>
      <c r="GVT1160" s="16"/>
      <c r="GVU1160" s="16"/>
      <c r="GVV1160" s="16"/>
      <c r="GVW1160" s="16"/>
      <c r="GVX1160" s="16"/>
      <c r="GVY1160" s="16"/>
      <c r="GVZ1160" s="16"/>
      <c r="GWA1160" s="16"/>
      <c r="GWB1160" s="16"/>
      <c r="GWC1160" s="16"/>
      <c r="GWD1160" s="16"/>
      <c r="GWE1160" s="16"/>
      <c r="GWF1160" s="16"/>
      <c r="GWG1160" s="16"/>
      <c r="GWH1160" s="16"/>
      <c r="GWI1160" s="16"/>
      <c r="GWJ1160" s="16"/>
      <c r="GWK1160" s="16"/>
      <c r="GWL1160" s="16"/>
      <c r="GWM1160" s="16"/>
      <c r="GWN1160" s="16"/>
      <c r="GWO1160" s="16"/>
      <c r="GWP1160" s="16"/>
      <c r="GWQ1160" s="16"/>
      <c r="GWR1160" s="16"/>
      <c r="GWS1160" s="16"/>
      <c r="GWT1160" s="16"/>
      <c r="GWU1160" s="16"/>
      <c r="GWV1160" s="16"/>
      <c r="GWW1160" s="16"/>
      <c r="GWX1160" s="16"/>
      <c r="GWY1160" s="16"/>
      <c r="GWZ1160" s="16"/>
      <c r="GXA1160" s="16"/>
      <c r="GXB1160" s="16"/>
      <c r="GXC1160" s="16"/>
      <c r="GXD1160" s="16"/>
      <c r="GXE1160" s="16"/>
      <c r="GXF1160" s="16"/>
      <c r="GXG1160" s="16"/>
      <c r="GXH1160" s="16"/>
      <c r="GXI1160" s="16"/>
      <c r="GXJ1160" s="16"/>
      <c r="GXK1160" s="16"/>
      <c r="GXL1160" s="16"/>
      <c r="GXM1160" s="16"/>
      <c r="GXN1160" s="16"/>
      <c r="GXO1160" s="16"/>
      <c r="GXP1160" s="16"/>
      <c r="GXQ1160" s="16"/>
      <c r="GXR1160" s="16"/>
      <c r="GXS1160" s="16"/>
      <c r="GXT1160" s="16"/>
      <c r="GXU1160" s="16"/>
      <c r="GXV1160" s="16"/>
      <c r="GXW1160" s="16"/>
      <c r="GXX1160" s="16"/>
      <c r="GXY1160" s="16"/>
      <c r="GXZ1160" s="16"/>
      <c r="GYA1160" s="16"/>
      <c r="GYB1160" s="16"/>
      <c r="GYC1160" s="16"/>
      <c r="GYD1160" s="16"/>
      <c r="GYE1160" s="16"/>
      <c r="GYF1160" s="16"/>
      <c r="GYG1160" s="16"/>
      <c r="GYH1160" s="16"/>
      <c r="GYI1160" s="16"/>
      <c r="GYJ1160" s="16"/>
      <c r="GYK1160" s="16"/>
      <c r="GYL1160" s="16"/>
      <c r="GYM1160" s="16"/>
      <c r="GYN1160" s="16"/>
      <c r="GYO1160" s="16"/>
      <c r="GYP1160" s="16"/>
      <c r="GYQ1160" s="16"/>
      <c r="GYR1160" s="16"/>
      <c r="GYS1160" s="16"/>
      <c r="GYT1160" s="16"/>
      <c r="GYU1160" s="16"/>
      <c r="GYV1160" s="16"/>
      <c r="GYW1160" s="16"/>
      <c r="GYX1160" s="16"/>
      <c r="GYY1160" s="16"/>
      <c r="GYZ1160" s="16"/>
      <c r="GZA1160" s="16"/>
      <c r="GZB1160" s="16"/>
      <c r="GZC1160" s="16"/>
      <c r="GZD1160" s="16"/>
      <c r="GZE1160" s="16"/>
      <c r="GZF1160" s="16"/>
      <c r="GZG1160" s="16"/>
      <c r="GZH1160" s="16"/>
      <c r="GZI1160" s="16"/>
      <c r="GZJ1160" s="16"/>
      <c r="GZK1160" s="16"/>
      <c r="GZL1160" s="16"/>
      <c r="GZM1160" s="16"/>
      <c r="GZN1160" s="16"/>
      <c r="GZO1160" s="16"/>
      <c r="GZP1160" s="16"/>
      <c r="GZQ1160" s="16"/>
      <c r="GZR1160" s="16"/>
      <c r="GZS1160" s="16"/>
      <c r="GZT1160" s="16"/>
      <c r="GZU1160" s="16"/>
      <c r="GZV1160" s="16"/>
      <c r="GZW1160" s="16"/>
      <c r="GZX1160" s="16"/>
      <c r="GZY1160" s="16"/>
      <c r="GZZ1160" s="16"/>
      <c r="HAA1160" s="16"/>
      <c r="HAB1160" s="16"/>
      <c r="HAC1160" s="16"/>
      <c r="HAD1160" s="16"/>
      <c r="HAE1160" s="16"/>
      <c r="HAF1160" s="16"/>
      <c r="HAG1160" s="16"/>
      <c r="HAH1160" s="16"/>
      <c r="HAI1160" s="16"/>
      <c r="HAJ1160" s="16"/>
      <c r="HAK1160" s="16"/>
      <c r="HAL1160" s="16"/>
      <c r="HAM1160" s="16"/>
      <c r="HAN1160" s="16"/>
      <c r="HAO1160" s="16"/>
      <c r="HAP1160" s="16"/>
      <c r="HAQ1160" s="16"/>
      <c r="HAR1160" s="16"/>
      <c r="HAS1160" s="16"/>
      <c r="HAT1160" s="16"/>
      <c r="HAU1160" s="16"/>
      <c r="HAV1160" s="16"/>
      <c r="HAW1160" s="16"/>
      <c r="HAX1160" s="16"/>
      <c r="HAY1160" s="16"/>
      <c r="HAZ1160" s="16"/>
      <c r="HBA1160" s="16"/>
      <c r="HBB1160" s="16"/>
      <c r="HBC1160" s="16"/>
      <c r="HBD1160" s="16"/>
      <c r="HBE1160" s="16"/>
      <c r="HBF1160" s="16"/>
      <c r="HBG1160" s="16"/>
      <c r="HBH1160" s="16"/>
      <c r="HBI1160" s="16"/>
      <c r="HBJ1160" s="16"/>
      <c r="HBK1160" s="16"/>
      <c r="HBL1160" s="16"/>
      <c r="HBM1160" s="16"/>
      <c r="HBN1160" s="16"/>
      <c r="HBO1160" s="16"/>
      <c r="HBP1160" s="16"/>
      <c r="HBQ1160" s="16"/>
      <c r="HBR1160" s="16"/>
      <c r="HBS1160" s="16"/>
      <c r="HBT1160" s="16"/>
      <c r="HBU1160" s="16"/>
      <c r="HBV1160" s="16"/>
      <c r="HBW1160" s="16"/>
      <c r="HBX1160" s="16"/>
      <c r="HBY1160" s="16"/>
      <c r="HBZ1160" s="16"/>
      <c r="HCA1160" s="16"/>
      <c r="HCB1160" s="16"/>
      <c r="HCC1160" s="16"/>
      <c r="HCD1160" s="16"/>
      <c r="HCE1160" s="16"/>
      <c r="HCF1160" s="16"/>
      <c r="HCG1160" s="16"/>
      <c r="HCH1160" s="16"/>
      <c r="HCI1160" s="16"/>
      <c r="HCJ1160" s="16"/>
      <c r="HCK1160" s="16"/>
      <c r="HCL1160" s="16"/>
      <c r="HCM1160" s="16"/>
      <c r="HCN1160" s="16"/>
      <c r="HCO1160" s="16"/>
      <c r="HCP1160" s="16"/>
      <c r="HCQ1160" s="16"/>
      <c r="HCR1160" s="16"/>
      <c r="HCS1160" s="16"/>
      <c r="HCT1160" s="16"/>
      <c r="HCU1160" s="16"/>
      <c r="HCV1160" s="16"/>
      <c r="HCW1160" s="16"/>
      <c r="HCX1160" s="16"/>
      <c r="HCY1160" s="16"/>
      <c r="HCZ1160" s="16"/>
      <c r="HDA1160" s="16"/>
      <c r="HDB1160" s="16"/>
      <c r="HDC1160" s="16"/>
      <c r="HDD1160" s="16"/>
      <c r="HDE1160" s="16"/>
      <c r="HDF1160" s="16"/>
      <c r="HDG1160" s="16"/>
      <c r="HDH1160" s="16"/>
      <c r="HDI1160" s="16"/>
      <c r="HDJ1160" s="16"/>
      <c r="HDK1160" s="16"/>
      <c r="HDL1160" s="16"/>
      <c r="HDM1160" s="16"/>
      <c r="HDN1160" s="16"/>
      <c r="HDO1160" s="16"/>
      <c r="HDP1160" s="16"/>
      <c r="HDQ1160" s="16"/>
      <c r="HDR1160" s="16"/>
      <c r="HDS1160" s="16"/>
      <c r="HDT1160" s="16"/>
      <c r="HDU1160" s="16"/>
      <c r="HDV1160" s="16"/>
      <c r="HDW1160" s="16"/>
      <c r="HDX1160" s="16"/>
      <c r="HDY1160" s="16"/>
      <c r="HDZ1160" s="16"/>
      <c r="HEA1160" s="16"/>
      <c r="HEB1160" s="16"/>
      <c r="HEC1160" s="16"/>
      <c r="HED1160" s="16"/>
      <c r="HEE1160" s="16"/>
      <c r="HEF1160" s="16"/>
      <c r="HEG1160" s="16"/>
      <c r="HEH1160" s="16"/>
      <c r="HEI1160" s="16"/>
      <c r="HEJ1160" s="16"/>
      <c r="HEK1160" s="16"/>
      <c r="HEL1160" s="16"/>
      <c r="HEM1160" s="16"/>
      <c r="HEN1160" s="16"/>
      <c r="HEO1160" s="16"/>
      <c r="HEP1160" s="16"/>
      <c r="HEQ1160" s="16"/>
      <c r="HER1160" s="16"/>
      <c r="HES1160" s="16"/>
      <c r="HET1160" s="16"/>
      <c r="HEU1160" s="16"/>
      <c r="HEV1160" s="16"/>
      <c r="HEW1160" s="16"/>
      <c r="HEX1160" s="16"/>
      <c r="HEY1160" s="16"/>
      <c r="HEZ1160" s="16"/>
      <c r="HFA1160" s="16"/>
      <c r="HFB1160" s="16"/>
      <c r="HFC1160" s="16"/>
      <c r="HFD1160" s="16"/>
      <c r="HFE1160" s="16"/>
      <c r="HFF1160" s="16"/>
      <c r="HFG1160" s="16"/>
      <c r="HFH1160" s="16"/>
      <c r="HFI1160" s="16"/>
      <c r="HFJ1160" s="16"/>
      <c r="HFK1160" s="16"/>
      <c r="HFL1160" s="16"/>
      <c r="HFM1160" s="16"/>
      <c r="HFN1160" s="16"/>
      <c r="HFO1160" s="16"/>
      <c r="HFP1160" s="16"/>
      <c r="HFQ1160" s="16"/>
      <c r="HFR1160" s="16"/>
      <c r="HFS1160" s="16"/>
      <c r="HFT1160" s="16"/>
      <c r="HFU1160" s="16"/>
      <c r="HFV1160" s="16"/>
      <c r="HFW1160" s="16"/>
      <c r="HFX1160" s="16"/>
      <c r="HFY1160" s="16"/>
      <c r="HFZ1160" s="16"/>
      <c r="HGA1160" s="16"/>
      <c r="HGB1160" s="16"/>
      <c r="HGC1160" s="16"/>
      <c r="HGD1160" s="16"/>
      <c r="HGE1160" s="16"/>
      <c r="HGF1160" s="16"/>
      <c r="HGG1160" s="16"/>
      <c r="HGH1160" s="16"/>
      <c r="HGI1160" s="16"/>
      <c r="HGJ1160" s="16"/>
      <c r="HGK1160" s="16"/>
      <c r="HGL1160" s="16"/>
      <c r="HGM1160" s="16"/>
      <c r="HGN1160" s="16"/>
      <c r="HGO1160" s="16"/>
      <c r="HGP1160" s="16"/>
      <c r="HGQ1160" s="16"/>
      <c r="HGR1160" s="16"/>
      <c r="HGS1160" s="16"/>
      <c r="HGT1160" s="16"/>
      <c r="HGU1160" s="16"/>
      <c r="HGV1160" s="16"/>
      <c r="HGW1160" s="16"/>
      <c r="HGX1160" s="16"/>
      <c r="HGY1160" s="16"/>
      <c r="HGZ1160" s="16"/>
      <c r="HHA1160" s="16"/>
      <c r="HHB1160" s="16"/>
      <c r="HHC1160" s="16"/>
      <c r="HHD1160" s="16"/>
      <c r="HHE1160" s="16"/>
      <c r="HHF1160" s="16"/>
      <c r="HHG1160" s="16"/>
      <c r="HHH1160" s="16"/>
      <c r="HHI1160" s="16"/>
      <c r="HHJ1160" s="16"/>
      <c r="HHK1160" s="16"/>
      <c r="HHL1160" s="16"/>
      <c r="HHM1160" s="16"/>
      <c r="HHN1160" s="16"/>
      <c r="HHO1160" s="16"/>
      <c r="HHP1160" s="16"/>
      <c r="HHQ1160" s="16"/>
      <c r="HHR1160" s="16"/>
      <c r="HHS1160" s="16"/>
      <c r="HHT1160" s="16"/>
      <c r="HHU1160" s="16"/>
      <c r="HHV1160" s="16"/>
      <c r="HHW1160" s="16"/>
      <c r="HHX1160" s="16"/>
      <c r="HHY1160" s="16"/>
      <c r="HHZ1160" s="16"/>
      <c r="HIA1160" s="16"/>
      <c r="HIB1160" s="16"/>
      <c r="HIC1160" s="16"/>
      <c r="HID1160" s="16"/>
      <c r="HIE1160" s="16"/>
      <c r="HIF1160" s="16"/>
      <c r="HIG1160" s="16"/>
      <c r="HIH1160" s="16"/>
      <c r="HII1160" s="16"/>
      <c r="HIJ1160" s="16"/>
      <c r="HIK1160" s="16"/>
      <c r="HIL1160" s="16"/>
      <c r="HIM1160" s="16"/>
      <c r="HIN1160" s="16"/>
      <c r="HIO1160" s="16"/>
      <c r="HIP1160" s="16"/>
      <c r="HIQ1160" s="16"/>
      <c r="HIR1160" s="16"/>
      <c r="HIS1160" s="16"/>
      <c r="HIT1160" s="16"/>
      <c r="HIU1160" s="16"/>
      <c r="HIV1160" s="16"/>
      <c r="HIW1160" s="16"/>
      <c r="HIX1160" s="16"/>
      <c r="HIY1160" s="16"/>
      <c r="HIZ1160" s="16"/>
      <c r="HJA1160" s="16"/>
      <c r="HJB1160" s="16"/>
      <c r="HJC1160" s="16"/>
      <c r="HJD1160" s="16"/>
      <c r="HJE1160" s="16"/>
      <c r="HJF1160" s="16"/>
      <c r="HJG1160" s="16"/>
      <c r="HJH1160" s="16"/>
      <c r="HJI1160" s="16"/>
      <c r="HJJ1160" s="16"/>
      <c r="HJK1160" s="16"/>
      <c r="HJL1160" s="16"/>
      <c r="HJM1160" s="16"/>
      <c r="HJN1160" s="16"/>
      <c r="HJO1160" s="16"/>
      <c r="HJP1160" s="16"/>
      <c r="HJQ1160" s="16"/>
      <c r="HJR1160" s="16"/>
      <c r="HJS1160" s="16"/>
      <c r="HJT1160" s="16"/>
      <c r="HJU1160" s="16"/>
      <c r="HJV1160" s="16"/>
      <c r="HJW1160" s="16"/>
      <c r="HJX1160" s="16"/>
      <c r="HJY1160" s="16"/>
      <c r="HJZ1160" s="16"/>
      <c r="HKA1160" s="16"/>
      <c r="HKB1160" s="16"/>
      <c r="HKC1160" s="16"/>
      <c r="HKD1160" s="16"/>
      <c r="HKE1160" s="16"/>
      <c r="HKF1160" s="16"/>
      <c r="HKG1160" s="16"/>
      <c r="HKH1160" s="16"/>
      <c r="HKI1160" s="16"/>
      <c r="HKJ1160" s="16"/>
      <c r="HKK1160" s="16"/>
      <c r="HKL1160" s="16"/>
      <c r="HKM1160" s="16"/>
      <c r="HKN1160" s="16"/>
      <c r="HKO1160" s="16"/>
      <c r="HKP1160" s="16"/>
      <c r="HKQ1160" s="16"/>
      <c r="HKR1160" s="16"/>
      <c r="HKS1160" s="16"/>
      <c r="HKT1160" s="16"/>
      <c r="HKU1160" s="16"/>
      <c r="HKV1160" s="16"/>
      <c r="HKW1160" s="16"/>
      <c r="HKX1160" s="16"/>
      <c r="HKY1160" s="16"/>
      <c r="HKZ1160" s="16"/>
      <c r="HLA1160" s="16"/>
      <c r="HLB1160" s="16"/>
      <c r="HLC1160" s="16"/>
      <c r="HLD1160" s="16"/>
      <c r="HLE1160" s="16"/>
      <c r="HLF1160" s="16"/>
      <c r="HLG1160" s="16"/>
      <c r="HLH1160" s="16"/>
      <c r="HLI1160" s="16"/>
      <c r="HLJ1160" s="16"/>
      <c r="HLK1160" s="16"/>
      <c r="HLL1160" s="16"/>
      <c r="HLM1160" s="16"/>
      <c r="HLN1160" s="16"/>
      <c r="HLO1160" s="16"/>
      <c r="HLP1160" s="16"/>
      <c r="HLQ1160" s="16"/>
      <c r="HLR1160" s="16"/>
      <c r="HLS1160" s="16"/>
      <c r="HLT1160" s="16"/>
      <c r="HLU1160" s="16"/>
      <c r="HLV1160" s="16"/>
      <c r="HLW1160" s="16"/>
      <c r="HLX1160" s="16"/>
      <c r="HLY1160" s="16"/>
      <c r="HLZ1160" s="16"/>
      <c r="HMA1160" s="16"/>
      <c r="HMB1160" s="16"/>
      <c r="HMC1160" s="16"/>
      <c r="HMD1160" s="16"/>
      <c r="HME1160" s="16"/>
      <c r="HMF1160" s="16"/>
      <c r="HMG1160" s="16"/>
      <c r="HMH1160" s="16"/>
      <c r="HMI1160" s="16"/>
      <c r="HMJ1160" s="16"/>
      <c r="HMK1160" s="16"/>
      <c r="HML1160" s="16"/>
      <c r="HMM1160" s="16"/>
      <c r="HMN1160" s="16"/>
      <c r="HMO1160" s="16"/>
      <c r="HMP1160" s="16"/>
      <c r="HMQ1160" s="16"/>
      <c r="HMR1160" s="16"/>
      <c r="HMS1160" s="16"/>
      <c r="HMT1160" s="16"/>
      <c r="HMU1160" s="16"/>
      <c r="HMV1160" s="16"/>
      <c r="HMW1160" s="16"/>
      <c r="HMX1160" s="16"/>
      <c r="HMY1160" s="16"/>
      <c r="HMZ1160" s="16"/>
      <c r="HNA1160" s="16"/>
      <c r="HNB1160" s="16"/>
      <c r="HNC1160" s="16"/>
      <c r="HND1160" s="16"/>
      <c r="HNE1160" s="16"/>
      <c r="HNF1160" s="16"/>
      <c r="HNG1160" s="16"/>
      <c r="HNH1160" s="16"/>
      <c r="HNI1160" s="16"/>
      <c r="HNJ1160" s="16"/>
      <c r="HNK1160" s="16"/>
      <c r="HNL1160" s="16"/>
      <c r="HNM1160" s="16"/>
      <c r="HNN1160" s="16"/>
      <c r="HNO1160" s="16"/>
      <c r="HNP1160" s="16"/>
      <c r="HNQ1160" s="16"/>
      <c r="HNR1160" s="16"/>
      <c r="HNS1160" s="16"/>
      <c r="HNT1160" s="16"/>
      <c r="HNU1160" s="16"/>
      <c r="HNV1160" s="16"/>
      <c r="HNW1160" s="16"/>
      <c r="HNX1160" s="16"/>
      <c r="HNY1160" s="16"/>
      <c r="HNZ1160" s="16"/>
      <c r="HOA1160" s="16"/>
      <c r="HOB1160" s="16"/>
      <c r="HOC1160" s="16"/>
      <c r="HOD1160" s="16"/>
      <c r="HOE1160" s="16"/>
      <c r="HOF1160" s="16"/>
      <c r="HOG1160" s="16"/>
      <c r="HOH1160" s="16"/>
      <c r="HOI1160" s="16"/>
      <c r="HOJ1160" s="16"/>
      <c r="HOK1160" s="16"/>
      <c r="HOL1160" s="16"/>
      <c r="HOM1160" s="16"/>
      <c r="HON1160" s="16"/>
      <c r="HOO1160" s="16"/>
      <c r="HOP1160" s="16"/>
      <c r="HOQ1160" s="16"/>
      <c r="HOR1160" s="16"/>
      <c r="HOS1160" s="16"/>
      <c r="HOT1160" s="16"/>
      <c r="HOU1160" s="16"/>
      <c r="HOV1160" s="16"/>
      <c r="HOW1160" s="16"/>
      <c r="HOX1160" s="16"/>
      <c r="HOY1160" s="16"/>
      <c r="HOZ1160" s="16"/>
      <c r="HPA1160" s="16"/>
      <c r="HPB1160" s="16"/>
      <c r="HPC1160" s="16"/>
      <c r="HPD1160" s="16"/>
      <c r="HPE1160" s="16"/>
      <c r="HPF1160" s="16"/>
      <c r="HPG1160" s="16"/>
      <c r="HPH1160" s="16"/>
      <c r="HPI1160" s="16"/>
      <c r="HPJ1160" s="16"/>
      <c r="HPK1160" s="16"/>
      <c r="HPL1160" s="16"/>
      <c r="HPM1160" s="16"/>
      <c r="HPN1160" s="16"/>
      <c r="HPO1160" s="16"/>
      <c r="HPP1160" s="16"/>
      <c r="HPQ1160" s="16"/>
      <c r="HPR1160" s="16"/>
      <c r="HPS1160" s="16"/>
      <c r="HPT1160" s="16"/>
      <c r="HPU1160" s="16"/>
      <c r="HPV1160" s="16"/>
      <c r="HPW1160" s="16"/>
      <c r="HPX1160" s="16"/>
      <c r="HPY1160" s="16"/>
      <c r="HPZ1160" s="16"/>
      <c r="HQA1160" s="16"/>
      <c r="HQB1160" s="16"/>
      <c r="HQC1160" s="16"/>
      <c r="HQD1160" s="16"/>
      <c r="HQE1160" s="16"/>
      <c r="HQF1160" s="16"/>
      <c r="HQG1160" s="16"/>
      <c r="HQH1160" s="16"/>
      <c r="HQI1160" s="16"/>
      <c r="HQJ1160" s="16"/>
      <c r="HQK1160" s="16"/>
      <c r="HQL1160" s="16"/>
      <c r="HQM1160" s="16"/>
      <c r="HQN1160" s="16"/>
      <c r="HQO1160" s="16"/>
      <c r="HQP1160" s="16"/>
      <c r="HQQ1160" s="16"/>
      <c r="HQR1160" s="16"/>
      <c r="HQS1160" s="16"/>
      <c r="HQT1160" s="16"/>
      <c r="HQU1160" s="16"/>
      <c r="HQV1160" s="16"/>
      <c r="HQW1160" s="16"/>
      <c r="HQX1160" s="16"/>
      <c r="HQY1160" s="16"/>
      <c r="HQZ1160" s="16"/>
      <c r="HRA1160" s="16"/>
      <c r="HRB1160" s="16"/>
      <c r="HRC1160" s="16"/>
      <c r="HRD1160" s="16"/>
      <c r="HRE1160" s="16"/>
      <c r="HRF1160" s="16"/>
      <c r="HRG1160" s="16"/>
      <c r="HRH1160" s="16"/>
      <c r="HRI1160" s="16"/>
      <c r="HRJ1160" s="16"/>
      <c r="HRK1160" s="16"/>
      <c r="HRL1160" s="16"/>
      <c r="HRM1160" s="16"/>
      <c r="HRN1160" s="16"/>
      <c r="HRO1160" s="16"/>
      <c r="HRP1160" s="16"/>
      <c r="HRQ1160" s="16"/>
      <c r="HRR1160" s="16"/>
      <c r="HRS1160" s="16"/>
      <c r="HRT1160" s="16"/>
      <c r="HRU1160" s="16"/>
      <c r="HRV1160" s="16"/>
      <c r="HRW1160" s="16"/>
      <c r="HRX1160" s="16"/>
      <c r="HRY1160" s="16"/>
      <c r="HRZ1160" s="16"/>
      <c r="HSA1160" s="16"/>
      <c r="HSB1160" s="16"/>
      <c r="HSC1160" s="16"/>
      <c r="HSD1160" s="16"/>
      <c r="HSE1160" s="16"/>
      <c r="HSF1160" s="16"/>
      <c r="HSG1160" s="16"/>
      <c r="HSH1160" s="16"/>
      <c r="HSI1160" s="16"/>
      <c r="HSJ1160" s="16"/>
      <c r="HSK1160" s="16"/>
      <c r="HSL1160" s="16"/>
      <c r="HSM1160" s="16"/>
      <c r="HSN1160" s="16"/>
      <c r="HSO1160" s="16"/>
      <c r="HSP1160" s="16"/>
      <c r="HSQ1160" s="16"/>
      <c r="HSR1160" s="16"/>
      <c r="HSS1160" s="16"/>
      <c r="HST1160" s="16"/>
      <c r="HSU1160" s="16"/>
      <c r="HSV1160" s="16"/>
      <c r="HSW1160" s="16"/>
      <c r="HSX1160" s="16"/>
      <c r="HSY1160" s="16"/>
      <c r="HSZ1160" s="16"/>
      <c r="HTA1160" s="16"/>
      <c r="HTB1160" s="16"/>
      <c r="HTC1160" s="16"/>
      <c r="HTD1160" s="16"/>
      <c r="HTE1160" s="16"/>
      <c r="HTF1160" s="16"/>
      <c r="HTG1160" s="16"/>
      <c r="HTH1160" s="16"/>
      <c r="HTI1160" s="16"/>
      <c r="HTJ1160" s="16"/>
      <c r="HTK1160" s="16"/>
      <c r="HTL1160" s="16"/>
      <c r="HTM1160" s="16"/>
      <c r="HTN1160" s="16"/>
      <c r="HTO1160" s="16"/>
      <c r="HTP1160" s="16"/>
      <c r="HTQ1160" s="16"/>
      <c r="HTR1160" s="16"/>
      <c r="HTS1160" s="16"/>
      <c r="HTT1160" s="16"/>
      <c r="HTU1160" s="16"/>
      <c r="HTV1160" s="16"/>
      <c r="HTW1160" s="16"/>
      <c r="HTX1160" s="16"/>
      <c r="HTY1160" s="16"/>
      <c r="HTZ1160" s="16"/>
      <c r="HUA1160" s="16"/>
      <c r="HUB1160" s="16"/>
      <c r="HUC1160" s="16"/>
      <c r="HUD1160" s="16"/>
      <c r="HUE1160" s="16"/>
      <c r="HUF1160" s="16"/>
      <c r="HUG1160" s="16"/>
      <c r="HUH1160" s="16"/>
      <c r="HUI1160" s="16"/>
      <c r="HUJ1160" s="16"/>
      <c r="HUK1160" s="16"/>
      <c r="HUL1160" s="16"/>
      <c r="HUM1160" s="16"/>
      <c r="HUN1160" s="16"/>
      <c r="HUO1160" s="16"/>
      <c r="HUP1160" s="16"/>
      <c r="HUQ1160" s="16"/>
      <c r="HUR1160" s="16"/>
      <c r="HUS1160" s="16"/>
      <c r="HUT1160" s="16"/>
      <c r="HUU1160" s="16"/>
      <c r="HUV1160" s="16"/>
      <c r="HUW1160" s="16"/>
      <c r="HUX1160" s="16"/>
      <c r="HUY1160" s="16"/>
      <c r="HUZ1160" s="16"/>
      <c r="HVA1160" s="16"/>
      <c r="HVB1160" s="16"/>
      <c r="HVC1160" s="16"/>
      <c r="HVD1160" s="16"/>
      <c r="HVE1160" s="16"/>
      <c r="HVF1160" s="16"/>
      <c r="HVG1160" s="16"/>
      <c r="HVH1160" s="16"/>
      <c r="HVI1160" s="16"/>
      <c r="HVJ1160" s="16"/>
      <c r="HVK1160" s="16"/>
      <c r="HVL1160" s="16"/>
      <c r="HVM1160" s="16"/>
      <c r="HVN1160" s="16"/>
      <c r="HVO1160" s="16"/>
      <c r="HVP1160" s="16"/>
      <c r="HVQ1160" s="16"/>
      <c r="HVR1160" s="16"/>
      <c r="HVS1160" s="16"/>
      <c r="HVT1160" s="16"/>
      <c r="HVU1160" s="16"/>
      <c r="HVV1160" s="16"/>
      <c r="HVW1160" s="16"/>
      <c r="HVX1160" s="16"/>
      <c r="HVY1160" s="16"/>
      <c r="HVZ1160" s="16"/>
      <c r="HWA1160" s="16"/>
      <c r="HWB1160" s="16"/>
      <c r="HWC1160" s="16"/>
      <c r="HWD1160" s="16"/>
      <c r="HWE1160" s="16"/>
      <c r="HWF1160" s="16"/>
      <c r="HWG1160" s="16"/>
      <c r="HWH1160" s="16"/>
      <c r="HWI1160" s="16"/>
      <c r="HWJ1160" s="16"/>
      <c r="HWK1160" s="16"/>
      <c r="HWL1160" s="16"/>
      <c r="HWM1160" s="16"/>
      <c r="HWN1160" s="16"/>
      <c r="HWO1160" s="16"/>
      <c r="HWP1160" s="16"/>
      <c r="HWQ1160" s="16"/>
      <c r="HWR1160" s="16"/>
      <c r="HWS1160" s="16"/>
      <c r="HWT1160" s="16"/>
      <c r="HWU1160" s="16"/>
      <c r="HWV1160" s="16"/>
      <c r="HWW1160" s="16"/>
      <c r="HWX1160" s="16"/>
      <c r="HWY1160" s="16"/>
      <c r="HWZ1160" s="16"/>
      <c r="HXA1160" s="16"/>
      <c r="HXB1160" s="16"/>
      <c r="HXC1160" s="16"/>
      <c r="HXD1160" s="16"/>
      <c r="HXE1160" s="16"/>
      <c r="HXF1160" s="16"/>
      <c r="HXG1160" s="16"/>
      <c r="HXH1160" s="16"/>
      <c r="HXI1160" s="16"/>
      <c r="HXJ1160" s="16"/>
      <c r="HXK1160" s="16"/>
      <c r="HXL1160" s="16"/>
      <c r="HXM1160" s="16"/>
      <c r="HXN1160" s="16"/>
      <c r="HXO1160" s="16"/>
      <c r="HXP1160" s="16"/>
      <c r="HXQ1160" s="16"/>
      <c r="HXR1160" s="16"/>
      <c r="HXS1160" s="16"/>
      <c r="HXT1160" s="16"/>
      <c r="HXU1160" s="16"/>
      <c r="HXV1160" s="16"/>
      <c r="HXW1160" s="16"/>
      <c r="HXX1160" s="16"/>
      <c r="HXY1160" s="16"/>
      <c r="HXZ1160" s="16"/>
      <c r="HYA1160" s="16"/>
      <c r="HYB1160" s="16"/>
      <c r="HYC1160" s="16"/>
      <c r="HYD1160" s="16"/>
      <c r="HYE1160" s="16"/>
      <c r="HYF1160" s="16"/>
      <c r="HYG1160" s="16"/>
      <c r="HYH1160" s="16"/>
      <c r="HYI1160" s="16"/>
      <c r="HYJ1160" s="16"/>
      <c r="HYK1160" s="16"/>
      <c r="HYL1160" s="16"/>
      <c r="HYM1160" s="16"/>
      <c r="HYN1160" s="16"/>
      <c r="HYO1160" s="16"/>
      <c r="HYP1160" s="16"/>
      <c r="HYQ1160" s="16"/>
      <c r="HYR1160" s="16"/>
      <c r="HYS1160" s="16"/>
      <c r="HYT1160" s="16"/>
      <c r="HYU1160" s="16"/>
      <c r="HYV1160" s="16"/>
      <c r="HYW1160" s="16"/>
      <c r="HYX1160" s="16"/>
      <c r="HYY1160" s="16"/>
      <c r="HYZ1160" s="16"/>
      <c r="HZA1160" s="16"/>
      <c r="HZB1160" s="16"/>
      <c r="HZC1160" s="16"/>
      <c r="HZD1160" s="16"/>
      <c r="HZE1160" s="16"/>
      <c r="HZF1160" s="16"/>
      <c r="HZG1160" s="16"/>
      <c r="HZH1160" s="16"/>
      <c r="HZI1160" s="16"/>
      <c r="HZJ1160" s="16"/>
      <c r="HZK1160" s="16"/>
      <c r="HZL1160" s="16"/>
      <c r="HZM1160" s="16"/>
      <c r="HZN1160" s="16"/>
      <c r="HZO1160" s="16"/>
      <c r="HZP1160" s="16"/>
      <c r="HZQ1160" s="16"/>
      <c r="HZR1160" s="16"/>
      <c r="HZS1160" s="16"/>
      <c r="HZT1160" s="16"/>
      <c r="HZU1160" s="16"/>
      <c r="HZV1160" s="16"/>
      <c r="HZW1160" s="16"/>
      <c r="HZX1160" s="16"/>
      <c r="HZY1160" s="16"/>
      <c r="HZZ1160" s="16"/>
      <c r="IAA1160" s="16"/>
      <c r="IAB1160" s="16"/>
      <c r="IAC1160" s="16"/>
      <c r="IAD1160" s="16"/>
      <c r="IAE1160" s="16"/>
      <c r="IAF1160" s="16"/>
      <c r="IAG1160" s="16"/>
      <c r="IAH1160" s="16"/>
      <c r="IAI1160" s="16"/>
      <c r="IAJ1160" s="16"/>
      <c r="IAK1160" s="16"/>
      <c r="IAL1160" s="16"/>
      <c r="IAM1160" s="16"/>
      <c r="IAN1160" s="16"/>
      <c r="IAO1160" s="16"/>
      <c r="IAP1160" s="16"/>
      <c r="IAQ1160" s="16"/>
      <c r="IAR1160" s="16"/>
      <c r="IAS1160" s="16"/>
      <c r="IAT1160" s="16"/>
      <c r="IAU1160" s="16"/>
      <c r="IAV1160" s="16"/>
      <c r="IAW1160" s="16"/>
      <c r="IAX1160" s="16"/>
      <c r="IAY1160" s="16"/>
      <c r="IAZ1160" s="16"/>
      <c r="IBA1160" s="16"/>
      <c r="IBB1160" s="16"/>
      <c r="IBC1160" s="16"/>
      <c r="IBD1160" s="16"/>
      <c r="IBE1160" s="16"/>
      <c r="IBF1160" s="16"/>
      <c r="IBG1160" s="16"/>
      <c r="IBH1160" s="16"/>
      <c r="IBI1160" s="16"/>
      <c r="IBJ1160" s="16"/>
      <c r="IBK1160" s="16"/>
      <c r="IBL1160" s="16"/>
      <c r="IBM1160" s="16"/>
      <c r="IBN1160" s="16"/>
      <c r="IBO1160" s="16"/>
      <c r="IBP1160" s="16"/>
      <c r="IBQ1160" s="16"/>
      <c r="IBR1160" s="16"/>
      <c r="IBS1160" s="16"/>
      <c r="IBT1160" s="16"/>
      <c r="IBU1160" s="16"/>
      <c r="IBV1160" s="16"/>
      <c r="IBW1160" s="16"/>
      <c r="IBX1160" s="16"/>
      <c r="IBY1160" s="16"/>
      <c r="IBZ1160" s="16"/>
      <c r="ICA1160" s="16"/>
      <c r="ICB1160" s="16"/>
      <c r="ICC1160" s="16"/>
      <c r="ICD1160" s="16"/>
      <c r="ICE1160" s="16"/>
      <c r="ICF1160" s="16"/>
      <c r="ICG1160" s="16"/>
      <c r="ICH1160" s="16"/>
      <c r="ICI1160" s="16"/>
      <c r="ICJ1160" s="16"/>
      <c r="ICK1160" s="16"/>
      <c r="ICL1160" s="16"/>
      <c r="ICM1160" s="16"/>
      <c r="ICN1160" s="16"/>
      <c r="ICO1160" s="16"/>
      <c r="ICP1160" s="16"/>
      <c r="ICQ1160" s="16"/>
      <c r="ICR1160" s="16"/>
      <c r="ICS1160" s="16"/>
      <c r="ICT1160" s="16"/>
      <c r="ICU1160" s="16"/>
      <c r="ICV1160" s="16"/>
      <c r="ICW1160" s="16"/>
      <c r="ICX1160" s="16"/>
      <c r="ICY1160" s="16"/>
      <c r="ICZ1160" s="16"/>
      <c r="IDA1160" s="16"/>
      <c r="IDB1160" s="16"/>
      <c r="IDC1160" s="16"/>
      <c r="IDD1160" s="16"/>
      <c r="IDE1160" s="16"/>
      <c r="IDF1160" s="16"/>
      <c r="IDG1160" s="16"/>
      <c r="IDH1160" s="16"/>
      <c r="IDI1160" s="16"/>
      <c r="IDJ1160" s="16"/>
      <c r="IDK1160" s="16"/>
      <c r="IDL1160" s="16"/>
      <c r="IDM1160" s="16"/>
      <c r="IDN1160" s="16"/>
      <c r="IDO1160" s="16"/>
      <c r="IDP1160" s="16"/>
      <c r="IDQ1160" s="16"/>
      <c r="IDR1160" s="16"/>
      <c r="IDS1160" s="16"/>
      <c r="IDT1160" s="16"/>
      <c r="IDU1160" s="16"/>
      <c r="IDV1160" s="16"/>
      <c r="IDW1160" s="16"/>
      <c r="IDX1160" s="16"/>
      <c r="IDY1160" s="16"/>
      <c r="IDZ1160" s="16"/>
      <c r="IEA1160" s="16"/>
      <c r="IEB1160" s="16"/>
      <c r="IEC1160" s="16"/>
      <c r="IED1160" s="16"/>
      <c r="IEE1160" s="16"/>
      <c r="IEF1160" s="16"/>
      <c r="IEG1160" s="16"/>
      <c r="IEH1160" s="16"/>
      <c r="IEI1160" s="16"/>
      <c r="IEJ1160" s="16"/>
      <c r="IEK1160" s="16"/>
      <c r="IEL1160" s="16"/>
      <c r="IEM1160" s="16"/>
      <c r="IEN1160" s="16"/>
      <c r="IEO1160" s="16"/>
      <c r="IEP1160" s="16"/>
      <c r="IEQ1160" s="16"/>
      <c r="IER1160" s="16"/>
      <c r="IES1160" s="16"/>
      <c r="IET1160" s="16"/>
      <c r="IEU1160" s="16"/>
      <c r="IEV1160" s="16"/>
      <c r="IEW1160" s="16"/>
      <c r="IEX1160" s="16"/>
      <c r="IEY1160" s="16"/>
      <c r="IEZ1160" s="16"/>
      <c r="IFA1160" s="16"/>
      <c r="IFB1160" s="16"/>
      <c r="IFC1160" s="16"/>
      <c r="IFD1160" s="16"/>
      <c r="IFE1160" s="16"/>
      <c r="IFF1160" s="16"/>
      <c r="IFG1160" s="16"/>
      <c r="IFH1160" s="16"/>
      <c r="IFI1160" s="16"/>
      <c r="IFJ1160" s="16"/>
      <c r="IFK1160" s="16"/>
      <c r="IFL1160" s="16"/>
      <c r="IFM1160" s="16"/>
      <c r="IFN1160" s="16"/>
      <c r="IFO1160" s="16"/>
      <c r="IFP1160" s="16"/>
      <c r="IFQ1160" s="16"/>
      <c r="IFR1160" s="16"/>
      <c r="IFS1160" s="16"/>
      <c r="IFT1160" s="16"/>
      <c r="IFU1160" s="16"/>
      <c r="IFV1160" s="16"/>
      <c r="IFW1160" s="16"/>
      <c r="IFX1160" s="16"/>
      <c r="IFY1160" s="16"/>
      <c r="IFZ1160" s="16"/>
      <c r="IGA1160" s="16"/>
      <c r="IGB1160" s="16"/>
      <c r="IGC1160" s="16"/>
      <c r="IGD1160" s="16"/>
      <c r="IGE1160" s="16"/>
      <c r="IGF1160" s="16"/>
      <c r="IGG1160" s="16"/>
      <c r="IGH1160" s="16"/>
      <c r="IGI1160" s="16"/>
      <c r="IGJ1160" s="16"/>
      <c r="IGK1160" s="16"/>
      <c r="IGL1160" s="16"/>
      <c r="IGM1160" s="16"/>
      <c r="IGN1160" s="16"/>
      <c r="IGO1160" s="16"/>
      <c r="IGP1160" s="16"/>
      <c r="IGQ1160" s="16"/>
      <c r="IGR1160" s="16"/>
      <c r="IGS1160" s="16"/>
      <c r="IGT1160" s="16"/>
      <c r="IGU1160" s="16"/>
      <c r="IGV1160" s="16"/>
      <c r="IGW1160" s="16"/>
      <c r="IGX1160" s="16"/>
      <c r="IGY1160" s="16"/>
      <c r="IGZ1160" s="16"/>
      <c r="IHA1160" s="16"/>
      <c r="IHB1160" s="16"/>
      <c r="IHC1160" s="16"/>
      <c r="IHD1160" s="16"/>
      <c r="IHE1160" s="16"/>
      <c r="IHF1160" s="16"/>
      <c r="IHG1160" s="16"/>
      <c r="IHH1160" s="16"/>
      <c r="IHI1160" s="16"/>
      <c r="IHJ1160" s="16"/>
      <c r="IHK1160" s="16"/>
      <c r="IHL1160" s="16"/>
      <c r="IHM1160" s="16"/>
      <c r="IHN1160" s="16"/>
      <c r="IHO1160" s="16"/>
      <c r="IHP1160" s="16"/>
      <c r="IHQ1160" s="16"/>
      <c r="IHR1160" s="16"/>
      <c r="IHS1160" s="16"/>
      <c r="IHT1160" s="16"/>
      <c r="IHU1160" s="16"/>
      <c r="IHV1160" s="16"/>
      <c r="IHW1160" s="16"/>
      <c r="IHX1160" s="16"/>
      <c r="IHY1160" s="16"/>
      <c r="IHZ1160" s="16"/>
      <c r="IIA1160" s="16"/>
      <c r="IIB1160" s="16"/>
      <c r="IIC1160" s="16"/>
      <c r="IID1160" s="16"/>
      <c r="IIE1160" s="16"/>
      <c r="IIF1160" s="16"/>
      <c r="IIG1160" s="16"/>
      <c r="IIH1160" s="16"/>
      <c r="III1160" s="16"/>
      <c r="IIJ1160" s="16"/>
      <c r="IIK1160" s="16"/>
      <c r="IIL1160" s="16"/>
      <c r="IIM1160" s="16"/>
      <c r="IIN1160" s="16"/>
      <c r="IIO1160" s="16"/>
      <c r="IIP1160" s="16"/>
      <c r="IIQ1160" s="16"/>
      <c r="IIR1160" s="16"/>
      <c r="IIS1160" s="16"/>
      <c r="IIT1160" s="16"/>
      <c r="IIU1160" s="16"/>
      <c r="IIV1160" s="16"/>
      <c r="IIW1160" s="16"/>
      <c r="IIX1160" s="16"/>
      <c r="IIY1160" s="16"/>
      <c r="IIZ1160" s="16"/>
      <c r="IJA1160" s="16"/>
      <c r="IJB1160" s="16"/>
      <c r="IJC1160" s="16"/>
      <c r="IJD1160" s="16"/>
      <c r="IJE1160" s="16"/>
      <c r="IJF1160" s="16"/>
      <c r="IJG1160" s="16"/>
      <c r="IJH1160" s="16"/>
      <c r="IJI1160" s="16"/>
      <c r="IJJ1160" s="16"/>
      <c r="IJK1160" s="16"/>
      <c r="IJL1160" s="16"/>
      <c r="IJM1160" s="16"/>
      <c r="IJN1160" s="16"/>
      <c r="IJO1160" s="16"/>
      <c r="IJP1160" s="16"/>
      <c r="IJQ1160" s="16"/>
      <c r="IJR1160" s="16"/>
      <c r="IJS1160" s="16"/>
      <c r="IJT1160" s="16"/>
      <c r="IJU1160" s="16"/>
      <c r="IJV1160" s="16"/>
      <c r="IJW1160" s="16"/>
      <c r="IJX1160" s="16"/>
      <c r="IJY1160" s="16"/>
      <c r="IJZ1160" s="16"/>
      <c r="IKA1160" s="16"/>
      <c r="IKB1160" s="16"/>
      <c r="IKC1160" s="16"/>
      <c r="IKD1160" s="16"/>
      <c r="IKE1160" s="16"/>
      <c r="IKF1160" s="16"/>
      <c r="IKG1160" s="16"/>
      <c r="IKH1160" s="16"/>
      <c r="IKI1160" s="16"/>
      <c r="IKJ1160" s="16"/>
      <c r="IKK1160" s="16"/>
      <c r="IKL1160" s="16"/>
      <c r="IKM1160" s="16"/>
      <c r="IKN1160" s="16"/>
      <c r="IKO1160" s="16"/>
      <c r="IKP1160" s="16"/>
      <c r="IKQ1160" s="16"/>
      <c r="IKR1160" s="16"/>
      <c r="IKS1160" s="16"/>
      <c r="IKT1160" s="16"/>
      <c r="IKU1160" s="16"/>
      <c r="IKV1160" s="16"/>
      <c r="IKW1160" s="16"/>
      <c r="IKX1160" s="16"/>
      <c r="IKY1160" s="16"/>
      <c r="IKZ1160" s="16"/>
      <c r="ILA1160" s="16"/>
      <c r="ILB1160" s="16"/>
      <c r="ILC1160" s="16"/>
      <c r="ILD1160" s="16"/>
      <c r="ILE1160" s="16"/>
      <c r="ILF1160" s="16"/>
      <c r="ILG1160" s="16"/>
      <c r="ILH1160" s="16"/>
      <c r="ILI1160" s="16"/>
      <c r="ILJ1160" s="16"/>
      <c r="ILK1160" s="16"/>
      <c r="ILL1160" s="16"/>
      <c r="ILM1160" s="16"/>
      <c r="ILN1160" s="16"/>
      <c r="ILO1160" s="16"/>
      <c r="ILP1160" s="16"/>
      <c r="ILQ1160" s="16"/>
      <c r="ILR1160" s="16"/>
      <c r="ILS1160" s="16"/>
      <c r="ILT1160" s="16"/>
      <c r="ILU1160" s="16"/>
      <c r="ILV1160" s="16"/>
      <c r="ILW1160" s="16"/>
      <c r="ILX1160" s="16"/>
      <c r="ILY1160" s="16"/>
      <c r="ILZ1160" s="16"/>
      <c r="IMA1160" s="16"/>
      <c r="IMB1160" s="16"/>
      <c r="IMC1160" s="16"/>
      <c r="IMD1160" s="16"/>
      <c r="IME1160" s="16"/>
      <c r="IMF1160" s="16"/>
      <c r="IMG1160" s="16"/>
      <c r="IMH1160" s="16"/>
      <c r="IMI1160" s="16"/>
      <c r="IMJ1160" s="16"/>
      <c r="IMK1160" s="16"/>
      <c r="IML1160" s="16"/>
      <c r="IMM1160" s="16"/>
      <c r="IMN1160" s="16"/>
      <c r="IMO1160" s="16"/>
      <c r="IMP1160" s="16"/>
      <c r="IMQ1160" s="16"/>
      <c r="IMR1160" s="16"/>
      <c r="IMS1160" s="16"/>
      <c r="IMT1160" s="16"/>
      <c r="IMU1160" s="16"/>
      <c r="IMV1160" s="16"/>
      <c r="IMW1160" s="16"/>
      <c r="IMX1160" s="16"/>
      <c r="IMY1160" s="16"/>
      <c r="IMZ1160" s="16"/>
      <c r="INA1160" s="16"/>
      <c r="INB1160" s="16"/>
      <c r="INC1160" s="16"/>
      <c r="IND1160" s="16"/>
      <c r="INE1160" s="16"/>
      <c r="INF1160" s="16"/>
      <c r="ING1160" s="16"/>
      <c r="INH1160" s="16"/>
      <c r="INI1160" s="16"/>
      <c r="INJ1160" s="16"/>
      <c r="INK1160" s="16"/>
      <c r="INL1160" s="16"/>
      <c r="INM1160" s="16"/>
      <c r="INN1160" s="16"/>
      <c r="INO1160" s="16"/>
      <c r="INP1160" s="16"/>
      <c r="INQ1160" s="16"/>
      <c r="INR1160" s="16"/>
      <c r="INS1160" s="16"/>
      <c r="INT1160" s="16"/>
      <c r="INU1160" s="16"/>
      <c r="INV1160" s="16"/>
      <c r="INW1160" s="16"/>
      <c r="INX1160" s="16"/>
      <c r="INY1160" s="16"/>
      <c r="INZ1160" s="16"/>
      <c r="IOA1160" s="16"/>
      <c r="IOB1160" s="16"/>
      <c r="IOC1160" s="16"/>
      <c r="IOD1160" s="16"/>
      <c r="IOE1160" s="16"/>
      <c r="IOF1160" s="16"/>
      <c r="IOG1160" s="16"/>
      <c r="IOH1160" s="16"/>
      <c r="IOI1160" s="16"/>
      <c r="IOJ1160" s="16"/>
      <c r="IOK1160" s="16"/>
      <c r="IOL1160" s="16"/>
      <c r="IOM1160" s="16"/>
      <c r="ION1160" s="16"/>
      <c r="IOO1160" s="16"/>
      <c r="IOP1160" s="16"/>
      <c r="IOQ1160" s="16"/>
      <c r="IOR1160" s="16"/>
      <c r="IOS1160" s="16"/>
      <c r="IOT1160" s="16"/>
      <c r="IOU1160" s="16"/>
      <c r="IOV1160" s="16"/>
      <c r="IOW1160" s="16"/>
      <c r="IOX1160" s="16"/>
      <c r="IOY1160" s="16"/>
      <c r="IOZ1160" s="16"/>
      <c r="IPA1160" s="16"/>
      <c r="IPB1160" s="16"/>
      <c r="IPC1160" s="16"/>
      <c r="IPD1160" s="16"/>
      <c r="IPE1160" s="16"/>
      <c r="IPF1160" s="16"/>
      <c r="IPG1160" s="16"/>
      <c r="IPH1160" s="16"/>
      <c r="IPI1160" s="16"/>
      <c r="IPJ1160" s="16"/>
      <c r="IPK1160" s="16"/>
      <c r="IPL1160" s="16"/>
      <c r="IPM1160" s="16"/>
      <c r="IPN1160" s="16"/>
      <c r="IPO1160" s="16"/>
      <c r="IPP1160" s="16"/>
      <c r="IPQ1160" s="16"/>
      <c r="IPR1160" s="16"/>
      <c r="IPS1160" s="16"/>
      <c r="IPT1160" s="16"/>
      <c r="IPU1160" s="16"/>
      <c r="IPV1160" s="16"/>
      <c r="IPW1160" s="16"/>
      <c r="IPX1160" s="16"/>
      <c r="IPY1160" s="16"/>
      <c r="IPZ1160" s="16"/>
      <c r="IQA1160" s="16"/>
      <c r="IQB1160" s="16"/>
      <c r="IQC1160" s="16"/>
      <c r="IQD1160" s="16"/>
      <c r="IQE1160" s="16"/>
      <c r="IQF1160" s="16"/>
      <c r="IQG1160" s="16"/>
      <c r="IQH1160" s="16"/>
      <c r="IQI1160" s="16"/>
      <c r="IQJ1160" s="16"/>
      <c r="IQK1160" s="16"/>
      <c r="IQL1160" s="16"/>
      <c r="IQM1160" s="16"/>
      <c r="IQN1160" s="16"/>
      <c r="IQO1160" s="16"/>
      <c r="IQP1160" s="16"/>
      <c r="IQQ1160" s="16"/>
      <c r="IQR1160" s="16"/>
      <c r="IQS1160" s="16"/>
      <c r="IQT1160" s="16"/>
      <c r="IQU1160" s="16"/>
      <c r="IQV1160" s="16"/>
      <c r="IQW1160" s="16"/>
      <c r="IQX1160" s="16"/>
      <c r="IQY1160" s="16"/>
      <c r="IQZ1160" s="16"/>
      <c r="IRA1160" s="16"/>
      <c r="IRB1160" s="16"/>
      <c r="IRC1160" s="16"/>
      <c r="IRD1160" s="16"/>
      <c r="IRE1160" s="16"/>
      <c r="IRF1160" s="16"/>
      <c r="IRG1160" s="16"/>
      <c r="IRH1160" s="16"/>
      <c r="IRI1160" s="16"/>
      <c r="IRJ1160" s="16"/>
      <c r="IRK1160" s="16"/>
      <c r="IRL1160" s="16"/>
      <c r="IRM1160" s="16"/>
      <c r="IRN1160" s="16"/>
      <c r="IRO1160" s="16"/>
      <c r="IRP1160" s="16"/>
      <c r="IRQ1160" s="16"/>
      <c r="IRR1160" s="16"/>
      <c r="IRS1160" s="16"/>
      <c r="IRT1160" s="16"/>
      <c r="IRU1160" s="16"/>
      <c r="IRV1160" s="16"/>
      <c r="IRW1160" s="16"/>
      <c r="IRX1160" s="16"/>
      <c r="IRY1160" s="16"/>
      <c r="IRZ1160" s="16"/>
      <c r="ISA1160" s="16"/>
      <c r="ISB1160" s="16"/>
      <c r="ISC1160" s="16"/>
      <c r="ISD1160" s="16"/>
      <c r="ISE1160" s="16"/>
      <c r="ISF1160" s="16"/>
      <c r="ISG1160" s="16"/>
      <c r="ISH1160" s="16"/>
      <c r="ISI1160" s="16"/>
      <c r="ISJ1160" s="16"/>
      <c r="ISK1160" s="16"/>
      <c r="ISL1160" s="16"/>
      <c r="ISM1160" s="16"/>
      <c r="ISN1160" s="16"/>
      <c r="ISO1160" s="16"/>
      <c r="ISP1160" s="16"/>
      <c r="ISQ1160" s="16"/>
      <c r="ISR1160" s="16"/>
      <c r="ISS1160" s="16"/>
      <c r="IST1160" s="16"/>
      <c r="ISU1160" s="16"/>
      <c r="ISV1160" s="16"/>
      <c r="ISW1160" s="16"/>
      <c r="ISX1160" s="16"/>
      <c r="ISY1160" s="16"/>
      <c r="ISZ1160" s="16"/>
      <c r="ITA1160" s="16"/>
      <c r="ITB1160" s="16"/>
      <c r="ITC1160" s="16"/>
      <c r="ITD1160" s="16"/>
      <c r="ITE1160" s="16"/>
      <c r="ITF1160" s="16"/>
      <c r="ITG1160" s="16"/>
      <c r="ITH1160" s="16"/>
      <c r="ITI1160" s="16"/>
      <c r="ITJ1160" s="16"/>
      <c r="ITK1160" s="16"/>
      <c r="ITL1160" s="16"/>
      <c r="ITM1160" s="16"/>
      <c r="ITN1160" s="16"/>
      <c r="ITO1160" s="16"/>
      <c r="ITP1160" s="16"/>
      <c r="ITQ1160" s="16"/>
      <c r="ITR1160" s="16"/>
      <c r="ITS1160" s="16"/>
      <c r="ITT1160" s="16"/>
      <c r="ITU1160" s="16"/>
      <c r="ITV1160" s="16"/>
      <c r="ITW1160" s="16"/>
      <c r="ITX1160" s="16"/>
      <c r="ITY1160" s="16"/>
      <c r="ITZ1160" s="16"/>
      <c r="IUA1160" s="16"/>
      <c r="IUB1160" s="16"/>
      <c r="IUC1160" s="16"/>
      <c r="IUD1160" s="16"/>
      <c r="IUE1160" s="16"/>
      <c r="IUF1160" s="16"/>
      <c r="IUG1160" s="16"/>
      <c r="IUH1160" s="16"/>
      <c r="IUI1160" s="16"/>
      <c r="IUJ1160" s="16"/>
      <c r="IUK1160" s="16"/>
      <c r="IUL1160" s="16"/>
      <c r="IUM1160" s="16"/>
      <c r="IUN1160" s="16"/>
      <c r="IUO1160" s="16"/>
      <c r="IUP1160" s="16"/>
      <c r="IUQ1160" s="16"/>
      <c r="IUR1160" s="16"/>
      <c r="IUS1160" s="16"/>
      <c r="IUT1160" s="16"/>
      <c r="IUU1160" s="16"/>
      <c r="IUV1160" s="16"/>
      <c r="IUW1160" s="16"/>
      <c r="IUX1160" s="16"/>
      <c r="IUY1160" s="16"/>
      <c r="IUZ1160" s="16"/>
      <c r="IVA1160" s="16"/>
      <c r="IVB1160" s="16"/>
      <c r="IVC1160" s="16"/>
      <c r="IVD1160" s="16"/>
      <c r="IVE1160" s="16"/>
      <c r="IVF1160" s="16"/>
      <c r="IVG1160" s="16"/>
      <c r="IVH1160" s="16"/>
      <c r="IVI1160" s="16"/>
      <c r="IVJ1160" s="16"/>
      <c r="IVK1160" s="16"/>
      <c r="IVL1160" s="16"/>
      <c r="IVM1160" s="16"/>
      <c r="IVN1160" s="16"/>
      <c r="IVO1160" s="16"/>
      <c r="IVP1160" s="16"/>
      <c r="IVQ1160" s="16"/>
      <c r="IVR1160" s="16"/>
      <c r="IVS1160" s="16"/>
      <c r="IVT1160" s="16"/>
      <c r="IVU1160" s="16"/>
      <c r="IVV1160" s="16"/>
      <c r="IVW1160" s="16"/>
      <c r="IVX1160" s="16"/>
      <c r="IVY1160" s="16"/>
      <c r="IVZ1160" s="16"/>
      <c r="IWA1160" s="16"/>
      <c r="IWB1160" s="16"/>
      <c r="IWC1160" s="16"/>
      <c r="IWD1160" s="16"/>
      <c r="IWE1160" s="16"/>
      <c r="IWF1160" s="16"/>
      <c r="IWG1160" s="16"/>
      <c r="IWH1160" s="16"/>
      <c r="IWI1160" s="16"/>
      <c r="IWJ1160" s="16"/>
      <c r="IWK1160" s="16"/>
      <c r="IWL1160" s="16"/>
      <c r="IWM1160" s="16"/>
      <c r="IWN1160" s="16"/>
      <c r="IWO1160" s="16"/>
      <c r="IWP1160" s="16"/>
      <c r="IWQ1160" s="16"/>
      <c r="IWR1160" s="16"/>
      <c r="IWS1160" s="16"/>
      <c r="IWT1160" s="16"/>
      <c r="IWU1160" s="16"/>
      <c r="IWV1160" s="16"/>
      <c r="IWW1160" s="16"/>
      <c r="IWX1160" s="16"/>
      <c r="IWY1160" s="16"/>
      <c r="IWZ1160" s="16"/>
      <c r="IXA1160" s="16"/>
      <c r="IXB1160" s="16"/>
      <c r="IXC1160" s="16"/>
      <c r="IXD1160" s="16"/>
      <c r="IXE1160" s="16"/>
      <c r="IXF1160" s="16"/>
      <c r="IXG1160" s="16"/>
      <c r="IXH1160" s="16"/>
      <c r="IXI1160" s="16"/>
      <c r="IXJ1160" s="16"/>
      <c r="IXK1160" s="16"/>
      <c r="IXL1160" s="16"/>
      <c r="IXM1160" s="16"/>
      <c r="IXN1160" s="16"/>
      <c r="IXO1160" s="16"/>
      <c r="IXP1160" s="16"/>
      <c r="IXQ1160" s="16"/>
      <c r="IXR1160" s="16"/>
      <c r="IXS1160" s="16"/>
      <c r="IXT1160" s="16"/>
      <c r="IXU1160" s="16"/>
      <c r="IXV1160" s="16"/>
      <c r="IXW1160" s="16"/>
      <c r="IXX1160" s="16"/>
      <c r="IXY1160" s="16"/>
      <c r="IXZ1160" s="16"/>
      <c r="IYA1160" s="16"/>
      <c r="IYB1160" s="16"/>
      <c r="IYC1160" s="16"/>
      <c r="IYD1160" s="16"/>
      <c r="IYE1160" s="16"/>
      <c r="IYF1160" s="16"/>
      <c r="IYG1160" s="16"/>
      <c r="IYH1160" s="16"/>
      <c r="IYI1160" s="16"/>
      <c r="IYJ1160" s="16"/>
      <c r="IYK1160" s="16"/>
      <c r="IYL1160" s="16"/>
      <c r="IYM1160" s="16"/>
      <c r="IYN1160" s="16"/>
      <c r="IYO1160" s="16"/>
      <c r="IYP1160" s="16"/>
      <c r="IYQ1160" s="16"/>
      <c r="IYR1160" s="16"/>
      <c r="IYS1160" s="16"/>
      <c r="IYT1160" s="16"/>
      <c r="IYU1160" s="16"/>
      <c r="IYV1160" s="16"/>
      <c r="IYW1160" s="16"/>
      <c r="IYX1160" s="16"/>
      <c r="IYY1160" s="16"/>
      <c r="IYZ1160" s="16"/>
      <c r="IZA1160" s="16"/>
      <c r="IZB1160" s="16"/>
      <c r="IZC1160" s="16"/>
      <c r="IZD1160" s="16"/>
      <c r="IZE1160" s="16"/>
      <c r="IZF1160" s="16"/>
      <c r="IZG1160" s="16"/>
      <c r="IZH1160" s="16"/>
      <c r="IZI1160" s="16"/>
      <c r="IZJ1160" s="16"/>
      <c r="IZK1160" s="16"/>
      <c r="IZL1160" s="16"/>
      <c r="IZM1160" s="16"/>
      <c r="IZN1160" s="16"/>
      <c r="IZO1160" s="16"/>
      <c r="IZP1160" s="16"/>
      <c r="IZQ1160" s="16"/>
      <c r="IZR1160" s="16"/>
      <c r="IZS1160" s="16"/>
      <c r="IZT1160" s="16"/>
      <c r="IZU1160" s="16"/>
      <c r="IZV1160" s="16"/>
      <c r="IZW1160" s="16"/>
      <c r="IZX1160" s="16"/>
      <c r="IZY1160" s="16"/>
      <c r="IZZ1160" s="16"/>
      <c r="JAA1160" s="16"/>
      <c r="JAB1160" s="16"/>
      <c r="JAC1160" s="16"/>
      <c r="JAD1160" s="16"/>
      <c r="JAE1160" s="16"/>
      <c r="JAF1160" s="16"/>
      <c r="JAG1160" s="16"/>
      <c r="JAH1160" s="16"/>
      <c r="JAI1160" s="16"/>
      <c r="JAJ1160" s="16"/>
      <c r="JAK1160" s="16"/>
      <c r="JAL1160" s="16"/>
      <c r="JAM1160" s="16"/>
      <c r="JAN1160" s="16"/>
      <c r="JAO1160" s="16"/>
      <c r="JAP1160" s="16"/>
      <c r="JAQ1160" s="16"/>
      <c r="JAR1160" s="16"/>
      <c r="JAS1160" s="16"/>
      <c r="JAT1160" s="16"/>
      <c r="JAU1160" s="16"/>
      <c r="JAV1160" s="16"/>
      <c r="JAW1160" s="16"/>
      <c r="JAX1160" s="16"/>
      <c r="JAY1160" s="16"/>
      <c r="JAZ1160" s="16"/>
      <c r="JBA1160" s="16"/>
      <c r="JBB1160" s="16"/>
      <c r="JBC1160" s="16"/>
      <c r="JBD1160" s="16"/>
      <c r="JBE1160" s="16"/>
      <c r="JBF1160" s="16"/>
      <c r="JBG1160" s="16"/>
      <c r="JBH1160" s="16"/>
      <c r="JBI1160" s="16"/>
      <c r="JBJ1160" s="16"/>
      <c r="JBK1160" s="16"/>
      <c r="JBL1160" s="16"/>
      <c r="JBM1160" s="16"/>
      <c r="JBN1160" s="16"/>
      <c r="JBO1160" s="16"/>
      <c r="JBP1160" s="16"/>
      <c r="JBQ1160" s="16"/>
      <c r="JBR1160" s="16"/>
      <c r="JBS1160" s="16"/>
      <c r="JBT1160" s="16"/>
      <c r="JBU1160" s="16"/>
      <c r="JBV1160" s="16"/>
      <c r="JBW1160" s="16"/>
      <c r="JBX1160" s="16"/>
      <c r="JBY1160" s="16"/>
      <c r="JBZ1160" s="16"/>
      <c r="JCA1160" s="16"/>
      <c r="JCB1160" s="16"/>
      <c r="JCC1160" s="16"/>
      <c r="JCD1160" s="16"/>
      <c r="JCE1160" s="16"/>
      <c r="JCF1160" s="16"/>
      <c r="JCG1160" s="16"/>
      <c r="JCH1160" s="16"/>
      <c r="JCI1160" s="16"/>
      <c r="JCJ1160" s="16"/>
      <c r="JCK1160" s="16"/>
      <c r="JCL1160" s="16"/>
      <c r="JCM1160" s="16"/>
      <c r="JCN1160" s="16"/>
      <c r="JCO1160" s="16"/>
      <c r="JCP1160" s="16"/>
      <c r="JCQ1160" s="16"/>
      <c r="JCR1160" s="16"/>
      <c r="JCS1160" s="16"/>
      <c r="JCT1160" s="16"/>
      <c r="JCU1160" s="16"/>
      <c r="JCV1160" s="16"/>
      <c r="JCW1160" s="16"/>
      <c r="JCX1160" s="16"/>
      <c r="JCY1160" s="16"/>
      <c r="JCZ1160" s="16"/>
      <c r="JDA1160" s="16"/>
      <c r="JDB1160" s="16"/>
      <c r="JDC1160" s="16"/>
      <c r="JDD1160" s="16"/>
      <c r="JDE1160" s="16"/>
      <c r="JDF1160" s="16"/>
      <c r="JDG1160" s="16"/>
      <c r="JDH1160" s="16"/>
      <c r="JDI1160" s="16"/>
      <c r="JDJ1160" s="16"/>
      <c r="JDK1160" s="16"/>
      <c r="JDL1160" s="16"/>
      <c r="JDM1160" s="16"/>
      <c r="JDN1160" s="16"/>
      <c r="JDO1160" s="16"/>
      <c r="JDP1160" s="16"/>
      <c r="JDQ1160" s="16"/>
      <c r="JDR1160" s="16"/>
      <c r="JDS1160" s="16"/>
      <c r="JDT1160" s="16"/>
      <c r="JDU1160" s="16"/>
      <c r="JDV1160" s="16"/>
      <c r="JDW1160" s="16"/>
      <c r="JDX1160" s="16"/>
      <c r="JDY1160" s="16"/>
      <c r="JDZ1160" s="16"/>
      <c r="JEA1160" s="16"/>
      <c r="JEB1160" s="16"/>
      <c r="JEC1160" s="16"/>
      <c r="JED1160" s="16"/>
      <c r="JEE1160" s="16"/>
      <c r="JEF1160" s="16"/>
      <c r="JEG1160" s="16"/>
      <c r="JEH1160" s="16"/>
      <c r="JEI1160" s="16"/>
      <c r="JEJ1160" s="16"/>
      <c r="JEK1160" s="16"/>
      <c r="JEL1160" s="16"/>
      <c r="JEM1160" s="16"/>
      <c r="JEN1160" s="16"/>
      <c r="JEO1160" s="16"/>
      <c r="JEP1160" s="16"/>
      <c r="JEQ1160" s="16"/>
      <c r="JER1160" s="16"/>
      <c r="JES1160" s="16"/>
      <c r="JET1160" s="16"/>
      <c r="JEU1160" s="16"/>
      <c r="JEV1160" s="16"/>
      <c r="JEW1160" s="16"/>
      <c r="JEX1160" s="16"/>
      <c r="JEY1160" s="16"/>
      <c r="JEZ1160" s="16"/>
      <c r="JFA1160" s="16"/>
      <c r="JFB1160" s="16"/>
      <c r="JFC1160" s="16"/>
      <c r="JFD1160" s="16"/>
      <c r="JFE1160" s="16"/>
      <c r="JFF1160" s="16"/>
      <c r="JFG1160" s="16"/>
      <c r="JFH1160" s="16"/>
      <c r="JFI1160" s="16"/>
      <c r="JFJ1160" s="16"/>
      <c r="JFK1160" s="16"/>
      <c r="JFL1160" s="16"/>
      <c r="JFM1160" s="16"/>
      <c r="JFN1160" s="16"/>
      <c r="JFO1160" s="16"/>
      <c r="JFP1160" s="16"/>
      <c r="JFQ1160" s="16"/>
      <c r="JFR1160" s="16"/>
      <c r="JFS1160" s="16"/>
      <c r="JFT1160" s="16"/>
      <c r="JFU1160" s="16"/>
      <c r="JFV1160" s="16"/>
      <c r="JFW1160" s="16"/>
      <c r="JFX1160" s="16"/>
      <c r="JFY1160" s="16"/>
      <c r="JFZ1160" s="16"/>
      <c r="JGA1160" s="16"/>
      <c r="JGB1160" s="16"/>
      <c r="JGC1160" s="16"/>
      <c r="JGD1160" s="16"/>
      <c r="JGE1160" s="16"/>
      <c r="JGF1160" s="16"/>
      <c r="JGG1160" s="16"/>
      <c r="JGH1160" s="16"/>
      <c r="JGI1160" s="16"/>
      <c r="JGJ1160" s="16"/>
      <c r="JGK1160" s="16"/>
      <c r="JGL1160" s="16"/>
      <c r="JGM1160" s="16"/>
      <c r="JGN1160" s="16"/>
      <c r="JGO1160" s="16"/>
      <c r="JGP1160" s="16"/>
      <c r="JGQ1160" s="16"/>
      <c r="JGR1160" s="16"/>
      <c r="JGS1160" s="16"/>
      <c r="JGT1160" s="16"/>
      <c r="JGU1160" s="16"/>
      <c r="JGV1160" s="16"/>
      <c r="JGW1160" s="16"/>
      <c r="JGX1160" s="16"/>
      <c r="JGY1160" s="16"/>
      <c r="JGZ1160" s="16"/>
      <c r="JHA1160" s="16"/>
      <c r="JHB1160" s="16"/>
      <c r="JHC1160" s="16"/>
      <c r="JHD1160" s="16"/>
      <c r="JHE1160" s="16"/>
      <c r="JHF1160" s="16"/>
      <c r="JHG1160" s="16"/>
      <c r="JHH1160" s="16"/>
      <c r="JHI1160" s="16"/>
      <c r="JHJ1160" s="16"/>
      <c r="JHK1160" s="16"/>
      <c r="JHL1160" s="16"/>
      <c r="JHM1160" s="16"/>
      <c r="JHN1160" s="16"/>
      <c r="JHO1160" s="16"/>
      <c r="JHP1160" s="16"/>
      <c r="JHQ1160" s="16"/>
      <c r="JHR1160" s="16"/>
      <c r="JHS1160" s="16"/>
      <c r="JHT1160" s="16"/>
      <c r="JHU1160" s="16"/>
      <c r="JHV1160" s="16"/>
      <c r="JHW1160" s="16"/>
      <c r="JHX1160" s="16"/>
      <c r="JHY1160" s="16"/>
      <c r="JHZ1160" s="16"/>
      <c r="JIA1160" s="16"/>
      <c r="JIB1160" s="16"/>
      <c r="JIC1160" s="16"/>
      <c r="JID1160" s="16"/>
      <c r="JIE1160" s="16"/>
      <c r="JIF1160" s="16"/>
      <c r="JIG1160" s="16"/>
      <c r="JIH1160" s="16"/>
      <c r="JII1160" s="16"/>
      <c r="JIJ1160" s="16"/>
      <c r="JIK1160" s="16"/>
      <c r="JIL1160" s="16"/>
      <c r="JIM1160" s="16"/>
      <c r="JIN1160" s="16"/>
      <c r="JIO1160" s="16"/>
      <c r="JIP1160" s="16"/>
      <c r="JIQ1160" s="16"/>
      <c r="JIR1160" s="16"/>
      <c r="JIS1160" s="16"/>
      <c r="JIT1160" s="16"/>
      <c r="JIU1160" s="16"/>
      <c r="JIV1160" s="16"/>
      <c r="JIW1160" s="16"/>
      <c r="JIX1160" s="16"/>
      <c r="JIY1160" s="16"/>
      <c r="JIZ1160" s="16"/>
      <c r="JJA1160" s="16"/>
      <c r="JJB1160" s="16"/>
      <c r="JJC1160" s="16"/>
      <c r="JJD1160" s="16"/>
      <c r="JJE1160" s="16"/>
      <c r="JJF1160" s="16"/>
      <c r="JJG1160" s="16"/>
      <c r="JJH1160" s="16"/>
      <c r="JJI1160" s="16"/>
      <c r="JJJ1160" s="16"/>
      <c r="JJK1160" s="16"/>
      <c r="JJL1160" s="16"/>
      <c r="JJM1160" s="16"/>
      <c r="JJN1160" s="16"/>
      <c r="JJO1160" s="16"/>
      <c r="JJP1160" s="16"/>
      <c r="JJQ1160" s="16"/>
      <c r="JJR1160" s="16"/>
      <c r="JJS1160" s="16"/>
      <c r="JJT1160" s="16"/>
      <c r="JJU1160" s="16"/>
      <c r="JJV1160" s="16"/>
      <c r="JJW1160" s="16"/>
      <c r="JJX1160" s="16"/>
      <c r="JJY1160" s="16"/>
      <c r="JJZ1160" s="16"/>
      <c r="JKA1160" s="16"/>
      <c r="JKB1160" s="16"/>
      <c r="JKC1160" s="16"/>
      <c r="JKD1160" s="16"/>
      <c r="JKE1160" s="16"/>
      <c r="JKF1160" s="16"/>
      <c r="JKG1160" s="16"/>
      <c r="JKH1160" s="16"/>
      <c r="JKI1160" s="16"/>
      <c r="JKJ1160" s="16"/>
      <c r="JKK1160" s="16"/>
      <c r="JKL1160" s="16"/>
      <c r="JKM1160" s="16"/>
      <c r="JKN1160" s="16"/>
      <c r="JKO1160" s="16"/>
      <c r="JKP1160" s="16"/>
      <c r="JKQ1160" s="16"/>
      <c r="JKR1160" s="16"/>
      <c r="JKS1160" s="16"/>
      <c r="JKT1160" s="16"/>
      <c r="JKU1160" s="16"/>
      <c r="JKV1160" s="16"/>
      <c r="JKW1160" s="16"/>
      <c r="JKX1160" s="16"/>
      <c r="JKY1160" s="16"/>
      <c r="JKZ1160" s="16"/>
      <c r="JLA1160" s="16"/>
      <c r="JLB1160" s="16"/>
      <c r="JLC1160" s="16"/>
      <c r="JLD1160" s="16"/>
      <c r="JLE1160" s="16"/>
      <c r="JLF1160" s="16"/>
      <c r="JLG1160" s="16"/>
      <c r="JLH1160" s="16"/>
      <c r="JLI1160" s="16"/>
      <c r="JLJ1160" s="16"/>
      <c r="JLK1160" s="16"/>
      <c r="JLL1160" s="16"/>
      <c r="JLM1160" s="16"/>
      <c r="JLN1160" s="16"/>
      <c r="JLO1160" s="16"/>
      <c r="JLP1160" s="16"/>
      <c r="JLQ1160" s="16"/>
      <c r="JLR1160" s="16"/>
      <c r="JLS1160" s="16"/>
      <c r="JLT1160" s="16"/>
      <c r="JLU1160" s="16"/>
      <c r="JLV1160" s="16"/>
      <c r="JLW1160" s="16"/>
      <c r="JLX1160" s="16"/>
      <c r="JLY1160" s="16"/>
      <c r="JLZ1160" s="16"/>
      <c r="JMA1160" s="16"/>
      <c r="JMB1160" s="16"/>
      <c r="JMC1160" s="16"/>
      <c r="JMD1160" s="16"/>
      <c r="JME1160" s="16"/>
      <c r="JMF1160" s="16"/>
      <c r="JMG1160" s="16"/>
      <c r="JMH1160" s="16"/>
      <c r="JMI1160" s="16"/>
      <c r="JMJ1160" s="16"/>
      <c r="JMK1160" s="16"/>
      <c r="JML1160" s="16"/>
      <c r="JMM1160" s="16"/>
      <c r="JMN1160" s="16"/>
      <c r="JMO1160" s="16"/>
      <c r="JMP1160" s="16"/>
      <c r="JMQ1160" s="16"/>
      <c r="JMR1160" s="16"/>
      <c r="JMS1160" s="16"/>
      <c r="JMT1160" s="16"/>
      <c r="JMU1160" s="16"/>
      <c r="JMV1160" s="16"/>
      <c r="JMW1160" s="16"/>
      <c r="JMX1160" s="16"/>
      <c r="JMY1160" s="16"/>
      <c r="JMZ1160" s="16"/>
      <c r="JNA1160" s="16"/>
      <c r="JNB1160" s="16"/>
      <c r="JNC1160" s="16"/>
      <c r="JND1160" s="16"/>
      <c r="JNE1160" s="16"/>
      <c r="JNF1160" s="16"/>
      <c r="JNG1160" s="16"/>
      <c r="JNH1160" s="16"/>
      <c r="JNI1160" s="16"/>
      <c r="JNJ1160" s="16"/>
      <c r="JNK1160" s="16"/>
      <c r="JNL1160" s="16"/>
      <c r="JNM1160" s="16"/>
      <c r="JNN1160" s="16"/>
      <c r="JNO1160" s="16"/>
      <c r="JNP1160" s="16"/>
      <c r="JNQ1160" s="16"/>
      <c r="JNR1160" s="16"/>
      <c r="JNS1160" s="16"/>
      <c r="JNT1160" s="16"/>
      <c r="JNU1160" s="16"/>
      <c r="JNV1160" s="16"/>
      <c r="JNW1160" s="16"/>
      <c r="JNX1160" s="16"/>
      <c r="JNY1160" s="16"/>
      <c r="JNZ1160" s="16"/>
      <c r="JOA1160" s="16"/>
      <c r="JOB1160" s="16"/>
      <c r="JOC1160" s="16"/>
      <c r="JOD1160" s="16"/>
      <c r="JOE1160" s="16"/>
      <c r="JOF1160" s="16"/>
      <c r="JOG1160" s="16"/>
      <c r="JOH1160" s="16"/>
      <c r="JOI1160" s="16"/>
      <c r="JOJ1160" s="16"/>
      <c r="JOK1160" s="16"/>
      <c r="JOL1160" s="16"/>
      <c r="JOM1160" s="16"/>
      <c r="JON1160" s="16"/>
      <c r="JOO1160" s="16"/>
      <c r="JOP1160" s="16"/>
      <c r="JOQ1160" s="16"/>
      <c r="JOR1160" s="16"/>
      <c r="JOS1160" s="16"/>
      <c r="JOT1160" s="16"/>
      <c r="JOU1160" s="16"/>
      <c r="JOV1160" s="16"/>
      <c r="JOW1160" s="16"/>
      <c r="JOX1160" s="16"/>
      <c r="JOY1160" s="16"/>
      <c r="JOZ1160" s="16"/>
      <c r="JPA1160" s="16"/>
      <c r="JPB1160" s="16"/>
      <c r="JPC1160" s="16"/>
      <c r="JPD1160" s="16"/>
      <c r="JPE1160" s="16"/>
      <c r="JPF1160" s="16"/>
      <c r="JPG1160" s="16"/>
      <c r="JPH1160" s="16"/>
      <c r="JPI1160" s="16"/>
      <c r="JPJ1160" s="16"/>
      <c r="JPK1160" s="16"/>
      <c r="JPL1160" s="16"/>
      <c r="JPM1160" s="16"/>
      <c r="JPN1160" s="16"/>
      <c r="JPO1160" s="16"/>
      <c r="JPP1160" s="16"/>
      <c r="JPQ1160" s="16"/>
      <c r="JPR1160" s="16"/>
      <c r="JPS1160" s="16"/>
      <c r="JPT1160" s="16"/>
      <c r="JPU1160" s="16"/>
      <c r="JPV1160" s="16"/>
      <c r="JPW1160" s="16"/>
      <c r="JPX1160" s="16"/>
      <c r="JPY1160" s="16"/>
      <c r="JPZ1160" s="16"/>
      <c r="JQA1160" s="16"/>
      <c r="JQB1160" s="16"/>
      <c r="JQC1160" s="16"/>
      <c r="JQD1160" s="16"/>
      <c r="JQE1160" s="16"/>
      <c r="JQF1160" s="16"/>
      <c r="JQG1160" s="16"/>
      <c r="JQH1160" s="16"/>
      <c r="JQI1160" s="16"/>
      <c r="JQJ1160" s="16"/>
      <c r="JQK1160" s="16"/>
      <c r="JQL1160" s="16"/>
      <c r="JQM1160" s="16"/>
      <c r="JQN1160" s="16"/>
      <c r="JQO1160" s="16"/>
      <c r="JQP1160" s="16"/>
      <c r="JQQ1160" s="16"/>
      <c r="JQR1160" s="16"/>
      <c r="JQS1160" s="16"/>
      <c r="JQT1160" s="16"/>
      <c r="JQU1160" s="16"/>
      <c r="JQV1160" s="16"/>
      <c r="JQW1160" s="16"/>
      <c r="JQX1160" s="16"/>
      <c r="JQY1160" s="16"/>
      <c r="JQZ1160" s="16"/>
      <c r="JRA1160" s="16"/>
      <c r="JRB1160" s="16"/>
      <c r="JRC1160" s="16"/>
      <c r="JRD1160" s="16"/>
      <c r="JRE1160" s="16"/>
      <c r="JRF1160" s="16"/>
      <c r="JRG1160" s="16"/>
      <c r="JRH1160" s="16"/>
      <c r="JRI1160" s="16"/>
      <c r="JRJ1160" s="16"/>
      <c r="JRK1160" s="16"/>
      <c r="JRL1160" s="16"/>
      <c r="JRM1160" s="16"/>
      <c r="JRN1160" s="16"/>
      <c r="JRO1160" s="16"/>
      <c r="JRP1160" s="16"/>
      <c r="JRQ1160" s="16"/>
      <c r="JRR1160" s="16"/>
      <c r="JRS1160" s="16"/>
      <c r="JRT1160" s="16"/>
      <c r="JRU1160" s="16"/>
      <c r="JRV1160" s="16"/>
      <c r="JRW1160" s="16"/>
      <c r="JRX1160" s="16"/>
      <c r="JRY1160" s="16"/>
      <c r="JRZ1160" s="16"/>
      <c r="JSA1160" s="16"/>
      <c r="JSB1160" s="16"/>
      <c r="JSC1160" s="16"/>
      <c r="JSD1160" s="16"/>
      <c r="JSE1160" s="16"/>
      <c r="JSF1160" s="16"/>
      <c r="JSG1160" s="16"/>
      <c r="JSH1160" s="16"/>
      <c r="JSI1160" s="16"/>
      <c r="JSJ1160" s="16"/>
      <c r="JSK1160" s="16"/>
      <c r="JSL1160" s="16"/>
      <c r="JSM1160" s="16"/>
      <c r="JSN1160" s="16"/>
      <c r="JSO1160" s="16"/>
      <c r="JSP1160" s="16"/>
      <c r="JSQ1160" s="16"/>
      <c r="JSR1160" s="16"/>
      <c r="JSS1160" s="16"/>
      <c r="JST1160" s="16"/>
      <c r="JSU1160" s="16"/>
      <c r="JSV1160" s="16"/>
      <c r="JSW1160" s="16"/>
      <c r="JSX1160" s="16"/>
      <c r="JSY1160" s="16"/>
      <c r="JSZ1160" s="16"/>
      <c r="JTA1160" s="16"/>
      <c r="JTB1160" s="16"/>
      <c r="JTC1160" s="16"/>
      <c r="JTD1160" s="16"/>
      <c r="JTE1160" s="16"/>
      <c r="JTF1160" s="16"/>
      <c r="JTG1160" s="16"/>
      <c r="JTH1160" s="16"/>
      <c r="JTI1160" s="16"/>
      <c r="JTJ1160" s="16"/>
      <c r="JTK1160" s="16"/>
      <c r="JTL1160" s="16"/>
      <c r="JTM1160" s="16"/>
      <c r="JTN1160" s="16"/>
      <c r="JTO1160" s="16"/>
      <c r="JTP1160" s="16"/>
      <c r="JTQ1160" s="16"/>
      <c r="JTR1160" s="16"/>
      <c r="JTS1160" s="16"/>
      <c r="JTT1160" s="16"/>
      <c r="JTU1160" s="16"/>
      <c r="JTV1160" s="16"/>
      <c r="JTW1160" s="16"/>
      <c r="JTX1160" s="16"/>
      <c r="JTY1160" s="16"/>
      <c r="JTZ1160" s="16"/>
      <c r="JUA1160" s="16"/>
      <c r="JUB1160" s="16"/>
      <c r="JUC1160" s="16"/>
      <c r="JUD1160" s="16"/>
      <c r="JUE1160" s="16"/>
      <c r="JUF1160" s="16"/>
      <c r="JUG1160" s="16"/>
      <c r="JUH1160" s="16"/>
      <c r="JUI1160" s="16"/>
      <c r="JUJ1160" s="16"/>
      <c r="JUK1160" s="16"/>
      <c r="JUL1160" s="16"/>
      <c r="JUM1160" s="16"/>
      <c r="JUN1160" s="16"/>
      <c r="JUO1160" s="16"/>
      <c r="JUP1160" s="16"/>
      <c r="JUQ1160" s="16"/>
      <c r="JUR1160" s="16"/>
      <c r="JUS1160" s="16"/>
      <c r="JUT1160" s="16"/>
      <c r="JUU1160" s="16"/>
      <c r="JUV1160" s="16"/>
      <c r="JUW1160" s="16"/>
      <c r="JUX1160" s="16"/>
      <c r="JUY1160" s="16"/>
      <c r="JUZ1160" s="16"/>
      <c r="JVA1160" s="16"/>
      <c r="JVB1160" s="16"/>
      <c r="JVC1160" s="16"/>
      <c r="JVD1160" s="16"/>
      <c r="JVE1160" s="16"/>
      <c r="JVF1160" s="16"/>
      <c r="JVG1160" s="16"/>
      <c r="JVH1160" s="16"/>
      <c r="JVI1160" s="16"/>
      <c r="JVJ1160" s="16"/>
      <c r="JVK1160" s="16"/>
      <c r="JVL1160" s="16"/>
      <c r="JVM1160" s="16"/>
      <c r="JVN1160" s="16"/>
      <c r="JVO1160" s="16"/>
      <c r="JVP1160" s="16"/>
      <c r="JVQ1160" s="16"/>
      <c r="JVR1160" s="16"/>
      <c r="JVS1160" s="16"/>
      <c r="JVT1160" s="16"/>
      <c r="JVU1160" s="16"/>
      <c r="JVV1160" s="16"/>
      <c r="JVW1160" s="16"/>
      <c r="JVX1160" s="16"/>
      <c r="JVY1160" s="16"/>
      <c r="JVZ1160" s="16"/>
      <c r="JWA1160" s="16"/>
      <c r="JWB1160" s="16"/>
      <c r="JWC1160" s="16"/>
      <c r="JWD1160" s="16"/>
      <c r="JWE1160" s="16"/>
      <c r="JWF1160" s="16"/>
      <c r="JWG1160" s="16"/>
      <c r="JWH1160" s="16"/>
      <c r="JWI1160" s="16"/>
      <c r="JWJ1160" s="16"/>
      <c r="JWK1160" s="16"/>
      <c r="JWL1160" s="16"/>
      <c r="JWM1160" s="16"/>
      <c r="JWN1160" s="16"/>
      <c r="JWO1160" s="16"/>
      <c r="JWP1160" s="16"/>
      <c r="JWQ1160" s="16"/>
      <c r="JWR1160" s="16"/>
      <c r="JWS1160" s="16"/>
      <c r="JWT1160" s="16"/>
      <c r="JWU1160" s="16"/>
      <c r="JWV1160" s="16"/>
      <c r="JWW1160" s="16"/>
      <c r="JWX1160" s="16"/>
      <c r="JWY1160" s="16"/>
      <c r="JWZ1160" s="16"/>
      <c r="JXA1160" s="16"/>
      <c r="JXB1160" s="16"/>
      <c r="JXC1160" s="16"/>
      <c r="JXD1160" s="16"/>
      <c r="JXE1160" s="16"/>
      <c r="JXF1160" s="16"/>
      <c r="JXG1160" s="16"/>
      <c r="JXH1160" s="16"/>
      <c r="JXI1160" s="16"/>
      <c r="JXJ1160" s="16"/>
      <c r="JXK1160" s="16"/>
      <c r="JXL1160" s="16"/>
      <c r="JXM1160" s="16"/>
      <c r="JXN1160" s="16"/>
      <c r="JXO1160" s="16"/>
      <c r="JXP1160" s="16"/>
      <c r="JXQ1160" s="16"/>
      <c r="JXR1160" s="16"/>
      <c r="JXS1160" s="16"/>
      <c r="JXT1160" s="16"/>
      <c r="JXU1160" s="16"/>
      <c r="JXV1160" s="16"/>
      <c r="JXW1160" s="16"/>
      <c r="JXX1160" s="16"/>
      <c r="JXY1160" s="16"/>
      <c r="JXZ1160" s="16"/>
      <c r="JYA1160" s="16"/>
      <c r="JYB1160" s="16"/>
      <c r="JYC1160" s="16"/>
      <c r="JYD1160" s="16"/>
      <c r="JYE1160" s="16"/>
      <c r="JYF1160" s="16"/>
      <c r="JYG1160" s="16"/>
      <c r="JYH1160" s="16"/>
      <c r="JYI1160" s="16"/>
      <c r="JYJ1160" s="16"/>
      <c r="JYK1160" s="16"/>
      <c r="JYL1160" s="16"/>
      <c r="JYM1160" s="16"/>
      <c r="JYN1160" s="16"/>
      <c r="JYO1160" s="16"/>
      <c r="JYP1160" s="16"/>
      <c r="JYQ1160" s="16"/>
      <c r="JYR1160" s="16"/>
      <c r="JYS1160" s="16"/>
      <c r="JYT1160" s="16"/>
      <c r="JYU1160" s="16"/>
      <c r="JYV1160" s="16"/>
      <c r="JYW1160" s="16"/>
      <c r="JYX1160" s="16"/>
      <c r="JYY1160" s="16"/>
      <c r="JYZ1160" s="16"/>
      <c r="JZA1160" s="16"/>
      <c r="JZB1160" s="16"/>
      <c r="JZC1160" s="16"/>
      <c r="JZD1160" s="16"/>
      <c r="JZE1160" s="16"/>
      <c r="JZF1160" s="16"/>
      <c r="JZG1160" s="16"/>
      <c r="JZH1160" s="16"/>
      <c r="JZI1160" s="16"/>
      <c r="JZJ1160" s="16"/>
      <c r="JZK1160" s="16"/>
      <c r="JZL1160" s="16"/>
      <c r="JZM1160" s="16"/>
      <c r="JZN1160" s="16"/>
      <c r="JZO1160" s="16"/>
      <c r="JZP1160" s="16"/>
      <c r="JZQ1160" s="16"/>
      <c r="JZR1160" s="16"/>
      <c r="JZS1160" s="16"/>
      <c r="JZT1160" s="16"/>
      <c r="JZU1160" s="16"/>
      <c r="JZV1160" s="16"/>
      <c r="JZW1160" s="16"/>
      <c r="JZX1160" s="16"/>
      <c r="JZY1160" s="16"/>
      <c r="JZZ1160" s="16"/>
      <c r="KAA1160" s="16"/>
      <c r="KAB1160" s="16"/>
      <c r="KAC1160" s="16"/>
      <c r="KAD1160" s="16"/>
      <c r="KAE1160" s="16"/>
      <c r="KAF1160" s="16"/>
      <c r="KAG1160" s="16"/>
      <c r="KAH1160" s="16"/>
      <c r="KAI1160" s="16"/>
      <c r="KAJ1160" s="16"/>
      <c r="KAK1160" s="16"/>
      <c r="KAL1160" s="16"/>
      <c r="KAM1160" s="16"/>
      <c r="KAN1160" s="16"/>
      <c r="KAO1160" s="16"/>
      <c r="KAP1160" s="16"/>
      <c r="KAQ1160" s="16"/>
      <c r="KAR1160" s="16"/>
      <c r="KAS1160" s="16"/>
      <c r="KAT1160" s="16"/>
      <c r="KAU1160" s="16"/>
      <c r="KAV1160" s="16"/>
      <c r="KAW1160" s="16"/>
      <c r="KAX1160" s="16"/>
      <c r="KAY1160" s="16"/>
      <c r="KAZ1160" s="16"/>
      <c r="KBA1160" s="16"/>
      <c r="KBB1160" s="16"/>
      <c r="KBC1160" s="16"/>
      <c r="KBD1160" s="16"/>
      <c r="KBE1160" s="16"/>
      <c r="KBF1160" s="16"/>
      <c r="KBG1160" s="16"/>
      <c r="KBH1160" s="16"/>
      <c r="KBI1160" s="16"/>
      <c r="KBJ1160" s="16"/>
      <c r="KBK1160" s="16"/>
      <c r="KBL1160" s="16"/>
      <c r="KBM1160" s="16"/>
      <c r="KBN1160" s="16"/>
      <c r="KBO1160" s="16"/>
      <c r="KBP1160" s="16"/>
      <c r="KBQ1160" s="16"/>
      <c r="KBR1160" s="16"/>
      <c r="KBS1160" s="16"/>
      <c r="KBT1160" s="16"/>
      <c r="KBU1160" s="16"/>
      <c r="KBV1160" s="16"/>
      <c r="KBW1160" s="16"/>
      <c r="KBX1160" s="16"/>
      <c r="KBY1160" s="16"/>
      <c r="KBZ1160" s="16"/>
      <c r="KCA1160" s="16"/>
      <c r="KCB1160" s="16"/>
      <c r="KCC1160" s="16"/>
      <c r="KCD1160" s="16"/>
      <c r="KCE1160" s="16"/>
      <c r="KCF1160" s="16"/>
      <c r="KCG1160" s="16"/>
      <c r="KCH1160" s="16"/>
      <c r="KCI1160" s="16"/>
      <c r="KCJ1160" s="16"/>
      <c r="KCK1160" s="16"/>
      <c r="KCL1160" s="16"/>
      <c r="KCM1160" s="16"/>
      <c r="KCN1160" s="16"/>
      <c r="KCO1160" s="16"/>
      <c r="KCP1160" s="16"/>
      <c r="KCQ1160" s="16"/>
      <c r="KCR1160" s="16"/>
      <c r="KCS1160" s="16"/>
      <c r="KCT1160" s="16"/>
      <c r="KCU1160" s="16"/>
      <c r="KCV1160" s="16"/>
      <c r="KCW1160" s="16"/>
      <c r="KCX1160" s="16"/>
      <c r="KCY1160" s="16"/>
      <c r="KCZ1160" s="16"/>
      <c r="KDA1160" s="16"/>
      <c r="KDB1160" s="16"/>
      <c r="KDC1160" s="16"/>
      <c r="KDD1160" s="16"/>
      <c r="KDE1160" s="16"/>
      <c r="KDF1160" s="16"/>
      <c r="KDG1160" s="16"/>
      <c r="KDH1160" s="16"/>
      <c r="KDI1160" s="16"/>
      <c r="KDJ1160" s="16"/>
      <c r="KDK1160" s="16"/>
      <c r="KDL1160" s="16"/>
      <c r="KDM1160" s="16"/>
      <c r="KDN1160" s="16"/>
      <c r="KDO1160" s="16"/>
      <c r="KDP1160" s="16"/>
      <c r="KDQ1160" s="16"/>
      <c r="KDR1160" s="16"/>
      <c r="KDS1160" s="16"/>
      <c r="KDT1160" s="16"/>
      <c r="KDU1160" s="16"/>
      <c r="KDV1160" s="16"/>
      <c r="KDW1160" s="16"/>
      <c r="KDX1160" s="16"/>
      <c r="KDY1160" s="16"/>
      <c r="KDZ1160" s="16"/>
      <c r="KEA1160" s="16"/>
      <c r="KEB1160" s="16"/>
      <c r="KEC1160" s="16"/>
      <c r="KED1160" s="16"/>
      <c r="KEE1160" s="16"/>
      <c r="KEF1160" s="16"/>
      <c r="KEG1160" s="16"/>
      <c r="KEH1160" s="16"/>
      <c r="KEI1160" s="16"/>
      <c r="KEJ1160" s="16"/>
      <c r="KEK1160" s="16"/>
      <c r="KEL1160" s="16"/>
      <c r="KEM1160" s="16"/>
      <c r="KEN1160" s="16"/>
      <c r="KEO1160" s="16"/>
      <c r="KEP1160" s="16"/>
      <c r="KEQ1160" s="16"/>
      <c r="KER1160" s="16"/>
      <c r="KES1160" s="16"/>
      <c r="KET1160" s="16"/>
      <c r="KEU1160" s="16"/>
      <c r="KEV1160" s="16"/>
      <c r="KEW1160" s="16"/>
      <c r="KEX1160" s="16"/>
      <c r="KEY1160" s="16"/>
      <c r="KEZ1160" s="16"/>
      <c r="KFA1160" s="16"/>
      <c r="KFB1160" s="16"/>
      <c r="KFC1160" s="16"/>
      <c r="KFD1160" s="16"/>
      <c r="KFE1160" s="16"/>
      <c r="KFF1160" s="16"/>
      <c r="KFG1160" s="16"/>
      <c r="KFH1160" s="16"/>
      <c r="KFI1160" s="16"/>
      <c r="KFJ1160" s="16"/>
      <c r="KFK1160" s="16"/>
      <c r="KFL1160" s="16"/>
      <c r="KFM1160" s="16"/>
      <c r="KFN1160" s="16"/>
      <c r="KFO1160" s="16"/>
      <c r="KFP1160" s="16"/>
      <c r="KFQ1160" s="16"/>
      <c r="KFR1160" s="16"/>
      <c r="KFS1160" s="16"/>
      <c r="KFT1160" s="16"/>
      <c r="KFU1160" s="16"/>
      <c r="KFV1160" s="16"/>
      <c r="KFW1160" s="16"/>
      <c r="KFX1160" s="16"/>
      <c r="KFY1160" s="16"/>
      <c r="KFZ1160" s="16"/>
      <c r="KGA1160" s="16"/>
      <c r="KGB1160" s="16"/>
      <c r="KGC1160" s="16"/>
      <c r="KGD1160" s="16"/>
      <c r="KGE1160" s="16"/>
      <c r="KGF1160" s="16"/>
      <c r="KGG1160" s="16"/>
      <c r="KGH1160" s="16"/>
      <c r="KGI1160" s="16"/>
      <c r="KGJ1160" s="16"/>
      <c r="KGK1160" s="16"/>
      <c r="KGL1160" s="16"/>
      <c r="KGM1160" s="16"/>
      <c r="KGN1160" s="16"/>
      <c r="KGO1160" s="16"/>
      <c r="KGP1160" s="16"/>
      <c r="KGQ1160" s="16"/>
      <c r="KGR1160" s="16"/>
      <c r="KGS1160" s="16"/>
      <c r="KGT1160" s="16"/>
      <c r="KGU1160" s="16"/>
      <c r="KGV1160" s="16"/>
      <c r="KGW1160" s="16"/>
      <c r="KGX1160" s="16"/>
      <c r="KGY1160" s="16"/>
      <c r="KGZ1160" s="16"/>
      <c r="KHA1160" s="16"/>
      <c r="KHB1160" s="16"/>
      <c r="KHC1160" s="16"/>
      <c r="KHD1160" s="16"/>
      <c r="KHE1160" s="16"/>
      <c r="KHF1160" s="16"/>
      <c r="KHG1160" s="16"/>
      <c r="KHH1160" s="16"/>
      <c r="KHI1160" s="16"/>
      <c r="KHJ1160" s="16"/>
      <c r="KHK1160" s="16"/>
      <c r="KHL1160" s="16"/>
      <c r="KHM1160" s="16"/>
      <c r="KHN1160" s="16"/>
      <c r="KHO1160" s="16"/>
      <c r="KHP1160" s="16"/>
      <c r="KHQ1160" s="16"/>
      <c r="KHR1160" s="16"/>
      <c r="KHS1160" s="16"/>
      <c r="KHT1160" s="16"/>
      <c r="KHU1160" s="16"/>
      <c r="KHV1160" s="16"/>
      <c r="KHW1160" s="16"/>
      <c r="KHX1160" s="16"/>
      <c r="KHY1160" s="16"/>
      <c r="KHZ1160" s="16"/>
      <c r="KIA1160" s="16"/>
      <c r="KIB1160" s="16"/>
      <c r="KIC1160" s="16"/>
      <c r="KID1160" s="16"/>
      <c r="KIE1160" s="16"/>
      <c r="KIF1160" s="16"/>
      <c r="KIG1160" s="16"/>
      <c r="KIH1160" s="16"/>
      <c r="KII1160" s="16"/>
      <c r="KIJ1160" s="16"/>
      <c r="KIK1160" s="16"/>
      <c r="KIL1160" s="16"/>
      <c r="KIM1160" s="16"/>
      <c r="KIN1160" s="16"/>
      <c r="KIO1160" s="16"/>
      <c r="KIP1160" s="16"/>
      <c r="KIQ1160" s="16"/>
      <c r="KIR1160" s="16"/>
      <c r="KIS1160" s="16"/>
      <c r="KIT1160" s="16"/>
      <c r="KIU1160" s="16"/>
      <c r="KIV1160" s="16"/>
      <c r="KIW1160" s="16"/>
      <c r="KIX1160" s="16"/>
      <c r="KIY1160" s="16"/>
      <c r="KIZ1160" s="16"/>
      <c r="KJA1160" s="16"/>
      <c r="KJB1160" s="16"/>
      <c r="KJC1160" s="16"/>
      <c r="KJD1160" s="16"/>
      <c r="KJE1160" s="16"/>
      <c r="KJF1160" s="16"/>
      <c r="KJG1160" s="16"/>
      <c r="KJH1160" s="16"/>
      <c r="KJI1160" s="16"/>
      <c r="KJJ1160" s="16"/>
      <c r="KJK1160" s="16"/>
      <c r="KJL1160" s="16"/>
      <c r="KJM1160" s="16"/>
      <c r="KJN1160" s="16"/>
      <c r="KJO1160" s="16"/>
      <c r="KJP1160" s="16"/>
      <c r="KJQ1160" s="16"/>
      <c r="KJR1160" s="16"/>
      <c r="KJS1160" s="16"/>
      <c r="KJT1160" s="16"/>
      <c r="KJU1160" s="16"/>
      <c r="KJV1160" s="16"/>
      <c r="KJW1160" s="16"/>
      <c r="KJX1160" s="16"/>
      <c r="KJY1160" s="16"/>
      <c r="KJZ1160" s="16"/>
      <c r="KKA1160" s="16"/>
      <c r="KKB1160" s="16"/>
      <c r="KKC1160" s="16"/>
      <c r="KKD1160" s="16"/>
      <c r="KKE1160" s="16"/>
      <c r="KKF1160" s="16"/>
      <c r="KKG1160" s="16"/>
      <c r="KKH1160" s="16"/>
      <c r="KKI1160" s="16"/>
      <c r="KKJ1160" s="16"/>
      <c r="KKK1160" s="16"/>
      <c r="KKL1160" s="16"/>
      <c r="KKM1160" s="16"/>
      <c r="KKN1160" s="16"/>
      <c r="KKO1160" s="16"/>
      <c r="KKP1160" s="16"/>
      <c r="KKQ1160" s="16"/>
      <c r="KKR1160" s="16"/>
      <c r="KKS1160" s="16"/>
      <c r="KKT1160" s="16"/>
      <c r="KKU1160" s="16"/>
      <c r="KKV1160" s="16"/>
      <c r="KKW1160" s="16"/>
      <c r="KKX1160" s="16"/>
      <c r="KKY1160" s="16"/>
      <c r="KKZ1160" s="16"/>
      <c r="KLA1160" s="16"/>
      <c r="KLB1160" s="16"/>
      <c r="KLC1160" s="16"/>
      <c r="KLD1160" s="16"/>
      <c r="KLE1160" s="16"/>
      <c r="KLF1160" s="16"/>
      <c r="KLG1160" s="16"/>
      <c r="KLH1160" s="16"/>
      <c r="KLI1160" s="16"/>
      <c r="KLJ1160" s="16"/>
      <c r="KLK1160" s="16"/>
      <c r="KLL1160" s="16"/>
      <c r="KLM1160" s="16"/>
      <c r="KLN1160" s="16"/>
      <c r="KLO1160" s="16"/>
      <c r="KLP1160" s="16"/>
      <c r="KLQ1160" s="16"/>
      <c r="KLR1160" s="16"/>
      <c r="KLS1160" s="16"/>
      <c r="KLT1160" s="16"/>
      <c r="KLU1160" s="16"/>
      <c r="KLV1160" s="16"/>
      <c r="KLW1160" s="16"/>
      <c r="KLX1160" s="16"/>
      <c r="KLY1160" s="16"/>
      <c r="KLZ1160" s="16"/>
      <c r="KMA1160" s="16"/>
      <c r="KMB1160" s="16"/>
      <c r="KMC1160" s="16"/>
      <c r="KMD1160" s="16"/>
      <c r="KME1160" s="16"/>
      <c r="KMF1160" s="16"/>
      <c r="KMG1160" s="16"/>
      <c r="KMH1160" s="16"/>
      <c r="KMI1160" s="16"/>
      <c r="KMJ1160" s="16"/>
      <c r="KMK1160" s="16"/>
      <c r="KML1160" s="16"/>
      <c r="KMM1160" s="16"/>
      <c r="KMN1160" s="16"/>
      <c r="KMO1160" s="16"/>
      <c r="KMP1160" s="16"/>
      <c r="KMQ1160" s="16"/>
      <c r="KMR1160" s="16"/>
      <c r="KMS1160" s="16"/>
      <c r="KMT1160" s="16"/>
      <c r="KMU1160" s="16"/>
      <c r="KMV1160" s="16"/>
      <c r="KMW1160" s="16"/>
      <c r="KMX1160" s="16"/>
      <c r="KMY1160" s="16"/>
      <c r="KMZ1160" s="16"/>
      <c r="KNA1160" s="16"/>
      <c r="KNB1160" s="16"/>
      <c r="KNC1160" s="16"/>
      <c r="KND1160" s="16"/>
      <c r="KNE1160" s="16"/>
      <c r="KNF1160" s="16"/>
      <c r="KNG1160" s="16"/>
      <c r="KNH1160" s="16"/>
      <c r="KNI1160" s="16"/>
      <c r="KNJ1160" s="16"/>
      <c r="KNK1160" s="16"/>
      <c r="KNL1160" s="16"/>
      <c r="KNM1160" s="16"/>
      <c r="KNN1160" s="16"/>
      <c r="KNO1160" s="16"/>
      <c r="KNP1160" s="16"/>
      <c r="KNQ1160" s="16"/>
      <c r="KNR1160" s="16"/>
      <c r="KNS1160" s="16"/>
      <c r="KNT1160" s="16"/>
      <c r="KNU1160" s="16"/>
      <c r="KNV1160" s="16"/>
      <c r="KNW1160" s="16"/>
      <c r="KNX1160" s="16"/>
      <c r="KNY1160" s="16"/>
      <c r="KNZ1160" s="16"/>
      <c r="KOA1160" s="16"/>
      <c r="KOB1160" s="16"/>
      <c r="KOC1160" s="16"/>
      <c r="KOD1160" s="16"/>
      <c r="KOE1160" s="16"/>
      <c r="KOF1160" s="16"/>
      <c r="KOG1160" s="16"/>
      <c r="KOH1160" s="16"/>
      <c r="KOI1160" s="16"/>
      <c r="KOJ1160" s="16"/>
      <c r="KOK1160" s="16"/>
      <c r="KOL1160" s="16"/>
      <c r="KOM1160" s="16"/>
      <c r="KON1160" s="16"/>
      <c r="KOO1160" s="16"/>
      <c r="KOP1160" s="16"/>
      <c r="KOQ1160" s="16"/>
      <c r="KOR1160" s="16"/>
      <c r="KOS1160" s="16"/>
      <c r="KOT1160" s="16"/>
      <c r="KOU1160" s="16"/>
      <c r="KOV1160" s="16"/>
      <c r="KOW1160" s="16"/>
      <c r="KOX1160" s="16"/>
      <c r="KOY1160" s="16"/>
      <c r="KOZ1160" s="16"/>
      <c r="KPA1160" s="16"/>
      <c r="KPB1160" s="16"/>
      <c r="KPC1160" s="16"/>
      <c r="KPD1160" s="16"/>
      <c r="KPE1160" s="16"/>
      <c r="KPF1160" s="16"/>
      <c r="KPG1160" s="16"/>
      <c r="KPH1160" s="16"/>
      <c r="KPI1160" s="16"/>
      <c r="KPJ1160" s="16"/>
      <c r="KPK1160" s="16"/>
      <c r="KPL1160" s="16"/>
      <c r="KPM1160" s="16"/>
      <c r="KPN1160" s="16"/>
      <c r="KPO1160" s="16"/>
      <c r="KPP1160" s="16"/>
      <c r="KPQ1160" s="16"/>
      <c r="KPR1160" s="16"/>
      <c r="KPS1160" s="16"/>
      <c r="KPT1160" s="16"/>
      <c r="KPU1160" s="16"/>
      <c r="KPV1160" s="16"/>
      <c r="KPW1160" s="16"/>
      <c r="KPX1160" s="16"/>
      <c r="KPY1160" s="16"/>
      <c r="KPZ1160" s="16"/>
      <c r="KQA1160" s="16"/>
      <c r="KQB1160" s="16"/>
      <c r="KQC1160" s="16"/>
      <c r="KQD1160" s="16"/>
      <c r="KQE1160" s="16"/>
      <c r="KQF1160" s="16"/>
      <c r="KQG1160" s="16"/>
      <c r="KQH1160" s="16"/>
      <c r="KQI1160" s="16"/>
      <c r="KQJ1160" s="16"/>
      <c r="KQK1160" s="16"/>
      <c r="KQL1160" s="16"/>
      <c r="KQM1160" s="16"/>
      <c r="KQN1160" s="16"/>
      <c r="KQO1160" s="16"/>
      <c r="KQP1160" s="16"/>
      <c r="KQQ1160" s="16"/>
      <c r="KQR1160" s="16"/>
      <c r="KQS1160" s="16"/>
      <c r="KQT1160" s="16"/>
      <c r="KQU1160" s="16"/>
      <c r="KQV1160" s="16"/>
      <c r="KQW1160" s="16"/>
      <c r="KQX1160" s="16"/>
      <c r="KQY1160" s="16"/>
      <c r="KQZ1160" s="16"/>
      <c r="KRA1160" s="16"/>
      <c r="KRB1160" s="16"/>
      <c r="KRC1160" s="16"/>
      <c r="KRD1160" s="16"/>
      <c r="KRE1160" s="16"/>
      <c r="KRF1160" s="16"/>
      <c r="KRG1160" s="16"/>
      <c r="KRH1160" s="16"/>
      <c r="KRI1160" s="16"/>
      <c r="KRJ1160" s="16"/>
      <c r="KRK1160" s="16"/>
      <c r="KRL1160" s="16"/>
      <c r="KRM1160" s="16"/>
      <c r="KRN1160" s="16"/>
      <c r="KRO1160" s="16"/>
      <c r="KRP1160" s="16"/>
      <c r="KRQ1160" s="16"/>
      <c r="KRR1160" s="16"/>
      <c r="KRS1160" s="16"/>
      <c r="KRT1160" s="16"/>
      <c r="KRU1160" s="16"/>
      <c r="KRV1160" s="16"/>
      <c r="KRW1160" s="16"/>
      <c r="KRX1160" s="16"/>
      <c r="KRY1160" s="16"/>
      <c r="KRZ1160" s="16"/>
      <c r="KSA1160" s="16"/>
      <c r="KSB1160" s="16"/>
      <c r="KSC1160" s="16"/>
      <c r="KSD1160" s="16"/>
      <c r="KSE1160" s="16"/>
      <c r="KSF1160" s="16"/>
      <c r="KSG1160" s="16"/>
      <c r="KSH1160" s="16"/>
      <c r="KSI1160" s="16"/>
      <c r="KSJ1160" s="16"/>
      <c r="KSK1160" s="16"/>
      <c r="KSL1160" s="16"/>
      <c r="KSM1160" s="16"/>
      <c r="KSN1160" s="16"/>
      <c r="KSO1160" s="16"/>
      <c r="KSP1160" s="16"/>
      <c r="KSQ1160" s="16"/>
      <c r="KSR1160" s="16"/>
      <c r="KSS1160" s="16"/>
      <c r="KST1160" s="16"/>
      <c r="KSU1160" s="16"/>
      <c r="KSV1160" s="16"/>
      <c r="KSW1160" s="16"/>
      <c r="KSX1160" s="16"/>
      <c r="KSY1160" s="16"/>
      <c r="KSZ1160" s="16"/>
      <c r="KTA1160" s="16"/>
      <c r="KTB1160" s="16"/>
      <c r="KTC1160" s="16"/>
      <c r="KTD1160" s="16"/>
      <c r="KTE1160" s="16"/>
      <c r="KTF1160" s="16"/>
      <c r="KTG1160" s="16"/>
      <c r="KTH1160" s="16"/>
      <c r="KTI1160" s="16"/>
      <c r="KTJ1160" s="16"/>
      <c r="KTK1160" s="16"/>
      <c r="KTL1160" s="16"/>
      <c r="KTM1160" s="16"/>
      <c r="KTN1160" s="16"/>
      <c r="KTO1160" s="16"/>
      <c r="KTP1160" s="16"/>
      <c r="KTQ1160" s="16"/>
      <c r="KTR1160" s="16"/>
      <c r="KTS1160" s="16"/>
      <c r="KTT1160" s="16"/>
      <c r="KTU1160" s="16"/>
      <c r="KTV1160" s="16"/>
      <c r="KTW1160" s="16"/>
      <c r="KTX1160" s="16"/>
      <c r="KTY1160" s="16"/>
      <c r="KTZ1160" s="16"/>
      <c r="KUA1160" s="16"/>
      <c r="KUB1160" s="16"/>
      <c r="KUC1160" s="16"/>
      <c r="KUD1160" s="16"/>
      <c r="KUE1160" s="16"/>
      <c r="KUF1160" s="16"/>
      <c r="KUG1160" s="16"/>
      <c r="KUH1160" s="16"/>
      <c r="KUI1160" s="16"/>
      <c r="KUJ1160" s="16"/>
      <c r="KUK1160" s="16"/>
      <c r="KUL1160" s="16"/>
      <c r="KUM1160" s="16"/>
      <c r="KUN1160" s="16"/>
      <c r="KUO1160" s="16"/>
      <c r="KUP1160" s="16"/>
      <c r="KUQ1160" s="16"/>
      <c r="KUR1160" s="16"/>
      <c r="KUS1160" s="16"/>
      <c r="KUT1160" s="16"/>
      <c r="KUU1160" s="16"/>
      <c r="KUV1160" s="16"/>
      <c r="KUW1160" s="16"/>
      <c r="KUX1160" s="16"/>
      <c r="KUY1160" s="16"/>
      <c r="KUZ1160" s="16"/>
      <c r="KVA1160" s="16"/>
      <c r="KVB1160" s="16"/>
      <c r="KVC1160" s="16"/>
      <c r="KVD1160" s="16"/>
      <c r="KVE1160" s="16"/>
      <c r="KVF1160" s="16"/>
      <c r="KVG1160" s="16"/>
      <c r="KVH1160" s="16"/>
      <c r="KVI1160" s="16"/>
      <c r="KVJ1160" s="16"/>
      <c r="KVK1160" s="16"/>
      <c r="KVL1160" s="16"/>
      <c r="KVM1160" s="16"/>
      <c r="KVN1160" s="16"/>
      <c r="KVO1160" s="16"/>
      <c r="KVP1160" s="16"/>
      <c r="KVQ1160" s="16"/>
      <c r="KVR1160" s="16"/>
      <c r="KVS1160" s="16"/>
      <c r="KVT1160" s="16"/>
      <c r="KVU1160" s="16"/>
      <c r="KVV1160" s="16"/>
      <c r="KVW1160" s="16"/>
      <c r="KVX1160" s="16"/>
      <c r="KVY1160" s="16"/>
      <c r="KVZ1160" s="16"/>
      <c r="KWA1160" s="16"/>
      <c r="KWB1160" s="16"/>
      <c r="KWC1160" s="16"/>
      <c r="KWD1160" s="16"/>
      <c r="KWE1160" s="16"/>
      <c r="KWF1160" s="16"/>
      <c r="KWG1160" s="16"/>
      <c r="KWH1160" s="16"/>
      <c r="KWI1160" s="16"/>
      <c r="KWJ1160" s="16"/>
      <c r="KWK1160" s="16"/>
      <c r="KWL1160" s="16"/>
      <c r="KWM1160" s="16"/>
      <c r="KWN1160" s="16"/>
      <c r="KWO1160" s="16"/>
      <c r="KWP1160" s="16"/>
      <c r="KWQ1160" s="16"/>
      <c r="KWR1160" s="16"/>
      <c r="KWS1160" s="16"/>
      <c r="KWT1160" s="16"/>
      <c r="KWU1160" s="16"/>
      <c r="KWV1160" s="16"/>
      <c r="KWW1160" s="16"/>
      <c r="KWX1160" s="16"/>
      <c r="KWY1160" s="16"/>
      <c r="KWZ1160" s="16"/>
      <c r="KXA1160" s="16"/>
      <c r="KXB1160" s="16"/>
      <c r="KXC1160" s="16"/>
      <c r="KXD1160" s="16"/>
      <c r="KXE1160" s="16"/>
      <c r="KXF1160" s="16"/>
      <c r="KXG1160" s="16"/>
      <c r="KXH1160" s="16"/>
      <c r="KXI1160" s="16"/>
      <c r="KXJ1160" s="16"/>
      <c r="KXK1160" s="16"/>
      <c r="KXL1160" s="16"/>
      <c r="KXM1160" s="16"/>
      <c r="KXN1160" s="16"/>
      <c r="KXO1160" s="16"/>
      <c r="KXP1160" s="16"/>
      <c r="KXQ1160" s="16"/>
      <c r="KXR1160" s="16"/>
      <c r="KXS1160" s="16"/>
      <c r="KXT1160" s="16"/>
      <c r="KXU1160" s="16"/>
      <c r="KXV1160" s="16"/>
      <c r="KXW1160" s="16"/>
      <c r="KXX1160" s="16"/>
      <c r="KXY1160" s="16"/>
      <c r="KXZ1160" s="16"/>
      <c r="KYA1160" s="16"/>
      <c r="KYB1160" s="16"/>
      <c r="KYC1160" s="16"/>
      <c r="KYD1160" s="16"/>
      <c r="KYE1160" s="16"/>
      <c r="KYF1160" s="16"/>
      <c r="KYG1160" s="16"/>
      <c r="KYH1160" s="16"/>
      <c r="KYI1160" s="16"/>
      <c r="KYJ1160" s="16"/>
      <c r="KYK1160" s="16"/>
      <c r="KYL1160" s="16"/>
      <c r="KYM1160" s="16"/>
      <c r="KYN1160" s="16"/>
      <c r="KYO1160" s="16"/>
      <c r="KYP1160" s="16"/>
      <c r="KYQ1160" s="16"/>
      <c r="KYR1160" s="16"/>
      <c r="KYS1160" s="16"/>
      <c r="KYT1160" s="16"/>
      <c r="KYU1160" s="16"/>
      <c r="KYV1160" s="16"/>
      <c r="KYW1160" s="16"/>
      <c r="KYX1160" s="16"/>
      <c r="KYY1160" s="16"/>
      <c r="KYZ1160" s="16"/>
      <c r="KZA1160" s="16"/>
      <c r="KZB1160" s="16"/>
      <c r="KZC1160" s="16"/>
      <c r="KZD1160" s="16"/>
      <c r="KZE1160" s="16"/>
      <c r="KZF1160" s="16"/>
      <c r="KZG1160" s="16"/>
      <c r="KZH1160" s="16"/>
      <c r="KZI1160" s="16"/>
      <c r="KZJ1160" s="16"/>
      <c r="KZK1160" s="16"/>
      <c r="KZL1160" s="16"/>
      <c r="KZM1160" s="16"/>
      <c r="KZN1160" s="16"/>
      <c r="KZO1160" s="16"/>
      <c r="KZP1160" s="16"/>
      <c r="KZQ1160" s="16"/>
      <c r="KZR1160" s="16"/>
      <c r="KZS1160" s="16"/>
      <c r="KZT1160" s="16"/>
      <c r="KZU1160" s="16"/>
      <c r="KZV1160" s="16"/>
      <c r="KZW1160" s="16"/>
      <c r="KZX1160" s="16"/>
      <c r="KZY1160" s="16"/>
      <c r="KZZ1160" s="16"/>
      <c r="LAA1160" s="16"/>
      <c r="LAB1160" s="16"/>
      <c r="LAC1160" s="16"/>
      <c r="LAD1160" s="16"/>
      <c r="LAE1160" s="16"/>
      <c r="LAF1160" s="16"/>
      <c r="LAG1160" s="16"/>
      <c r="LAH1160" s="16"/>
      <c r="LAI1160" s="16"/>
      <c r="LAJ1160" s="16"/>
      <c r="LAK1160" s="16"/>
      <c r="LAL1160" s="16"/>
      <c r="LAM1160" s="16"/>
      <c r="LAN1160" s="16"/>
      <c r="LAO1160" s="16"/>
      <c r="LAP1160" s="16"/>
      <c r="LAQ1160" s="16"/>
      <c r="LAR1160" s="16"/>
      <c r="LAS1160" s="16"/>
      <c r="LAT1160" s="16"/>
      <c r="LAU1160" s="16"/>
      <c r="LAV1160" s="16"/>
      <c r="LAW1160" s="16"/>
      <c r="LAX1160" s="16"/>
      <c r="LAY1160" s="16"/>
      <c r="LAZ1160" s="16"/>
      <c r="LBA1160" s="16"/>
      <c r="LBB1160" s="16"/>
      <c r="LBC1160" s="16"/>
      <c r="LBD1160" s="16"/>
      <c r="LBE1160" s="16"/>
      <c r="LBF1160" s="16"/>
      <c r="LBG1160" s="16"/>
      <c r="LBH1160" s="16"/>
      <c r="LBI1160" s="16"/>
      <c r="LBJ1160" s="16"/>
      <c r="LBK1160" s="16"/>
      <c r="LBL1160" s="16"/>
      <c r="LBM1160" s="16"/>
      <c r="LBN1160" s="16"/>
      <c r="LBO1160" s="16"/>
      <c r="LBP1160" s="16"/>
      <c r="LBQ1160" s="16"/>
      <c r="LBR1160" s="16"/>
      <c r="LBS1160" s="16"/>
      <c r="LBT1160" s="16"/>
      <c r="LBU1160" s="16"/>
      <c r="LBV1160" s="16"/>
      <c r="LBW1160" s="16"/>
      <c r="LBX1160" s="16"/>
      <c r="LBY1160" s="16"/>
      <c r="LBZ1160" s="16"/>
      <c r="LCA1160" s="16"/>
      <c r="LCB1160" s="16"/>
      <c r="LCC1160" s="16"/>
      <c r="LCD1160" s="16"/>
      <c r="LCE1160" s="16"/>
      <c r="LCF1160" s="16"/>
      <c r="LCG1160" s="16"/>
      <c r="LCH1160" s="16"/>
      <c r="LCI1160" s="16"/>
      <c r="LCJ1160" s="16"/>
      <c r="LCK1160" s="16"/>
      <c r="LCL1160" s="16"/>
      <c r="LCM1160" s="16"/>
      <c r="LCN1160" s="16"/>
      <c r="LCO1160" s="16"/>
      <c r="LCP1160" s="16"/>
      <c r="LCQ1160" s="16"/>
      <c r="LCR1160" s="16"/>
      <c r="LCS1160" s="16"/>
      <c r="LCT1160" s="16"/>
      <c r="LCU1160" s="16"/>
      <c r="LCV1160" s="16"/>
      <c r="LCW1160" s="16"/>
      <c r="LCX1160" s="16"/>
      <c r="LCY1160" s="16"/>
      <c r="LCZ1160" s="16"/>
      <c r="LDA1160" s="16"/>
      <c r="LDB1160" s="16"/>
      <c r="LDC1160" s="16"/>
      <c r="LDD1160" s="16"/>
      <c r="LDE1160" s="16"/>
      <c r="LDF1160" s="16"/>
      <c r="LDG1160" s="16"/>
      <c r="LDH1160" s="16"/>
      <c r="LDI1160" s="16"/>
      <c r="LDJ1160" s="16"/>
      <c r="LDK1160" s="16"/>
      <c r="LDL1160" s="16"/>
      <c r="LDM1160" s="16"/>
      <c r="LDN1160" s="16"/>
      <c r="LDO1160" s="16"/>
      <c r="LDP1160" s="16"/>
      <c r="LDQ1160" s="16"/>
      <c r="LDR1160" s="16"/>
      <c r="LDS1160" s="16"/>
      <c r="LDT1160" s="16"/>
      <c r="LDU1160" s="16"/>
      <c r="LDV1160" s="16"/>
      <c r="LDW1160" s="16"/>
      <c r="LDX1160" s="16"/>
      <c r="LDY1160" s="16"/>
      <c r="LDZ1160" s="16"/>
      <c r="LEA1160" s="16"/>
      <c r="LEB1160" s="16"/>
      <c r="LEC1160" s="16"/>
      <c r="LED1160" s="16"/>
      <c r="LEE1160" s="16"/>
      <c r="LEF1160" s="16"/>
      <c r="LEG1160" s="16"/>
      <c r="LEH1160" s="16"/>
      <c r="LEI1160" s="16"/>
      <c r="LEJ1160" s="16"/>
      <c r="LEK1160" s="16"/>
      <c r="LEL1160" s="16"/>
      <c r="LEM1160" s="16"/>
      <c r="LEN1160" s="16"/>
      <c r="LEO1160" s="16"/>
      <c r="LEP1160" s="16"/>
      <c r="LEQ1160" s="16"/>
      <c r="LER1160" s="16"/>
      <c r="LES1160" s="16"/>
      <c r="LET1160" s="16"/>
      <c r="LEU1160" s="16"/>
      <c r="LEV1160" s="16"/>
      <c r="LEW1160" s="16"/>
      <c r="LEX1160" s="16"/>
      <c r="LEY1160" s="16"/>
      <c r="LEZ1160" s="16"/>
      <c r="LFA1160" s="16"/>
      <c r="LFB1160" s="16"/>
      <c r="LFC1160" s="16"/>
      <c r="LFD1160" s="16"/>
      <c r="LFE1160" s="16"/>
      <c r="LFF1160" s="16"/>
      <c r="LFG1160" s="16"/>
      <c r="LFH1160" s="16"/>
      <c r="LFI1160" s="16"/>
      <c r="LFJ1160" s="16"/>
      <c r="LFK1160" s="16"/>
      <c r="LFL1160" s="16"/>
      <c r="LFM1160" s="16"/>
      <c r="LFN1160" s="16"/>
      <c r="LFO1160" s="16"/>
      <c r="LFP1160" s="16"/>
      <c r="LFQ1160" s="16"/>
      <c r="LFR1160" s="16"/>
      <c r="LFS1160" s="16"/>
      <c r="LFT1160" s="16"/>
      <c r="LFU1160" s="16"/>
      <c r="LFV1160" s="16"/>
      <c r="LFW1160" s="16"/>
      <c r="LFX1160" s="16"/>
      <c r="LFY1160" s="16"/>
      <c r="LFZ1160" s="16"/>
      <c r="LGA1160" s="16"/>
      <c r="LGB1160" s="16"/>
      <c r="LGC1160" s="16"/>
      <c r="LGD1160" s="16"/>
      <c r="LGE1160" s="16"/>
      <c r="LGF1160" s="16"/>
      <c r="LGG1160" s="16"/>
      <c r="LGH1160" s="16"/>
      <c r="LGI1160" s="16"/>
      <c r="LGJ1160" s="16"/>
      <c r="LGK1160" s="16"/>
      <c r="LGL1160" s="16"/>
      <c r="LGM1160" s="16"/>
      <c r="LGN1160" s="16"/>
      <c r="LGO1160" s="16"/>
      <c r="LGP1160" s="16"/>
      <c r="LGQ1160" s="16"/>
      <c r="LGR1160" s="16"/>
      <c r="LGS1160" s="16"/>
      <c r="LGT1160" s="16"/>
      <c r="LGU1160" s="16"/>
      <c r="LGV1160" s="16"/>
      <c r="LGW1160" s="16"/>
      <c r="LGX1160" s="16"/>
      <c r="LGY1160" s="16"/>
      <c r="LGZ1160" s="16"/>
      <c r="LHA1160" s="16"/>
      <c r="LHB1160" s="16"/>
      <c r="LHC1160" s="16"/>
      <c r="LHD1160" s="16"/>
      <c r="LHE1160" s="16"/>
      <c r="LHF1160" s="16"/>
      <c r="LHG1160" s="16"/>
      <c r="LHH1160" s="16"/>
      <c r="LHI1160" s="16"/>
      <c r="LHJ1160" s="16"/>
      <c r="LHK1160" s="16"/>
      <c r="LHL1160" s="16"/>
      <c r="LHM1160" s="16"/>
      <c r="LHN1160" s="16"/>
      <c r="LHO1160" s="16"/>
      <c r="LHP1160" s="16"/>
      <c r="LHQ1160" s="16"/>
      <c r="LHR1160" s="16"/>
      <c r="LHS1160" s="16"/>
      <c r="LHT1160" s="16"/>
      <c r="LHU1160" s="16"/>
      <c r="LHV1160" s="16"/>
      <c r="LHW1160" s="16"/>
      <c r="LHX1160" s="16"/>
      <c r="LHY1160" s="16"/>
      <c r="LHZ1160" s="16"/>
      <c r="LIA1160" s="16"/>
      <c r="LIB1160" s="16"/>
      <c r="LIC1160" s="16"/>
      <c r="LID1160" s="16"/>
      <c r="LIE1160" s="16"/>
      <c r="LIF1160" s="16"/>
      <c r="LIG1160" s="16"/>
      <c r="LIH1160" s="16"/>
      <c r="LII1160" s="16"/>
      <c r="LIJ1160" s="16"/>
      <c r="LIK1160" s="16"/>
      <c r="LIL1160" s="16"/>
      <c r="LIM1160" s="16"/>
      <c r="LIN1160" s="16"/>
      <c r="LIO1160" s="16"/>
      <c r="LIP1160" s="16"/>
      <c r="LIQ1160" s="16"/>
      <c r="LIR1160" s="16"/>
      <c r="LIS1160" s="16"/>
      <c r="LIT1160" s="16"/>
      <c r="LIU1160" s="16"/>
      <c r="LIV1160" s="16"/>
      <c r="LIW1160" s="16"/>
      <c r="LIX1160" s="16"/>
      <c r="LIY1160" s="16"/>
      <c r="LIZ1160" s="16"/>
      <c r="LJA1160" s="16"/>
      <c r="LJB1160" s="16"/>
      <c r="LJC1160" s="16"/>
      <c r="LJD1160" s="16"/>
      <c r="LJE1160" s="16"/>
      <c r="LJF1160" s="16"/>
      <c r="LJG1160" s="16"/>
      <c r="LJH1160" s="16"/>
      <c r="LJI1160" s="16"/>
      <c r="LJJ1160" s="16"/>
      <c r="LJK1160" s="16"/>
      <c r="LJL1160" s="16"/>
      <c r="LJM1160" s="16"/>
      <c r="LJN1160" s="16"/>
      <c r="LJO1160" s="16"/>
      <c r="LJP1160" s="16"/>
      <c r="LJQ1160" s="16"/>
      <c r="LJR1160" s="16"/>
      <c r="LJS1160" s="16"/>
      <c r="LJT1160" s="16"/>
      <c r="LJU1160" s="16"/>
      <c r="LJV1160" s="16"/>
      <c r="LJW1160" s="16"/>
      <c r="LJX1160" s="16"/>
      <c r="LJY1160" s="16"/>
      <c r="LJZ1160" s="16"/>
      <c r="LKA1160" s="16"/>
      <c r="LKB1160" s="16"/>
      <c r="LKC1160" s="16"/>
      <c r="LKD1160" s="16"/>
      <c r="LKE1160" s="16"/>
      <c r="LKF1160" s="16"/>
      <c r="LKG1160" s="16"/>
      <c r="LKH1160" s="16"/>
      <c r="LKI1160" s="16"/>
      <c r="LKJ1160" s="16"/>
      <c r="LKK1160" s="16"/>
      <c r="LKL1160" s="16"/>
      <c r="LKM1160" s="16"/>
      <c r="LKN1160" s="16"/>
      <c r="LKO1160" s="16"/>
      <c r="LKP1160" s="16"/>
      <c r="LKQ1160" s="16"/>
      <c r="LKR1160" s="16"/>
      <c r="LKS1160" s="16"/>
      <c r="LKT1160" s="16"/>
      <c r="LKU1160" s="16"/>
      <c r="LKV1160" s="16"/>
      <c r="LKW1160" s="16"/>
      <c r="LKX1160" s="16"/>
      <c r="LKY1160" s="16"/>
      <c r="LKZ1160" s="16"/>
      <c r="LLA1160" s="16"/>
      <c r="LLB1160" s="16"/>
      <c r="LLC1160" s="16"/>
      <c r="LLD1160" s="16"/>
      <c r="LLE1160" s="16"/>
      <c r="LLF1160" s="16"/>
      <c r="LLG1160" s="16"/>
      <c r="LLH1160" s="16"/>
      <c r="LLI1160" s="16"/>
      <c r="LLJ1160" s="16"/>
      <c r="LLK1160" s="16"/>
      <c r="LLL1160" s="16"/>
      <c r="LLM1160" s="16"/>
      <c r="LLN1160" s="16"/>
      <c r="LLO1160" s="16"/>
      <c r="LLP1160" s="16"/>
      <c r="LLQ1160" s="16"/>
      <c r="LLR1160" s="16"/>
      <c r="LLS1160" s="16"/>
      <c r="LLT1160" s="16"/>
      <c r="LLU1160" s="16"/>
      <c r="LLV1160" s="16"/>
      <c r="LLW1160" s="16"/>
      <c r="LLX1160" s="16"/>
      <c r="LLY1160" s="16"/>
      <c r="LLZ1160" s="16"/>
      <c r="LMA1160" s="16"/>
      <c r="LMB1160" s="16"/>
      <c r="LMC1160" s="16"/>
      <c r="LMD1160" s="16"/>
      <c r="LME1160" s="16"/>
      <c r="LMF1160" s="16"/>
      <c r="LMG1160" s="16"/>
      <c r="LMH1160" s="16"/>
      <c r="LMI1160" s="16"/>
      <c r="LMJ1160" s="16"/>
      <c r="LMK1160" s="16"/>
      <c r="LML1160" s="16"/>
      <c r="LMM1160" s="16"/>
      <c r="LMN1160" s="16"/>
      <c r="LMO1160" s="16"/>
      <c r="LMP1160" s="16"/>
      <c r="LMQ1160" s="16"/>
      <c r="LMR1160" s="16"/>
      <c r="LMS1160" s="16"/>
      <c r="LMT1160" s="16"/>
      <c r="LMU1160" s="16"/>
      <c r="LMV1160" s="16"/>
      <c r="LMW1160" s="16"/>
      <c r="LMX1160" s="16"/>
      <c r="LMY1160" s="16"/>
      <c r="LMZ1160" s="16"/>
      <c r="LNA1160" s="16"/>
      <c r="LNB1160" s="16"/>
      <c r="LNC1160" s="16"/>
      <c r="LND1160" s="16"/>
      <c r="LNE1160" s="16"/>
      <c r="LNF1160" s="16"/>
      <c r="LNG1160" s="16"/>
      <c r="LNH1160" s="16"/>
      <c r="LNI1160" s="16"/>
      <c r="LNJ1160" s="16"/>
      <c r="LNK1160" s="16"/>
      <c r="LNL1160" s="16"/>
      <c r="LNM1160" s="16"/>
      <c r="LNN1160" s="16"/>
      <c r="LNO1160" s="16"/>
      <c r="LNP1160" s="16"/>
      <c r="LNQ1160" s="16"/>
      <c r="LNR1160" s="16"/>
      <c r="LNS1160" s="16"/>
      <c r="LNT1160" s="16"/>
      <c r="LNU1160" s="16"/>
      <c r="LNV1160" s="16"/>
      <c r="LNW1160" s="16"/>
      <c r="LNX1160" s="16"/>
      <c r="LNY1160" s="16"/>
      <c r="LNZ1160" s="16"/>
      <c r="LOA1160" s="16"/>
      <c r="LOB1160" s="16"/>
      <c r="LOC1160" s="16"/>
      <c r="LOD1160" s="16"/>
      <c r="LOE1160" s="16"/>
      <c r="LOF1160" s="16"/>
      <c r="LOG1160" s="16"/>
      <c r="LOH1160" s="16"/>
      <c r="LOI1160" s="16"/>
      <c r="LOJ1160" s="16"/>
      <c r="LOK1160" s="16"/>
      <c r="LOL1160" s="16"/>
      <c r="LOM1160" s="16"/>
      <c r="LON1160" s="16"/>
      <c r="LOO1160" s="16"/>
      <c r="LOP1160" s="16"/>
      <c r="LOQ1160" s="16"/>
      <c r="LOR1160" s="16"/>
      <c r="LOS1160" s="16"/>
      <c r="LOT1160" s="16"/>
      <c r="LOU1160" s="16"/>
      <c r="LOV1160" s="16"/>
      <c r="LOW1160" s="16"/>
      <c r="LOX1160" s="16"/>
      <c r="LOY1160" s="16"/>
      <c r="LOZ1160" s="16"/>
      <c r="LPA1160" s="16"/>
      <c r="LPB1160" s="16"/>
      <c r="LPC1160" s="16"/>
      <c r="LPD1160" s="16"/>
      <c r="LPE1160" s="16"/>
      <c r="LPF1160" s="16"/>
      <c r="LPG1160" s="16"/>
      <c r="LPH1160" s="16"/>
      <c r="LPI1160" s="16"/>
      <c r="LPJ1160" s="16"/>
      <c r="LPK1160" s="16"/>
      <c r="LPL1160" s="16"/>
      <c r="LPM1160" s="16"/>
      <c r="LPN1160" s="16"/>
      <c r="LPO1160" s="16"/>
      <c r="LPP1160" s="16"/>
      <c r="LPQ1160" s="16"/>
      <c r="LPR1160" s="16"/>
      <c r="LPS1160" s="16"/>
      <c r="LPT1160" s="16"/>
      <c r="LPU1160" s="16"/>
      <c r="LPV1160" s="16"/>
      <c r="LPW1160" s="16"/>
      <c r="LPX1160" s="16"/>
      <c r="LPY1160" s="16"/>
      <c r="LPZ1160" s="16"/>
      <c r="LQA1160" s="16"/>
      <c r="LQB1160" s="16"/>
      <c r="LQC1160" s="16"/>
      <c r="LQD1160" s="16"/>
      <c r="LQE1160" s="16"/>
      <c r="LQF1160" s="16"/>
      <c r="LQG1160" s="16"/>
      <c r="LQH1160" s="16"/>
      <c r="LQI1160" s="16"/>
      <c r="LQJ1160" s="16"/>
      <c r="LQK1160" s="16"/>
      <c r="LQL1160" s="16"/>
      <c r="LQM1160" s="16"/>
      <c r="LQN1160" s="16"/>
      <c r="LQO1160" s="16"/>
      <c r="LQP1160" s="16"/>
      <c r="LQQ1160" s="16"/>
      <c r="LQR1160" s="16"/>
      <c r="LQS1160" s="16"/>
      <c r="LQT1160" s="16"/>
      <c r="LQU1160" s="16"/>
      <c r="LQV1160" s="16"/>
      <c r="LQW1160" s="16"/>
      <c r="LQX1160" s="16"/>
      <c r="LQY1160" s="16"/>
      <c r="LQZ1160" s="16"/>
      <c r="LRA1160" s="16"/>
      <c r="LRB1160" s="16"/>
      <c r="LRC1160" s="16"/>
      <c r="LRD1160" s="16"/>
      <c r="LRE1160" s="16"/>
      <c r="LRF1160" s="16"/>
      <c r="LRG1160" s="16"/>
      <c r="LRH1160" s="16"/>
      <c r="LRI1160" s="16"/>
      <c r="LRJ1160" s="16"/>
      <c r="LRK1160" s="16"/>
      <c r="LRL1160" s="16"/>
      <c r="LRM1160" s="16"/>
      <c r="LRN1160" s="16"/>
      <c r="LRO1160" s="16"/>
      <c r="LRP1160" s="16"/>
      <c r="LRQ1160" s="16"/>
      <c r="LRR1160" s="16"/>
      <c r="LRS1160" s="16"/>
      <c r="LRT1160" s="16"/>
      <c r="LRU1160" s="16"/>
      <c r="LRV1160" s="16"/>
      <c r="LRW1160" s="16"/>
      <c r="LRX1160" s="16"/>
      <c r="LRY1160" s="16"/>
      <c r="LRZ1160" s="16"/>
      <c r="LSA1160" s="16"/>
      <c r="LSB1160" s="16"/>
      <c r="LSC1160" s="16"/>
      <c r="LSD1160" s="16"/>
      <c r="LSE1160" s="16"/>
      <c r="LSF1160" s="16"/>
      <c r="LSG1160" s="16"/>
      <c r="LSH1160" s="16"/>
      <c r="LSI1160" s="16"/>
      <c r="LSJ1160" s="16"/>
      <c r="LSK1160" s="16"/>
      <c r="LSL1160" s="16"/>
      <c r="LSM1160" s="16"/>
      <c r="LSN1160" s="16"/>
      <c r="LSO1160" s="16"/>
      <c r="LSP1160" s="16"/>
      <c r="LSQ1160" s="16"/>
      <c r="LSR1160" s="16"/>
      <c r="LSS1160" s="16"/>
      <c r="LST1160" s="16"/>
      <c r="LSU1160" s="16"/>
      <c r="LSV1160" s="16"/>
      <c r="LSW1160" s="16"/>
      <c r="LSX1160" s="16"/>
      <c r="LSY1160" s="16"/>
      <c r="LSZ1160" s="16"/>
      <c r="LTA1160" s="16"/>
      <c r="LTB1160" s="16"/>
      <c r="LTC1160" s="16"/>
      <c r="LTD1160" s="16"/>
      <c r="LTE1160" s="16"/>
      <c r="LTF1160" s="16"/>
      <c r="LTG1160" s="16"/>
      <c r="LTH1160" s="16"/>
      <c r="LTI1160" s="16"/>
      <c r="LTJ1160" s="16"/>
      <c r="LTK1160" s="16"/>
      <c r="LTL1160" s="16"/>
      <c r="LTM1160" s="16"/>
      <c r="LTN1160" s="16"/>
      <c r="LTO1160" s="16"/>
      <c r="LTP1160" s="16"/>
      <c r="LTQ1160" s="16"/>
      <c r="LTR1160" s="16"/>
      <c r="LTS1160" s="16"/>
      <c r="LTT1160" s="16"/>
      <c r="LTU1160" s="16"/>
      <c r="LTV1160" s="16"/>
      <c r="LTW1160" s="16"/>
      <c r="LTX1160" s="16"/>
      <c r="LTY1160" s="16"/>
      <c r="LTZ1160" s="16"/>
      <c r="LUA1160" s="16"/>
      <c r="LUB1160" s="16"/>
      <c r="LUC1160" s="16"/>
      <c r="LUD1160" s="16"/>
      <c r="LUE1160" s="16"/>
      <c r="LUF1160" s="16"/>
      <c r="LUG1160" s="16"/>
      <c r="LUH1160" s="16"/>
      <c r="LUI1160" s="16"/>
      <c r="LUJ1160" s="16"/>
      <c r="LUK1160" s="16"/>
      <c r="LUL1160" s="16"/>
      <c r="LUM1160" s="16"/>
      <c r="LUN1160" s="16"/>
      <c r="LUO1160" s="16"/>
      <c r="LUP1160" s="16"/>
      <c r="LUQ1160" s="16"/>
      <c r="LUR1160" s="16"/>
      <c r="LUS1160" s="16"/>
      <c r="LUT1160" s="16"/>
      <c r="LUU1160" s="16"/>
      <c r="LUV1160" s="16"/>
      <c r="LUW1160" s="16"/>
      <c r="LUX1160" s="16"/>
      <c r="LUY1160" s="16"/>
      <c r="LUZ1160" s="16"/>
      <c r="LVA1160" s="16"/>
      <c r="LVB1160" s="16"/>
      <c r="LVC1160" s="16"/>
      <c r="LVD1160" s="16"/>
      <c r="LVE1160" s="16"/>
      <c r="LVF1160" s="16"/>
      <c r="LVG1160" s="16"/>
      <c r="LVH1160" s="16"/>
      <c r="LVI1160" s="16"/>
      <c r="LVJ1160" s="16"/>
      <c r="LVK1160" s="16"/>
      <c r="LVL1160" s="16"/>
      <c r="LVM1160" s="16"/>
      <c r="LVN1160" s="16"/>
      <c r="LVO1160" s="16"/>
      <c r="LVP1160" s="16"/>
      <c r="LVQ1160" s="16"/>
      <c r="LVR1160" s="16"/>
      <c r="LVS1160" s="16"/>
      <c r="LVT1160" s="16"/>
      <c r="LVU1160" s="16"/>
      <c r="LVV1160" s="16"/>
      <c r="LVW1160" s="16"/>
      <c r="LVX1160" s="16"/>
      <c r="LVY1160" s="16"/>
      <c r="LVZ1160" s="16"/>
      <c r="LWA1160" s="16"/>
      <c r="LWB1160" s="16"/>
      <c r="LWC1160" s="16"/>
      <c r="LWD1160" s="16"/>
      <c r="LWE1160" s="16"/>
      <c r="LWF1160" s="16"/>
      <c r="LWG1160" s="16"/>
      <c r="LWH1160" s="16"/>
      <c r="LWI1160" s="16"/>
      <c r="LWJ1160" s="16"/>
      <c r="LWK1160" s="16"/>
      <c r="LWL1160" s="16"/>
      <c r="LWM1160" s="16"/>
      <c r="LWN1160" s="16"/>
      <c r="LWO1160" s="16"/>
      <c r="LWP1160" s="16"/>
      <c r="LWQ1160" s="16"/>
      <c r="LWR1160" s="16"/>
      <c r="LWS1160" s="16"/>
      <c r="LWT1160" s="16"/>
      <c r="LWU1160" s="16"/>
      <c r="LWV1160" s="16"/>
      <c r="LWW1160" s="16"/>
      <c r="LWX1160" s="16"/>
      <c r="LWY1160" s="16"/>
      <c r="LWZ1160" s="16"/>
      <c r="LXA1160" s="16"/>
      <c r="LXB1160" s="16"/>
      <c r="LXC1160" s="16"/>
      <c r="LXD1160" s="16"/>
      <c r="LXE1160" s="16"/>
      <c r="LXF1160" s="16"/>
      <c r="LXG1160" s="16"/>
      <c r="LXH1160" s="16"/>
      <c r="LXI1160" s="16"/>
      <c r="LXJ1160" s="16"/>
      <c r="LXK1160" s="16"/>
      <c r="LXL1160" s="16"/>
      <c r="LXM1160" s="16"/>
      <c r="LXN1160" s="16"/>
      <c r="LXO1160" s="16"/>
      <c r="LXP1160" s="16"/>
      <c r="LXQ1160" s="16"/>
      <c r="LXR1160" s="16"/>
      <c r="LXS1160" s="16"/>
      <c r="LXT1160" s="16"/>
      <c r="LXU1160" s="16"/>
      <c r="LXV1160" s="16"/>
      <c r="LXW1160" s="16"/>
      <c r="LXX1160" s="16"/>
      <c r="LXY1160" s="16"/>
      <c r="LXZ1160" s="16"/>
      <c r="LYA1160" s="16"/>
      <c r="LYB1160" s="16"/>
      <c r="LYC1160" s="16"/>
      <c r="LYD1160" s="16"/>
      <c r="LYE1160" s="16"/>
      <c r="LYF1160" s="16"/>
      <c r="LYG1160" s="16"/>
      <c r="LYH1160" s="16"/>
      <c r="LYI1160" s="16"/>
      <c r="LYJ1160" s="16"/>
      <c r="LYK1160" s="16"/>
      <c r="LYL1160" s="16"/>
      <c r="LYM1160" s="16"/>
      <c r="LYN1160" s="16"/>
      <c r="LYO1160" s="16"/>
      <c r="LYP1160" s="16"/>
      <c r="LYQ1160" s="16"/>
      <c r="LYR1160" s="16"/>
      <c r="LYS1160" s="16"/>
      <c r="LYT1160" s="16"/>
      <c r="LYU1160" s="16"/>
      <c r="LYV1160" s="16"/>
      <c r="LYW1160" s="16"/>
      <c r="LYX1160" s="16"/>
      <c r="LYY1160" s="16"/>
      <c r="LYZ1160" s="16"/>
      <c r="LZA1160" s="16"/>
      <c r="LZB1160" s="16"/>
      <c r="LZC1160" s="16"/>
      <c r="LZD1160" s="16"/>
      <c r="LZE1160" s="16"/>
      <c r="LZF1160" s="16"/>
      <c r="LZG1160" s="16"/>
      <c r="LZH1160" s="16"/>
      <c r="LZI1160" s="16"/>
      <c r="LZJ1160" s="16"/>
      <c r="LZK1160" s="16"/>
      <c r="LZL1160" s="16"/>
      <c r="LZM1160" s="16"/>
      <c r="LZN1160" s="16"/>
      <c r="LZO1160" s="16"/>
      <c r="LZP1160" s="16"/>
      <c r="LZQ1160" s="16"/>
      <c r="LZR1160" s="16"/>
      <c r="LZS1160" s="16"/>
      <c r="LZT1160" s="16"/>
      <c r="LZU1160" s="16"/>
      <c r="LZV1160" s="16"/>
      <c r="LZW1160" s="16"/>
      <c r="LZX1160" s="16"/>
      <c r="LZY1160" s="16"/>
      <c r="LZZ1160" s="16"/>
      <c r="MAA1160" s="16"/>
      <c r="MAB1160" s="16"/>
      <c r="MAC1160" s="16"/>
      <c r="MAD1160" s="16"/>
      <c r="MAE1160" s="16"/>
      <c r="MAF1160" s="16"/>
      <c r="MAG1160" s="16"/>
      <c r="MAH1160" s="16"/>
      <c r="MAI1160" s="16"/>
      <c r="MAJ1160" s="16"/>
      <c r="MAK1160" s="16"/>
      <c r="MAL1160" s="16"/>
      <c r="MAM1160" s="16"/>
      <c r="MAN1160" s="16"/>
      <c r="MAO1160" s="16"/>
      <c r="MAP1160" s="16"/>
      <c r="MAQ1160" s="16"/>
      <c r="MAR1160" s="16"/>
      <c r="MAS1160" s="16"/>
      <c r="MAT1160" s="16"/>
      <c r="MAU1160" s="16"/>
      <c r="MAV1160" s="16"/>
      <c r="MAW1160" s="16"/>
      <c r="MAX1160" s="16"/>
      <c r="MAY1160" s="16"/>
      <c r="MAZ1160" s="16"/>
      <c r="MBA1160" s="16"/>
      <c r="MBB1160" s="16"/>
      <c r="MBC1160" s="16"/>
      <c r="MBD1160" s="16"/>
      <c r="MBE1160" s="16"/>
      <c r="MBF1160" s="16"/>
      <c r="MBG1160" s="16"/>
      <c r="MBH1160" s="16"/>
      <c r="MBI1160" s="16"/>
      <c r="MBJ1160" s="16"/>
      <c r="MBK1160" s="16"/>
      <c r="MBL1160" s="16"/>
      <c r="MBM1160" s="16"/>
      <c r="MBN1160" s="16"/>
      <c r="MBO1160" s="16"/>
      <c r="MBP1160" s="16"/>
      <c r="MBQ1160" s="16"/>
      <c r="MBR1160" s="16"/>
      <c r="MBS1160" s="16"/>
      <c r="MBT1160" s="16"/>
      <c r="MBU1160" s="16"/>
      <c r="MBV1160" s="16"/>
      <c r="MBW1160" s="16"/>
      <c r="MBX1160" s="16"/>
      <c r="MBY1160" s="16"/>
      <c r="MBZ1160" s="16"/>
      <c r="MCA1160" s="16"/>
      <c r="MCB1160" s="16"/>
      <c r="MCC1160" s="16"/>
      <c r="MCD1160" s="16"/>
      <c r="MCE1160" s="16"/>
      <c r="MCF1160" s="16"/>
      <c r="MCG1160" s="16"/>
      <c r="MCH1160" s="16"/>
      <c r="MCI1160" s="16"/>
      <c r="MCJ1160" s="16"/>
      <c r="MCK1160" s="16"/>
      <c r="MCL1160" s="16"/>
      <c r="MCM1160" s="16"/>
      <c r="MCN1160" s="16"/>
      <c r="MCO1160" s="16"/>
      <c r="MCP1160" s="16"/>
      <c r="MCQ1160" s="16"/>
      <c r="MCR1160" s="16"/>
      <c r="MCS1160" s="16"/>
      <c r="MCT1160" s="16"/>
      <c r="MCU1160" s="16"/>
      <c r="MCV1160" s="16"/>
      <c r="MCW1160" s="16"/>
      <c r="MCX1160" s="16"/>
      <c r="MCY1160" s="16"/>
      <c r="MCZ1160" s="16"/>
      <c r="MDA1160" s="16"/>
      <c r="MDB1160" s="16"/>
      <c r="MDC1160" s="16"/>
      <c r="MDD1160" s="16"/>
      <c r="MDE1160" s="16"/>
      <c r="MDF1160" s="16"/>
      <c r="MDG1160" s="16"/>
      <c r="MDH1160" s="16"/>
      <c r="MDI1160" s="16"/>
      <c r="MDJ1160" s="16"/>
      <c r="MDK1160" s="16"/>
      <c r="MDL1160" s="16"/>
      <c r="MDM1160" s="16"/>
      <c r="MDN1160" s="16"/>
      <c r="MDO1160" s="16"/>
      <c r="MDP1160" s="16"/>
      <c r="MDQ1160" s="16"/>
      <c r="MDR1160" s="16"/>
      <c r="MDS1160" s="16"/>
      <c r="MDT1160" s="16"/>
      <c r="MDU1160" s="16"/>
      <c r="MDV1160" s="16"/>
      <c r="MDW1160" s="16"/>
      <c r="MDX1160" s="16"/>
      <c r="MDY1160" s="16"/>
      <c r="MDZ1160" s="16"/>
      <c r="MEA1160" s="16"/>
      <c r="MEB1160" s="16"/>
      <c r="MEC1160" s="16"/>
      <c r="MED1160" s="16"/>
      <c r="MEE1160" s="16"/>
      <c r="MEF1160" s="16"/>
      <c r="MEG1160" s="16"/>
      <c r="MEH1160" s="16"/>
      <c r="MEI1160" s="16"/>
      <c r="MEJ1160" s="16"/>
      <c r="MEK1160" s="16"/>
      <c r="MEL1160" s="16"/>
      <c r="MEM1160" s="16"/>
      <c r="MEN1160" s="16"/>
      <c r="MEO1160" s="16"/>
      <c r="MEP1160" s="16"/>
      <c r="MEQ1160" s="16"/>
      <c r="MER1160" s="16"/>
      <c r="MES1160" s="16"/>
      <c r="MET1160" s="16"/>
      <c r="MEU1160" s="16"/>
      <c r="MEV1160" s="16"/>
      <c r="MEW1160" s="16"/>
      <c r="MEX1160" s="16"/>
      <c r="MEY1160" s="16"/>
      <c r="MEZ1160" s="16"/>
      <c r="MFA1160" s="16"/>
      <c r="MFB1160" s="16"/>
      <c r="MFC1160" s="16"/>
      <c r="MFD1160" s="16"/>
      <c r="MFE1160" s="16"/>
      <c r="MFF1160" s="16"/>
      <c r="MFG1160" s="16"/>
      <c r="MFH1160" s="16"/>
      <c r="MFI1160" s="16"/>
      <c r="MFJ1160" s="16"/>
      <c r="MFK1160" s="16"/>
      <c r="MFL1160" s="16"/>
      <c r="MFM1160" s="16"/>
      <c r="MFN1160" s="16"/>
      <c r="MFO1160" s="16"/>
      <c r="MFP1160" s="16"/>
      <c r="MFQ1160" s="16"/>
      <c r="MFR1160" s="16"/>
      <c r="MFS1160" s="16"/>
      <c r="MFT1160" s="16"/>
      <c r="MFU1160" s="16"/>
      <c r="MFV1160" s="16"/>
      <c r="MFW1160" s="16"/>
      <c r="MFX1160" s="16"/>
      <c r="MFY1160" s="16"/>
      <c r="MFZ1160" s="16"/>
      <c r="MGA1160" s="16"/>
      <c r="MGB1160" s="16"/>
      <c r="MGC1160" s="16"/>
      <c r="MGD1160" s="16"/>
      <c r="MGE1160" s="16"/>
      <c r="MGF1160" s="16"/>
      <c r="MGG1160" s="16"/>
      <c r="MGH1160" s="16"/>
      <c r="MGI1160" s="16"/>
      <c r="MGJ1160" s="16"/>
      <c r="MGK1160" s="16"/>
      <c r="MGL1160" s="16"/>
      <c r="MGM1160" s="16"/>
      <c r="MGN1160" s="16"/>
      <c r="MGO1160" s="16"/>
      <c r="MGP1160" s="16"/>
      <c r="MGQ1160" s="16"/>
      <c r="MGR1160" s="16"/>
      <c r="MGS1160" s="16"/>
      <c r="MGT1160" s="16"/>
      <c r="MGU1160" s="16"/>
      <c r="MGV1160" s="16"/>
      <c r="MGW1160" s="16"/>
      <c r="MGX1160" s="16"/>
      <c r="MGY1160" s="16"/>
      <c r="MGZ1160" s="16"/>
      <c r="MHA1160" s="16"/>
      <c r="MHB1160" s="16"/>
      <c r="MHC1160" s="16"/>
      <c r="MHD1160" s="16"/>
      <c r="MHE1160" s="16"/>
      <c r="MHF1160" s="16"/>
      <c r="MHG1160" s="16"/>
      <c r="MHH1160" s="16"/>
      <c r="MHI1160" s="16"/>
      <c r="MHJ1160" s="16"/>
      <c r="MHK1160" s="16"/>
      <c r="MHL1160" s="16"/>
      <c r="MHM1160" s="16"/>
      <c r="MHN1160" s="16"/>
      <c r="MHO1160" s="16"/>
      <c r="MHP1160" s="16"/>
      <c r="MHQ1160" s="16"/>
      <c r="MHR1160" s="16"/>
      <c r="MHS1160" s="16"/>
      <c r="MHT1160" s="16"/>
      <c r="MHU1160" s="16"/>
      <c r="MHV1160" s="16"/>
      <c r="MHW1160" s="16"/>
      <c r="MHX1160" s="16"/>
      <c r="MHY1160" s="16"/>
      <c r="MHZ1160" s="16"/>
      <c r="MIA1160" s="16"/>
      <c r="MIB1160" s="16"/>
      <c r="MIC1160" s="16"/>
      <c r="MID1160" s="16"/>
      <c r="MIE1160" s="16"/>
      <c r="MIF1160" s="16"/>
      <c r="MIG1160" s="16"/>
      <c r="MIH1160" s="16"/>
      <c r="MII1160" s="16"/>
      <c r="MIJ1160" s="16"/>
      <c r="MIK1160" s="16"/>
      <c r="MIL1160" s="16"/>
      <c r="MIM1160" s="16"/>
      <c r="MIN1160" s="16"/>
      <c r="MIO1160" s="16"/>
      <c r="MIP1160" s="16"/>
      <c r="MIQ1160" s="16"/>
      <c r="MIR1160" s="16"/>
      <c r="MIS1160" s="16"/>
      <c r="MIT1160" s="16"/>
      <c r="MIU1160" s="16"/>
      <c r="MIV1160" s="16"/>
      <c r="MIW1160" s="16"/>
      <c r="MIX1160" s="16"/>
      <c r="MIY1160" s="16"/>
      <c r="MIZ1160" s="16"/>
      <c r="MJA1160" s="16"/>
      <c r="MJB1160" s="16"/>
      <c r="MJC1160" s="16"/>
      <c r="MJD1160" s="16"/>
      <c r="MJE1160" s="16"/>
      <c r="MJF1160" s="16"/>
      <c r="MJG1160" s="16"/>
      <c r="MJH1160" s="16"/>
      <c r="MJI1160" s="16"/>
      <c r="MJJ1160" s="16"/>
      <c r="MJK1160" s="16"/>
      <c r="MJL1160" s="16"/>
      <c r="MJM1160" s="16"/>
      <c r="MJN1160" s="16"/>
      <c r="MJO1160" s="16"/>
      <c r="MJP1160" s="16"/>
      <c r="MJQ1160" s="16"/>
      <c r="MJR1160" s="16"/>
      <c r="MJS1160" s="16"/>
      <c r="MJT1160" s="16"/>
      <c r="MJU1160" s="16"/>
      <c r="MJV1160" s="16"/>
      <c r="MJW1160" s="16"/>
      <c r="MJX1160" s="16"/>
      <c r="MJY1160" s="16"/>
      <c r="MJZ1160" s="16"/>
      <c r="MKA1160" s="16"/>
      <c r="MKB1160" s="16"/>
      <c r="MKC1160" s="16"/>
      <c r="MKD1160" s="16"/>
      <c r="MKE1160" s="16"/>
      <c r="MKF1160" s="16"/>
      <c r="MKG1160" s="16"/>
      <c r="MKH1160" s="16"/>
      <c r="MKI1160" s="16"/>
      <c r="MKJ1160" s="16"/>
      <c r="MKK1160" s="16"/>
      <c r="MKL1160" s="16"/>
      <c r="MKM1160" s="16"/>
      <c r="MKN1160" s="16"/>
      <c r="MKO1160" s="16"/>
      <c r="MKP1160" s="16"/>
      <c r="MKQ1160" s="16"/>
      <c r="MKR1160" s="16"/>
      <c r="MKS1160" s="16"/>
      <c r="MKT1160" s="16"/>
      <c r="MKU1160" s="16"/>
      <c r="MKV1160" s="16"/>
      <c r="MKW1160" s="16"/>
      <c r="MKX1160" s="16"/>
      <c r="MKY1160" s="16"/>
      <c r="MKZ1160" s="16"/>
      <c r="MLA1160" s="16"/>
      <c r="MLB1160" s="16"/>
      <c r="MLC1160" s="16"/>
      <c r="MLD1160" s="16"/>
      <c r="MLE1160" s="16"/>
      <c r="MLF1160" s="16"/>
      <c r="MLG1160" s="16"/>
      <c r="MLH1160" s="16"/>
      <c r="MLI1160" s="16"/>
      <c r="MLJ1160" s="16"/>
      <c r="MLK1160" s="16"/>
      <c r="MLL1160" s="16"/>
      <c r="MLM1160" s="16"/>
      <c r="MLN1160" s="16"/>
      <c r="MLO1160" s="16"/>
      <c r="MLP1160" s="16"/>
      <c r="MLQ1160" s="16"/>
      <c r="MLR1160" s="16"/>
      <c r="MLS1160" s="16"/>
      <c r="MLT1160" s="16"/>
      <c r="MLU1160" s="16"/>
      <c r="MLV1160" s="16"/>
      <c r="MLW1160" s="16"/>
      <c r="MLX1160" s="16"/>
      <c r="MLY1160" s="16"/>
      <c r="MLZ1160" s="16"/>
      <c r="MMA1160" s="16"/>
      <c r="MMB1160" s="16"/>
      <c r="MMC1160" s="16"/>
      <c r="MMD1160" s="16"/>
      <c r="MME1160" s="16"/>
      <c r="MMF1160" s="16"/>
      <c r="MMG1160" s="16"/>
      <c r="MMH1160" s="16"/>
      <c r="MMI1160" s="16"/>
      <c r="MMJ1160" s="16"/>
      <c r="MMK1160" s="16"/>
      <c r="MML1160" s="16"/>
      <c r="MMM1160" s="16"/>
      <c r="MMN1160" s="16"/>
      <c r="MMO1160" s="16"/>
      <c r="MMP1160" s="16"/>
      <c r="MMQ1160" s="16"/>
      <c r="MMR1160" s="16"/>
      <c r="MMS1160" s="16"/>
      <c r="MMT1160" s="16"/>
      <c r="MMU1160" s="16"/>
      <c r="MMV1160" s="16"/>
      <c r="MMW1160" s="16"/>
      <c r="MMX1160" s="16"/>
      <c r="MMY1160" s="16"/>
      <c r="MMZ1160" s="16"/>
      <c r="MNA1160" s="16"/>
      <c r="MNB1160" s="16"/>
      <c r="MNC1160" s="16"/>
      <c r="MND1160" s="16"/>
      <c r="MNE1160" s="16"/>
      <c r="MNF1160" s="16"/>
      <c r="MNG1160" s="16"/>
      <c r="MNH1160" s="16"/>
      <c r="MNI1160" s="16"/>
      <c r="MNJ1160" s="16"/>
      <c r="MNK1160" s="16"/>
      <c r="MNL1160" s="16"/>
      <c r="MNM1160" s="16"/>
      <c r="MNN1160" s="16"/>
      <c r="MNO1160" s="16"/>
      <c r="MNP1160" s="16"/>
      <c r="MNQ1160" s="16"/>
      <c r="MNR1160" s="16"/>
      <c r="MNS1160" s="16"/>
      <c r="MNT1160" s="16"/>
      <c r="MNU1160" s="16"/>
      <c r="MNV1160" s="16"/>
      <c r="MNW1160" s="16"/>
      <c r="MNX1160" s="16"/>
      <c r="MNY1160" s="16"/>
      <c r="MNZ1160" s="16"/>
      <c r="MOA1160" s="16"/>
      <c r="MOB1160" s="16"/>
      <c r="MOC1160" s="16"/>
      <c r="MOD1160" s="16"/>
      <c r="MOE1160" s="16"/>
      <c r="MOF1160" s="16"/>
      <c r="MOG1160" s="16"/>
      <c r="MOH1160" s="16"/>
      <c r="MOI1160" s="16"/>
      <c r="MOJ1160" s="16"/>
      <c r="MOK1160" s="16"/>
      <c r="MOL1160" s="16"/>
      <c r="MOM1160" s="16"/>
      <c r="MON1160" s="16"/>
      <c r="MOO1160" s="16"/>
      <c r="MOP1160" s="16"/>
      <c r="MOQ1160" s="16"/>
      <c r="MOR1160" s="16"/>
      <c r="MOS1160" s="16"/>
      <c r="MOT1160" s="16"/>
      <c r="MOU1160" s="16"/>
      <c r="MOV1160" s="16"/>
      <c r="MOW1160" s="16"/>
      <c r="MOX1160" s="16"/>
      <c r="MOY1160" s="16"/>
      <c r="MOZ1160" s="16"/>
      <c r="MPA1160" s="16"/>
      <c r="MPB1160" s="16"/>
      <c r="MPC1160" s="16"/>
      <c r="MPD1160" s="16"/>
      <c r="MPE1160" s="16"/>
      <c r="MPF1160" s="16"/>
      <c r="MPG1160" s="16"/>
      <c r="MPH1160" s="16"/>
      <c r="MPI1160" s="16"/>
      <c r="MPJ1160" s="16"/>
      <c r="MPK1160" s="16"/>
      <c r="MPL1160" s="16"/>
      <c r="MPM1160" s="16"/>
      <c r="MPN1160" s="16"/>
      <c r="MPO1160" s="16"/>
      <c r="MPP1160" s="16"/>
      <c r="MPQ1160" s="16"/>
      <c r="MPR1160" s="16"/>
      <c r="MPS1160" s="16"/>
      <c r="MPT1160" s="16"/>
      <c r="MPU1160" s="16"/>
      <c r="MPV1160" s="16"/>
      <c r="MPW1160" s="16"/>
      <c r="MPX1160" s="16"/>
      <c r="MPY1160" s="16"/>
      <c r="MPZ1160" s="16"/>
      <c r="MQA1160" s="16"/>
      <c r="MQB1160" s="16"/>
      <c r="MQC1160" s="16"/>
      <c r="MQD1160" s="16"/>
      <c r="MQE1160" s="16"/>
      <c r="MQF1160" s="16"/>
      <c r="MQG1160" s="16"/>
      <c r="MQH1160" s="16"/>
      <c r="MQI1160" s="16"/>
      <c r="MQJ1160" s="16"/>
      <c r="MQK1160" s="16"/>
      <c r="MQL1160" s="16"/>
      <c r="MQM1160" s="16"/>
      <c r="MQN1160" s="16"/>
      <c r="MQO1160" s="16"/>
      <c r="MQP1160" s="16"/>
      <c r="MQQ1160" s="16"/>
      <c r="MQR1160" s="16"/>
      <c r="MQS1160" s="16"/>
      <c r="MQT1160" s="16"/>
      <c r="MQU1160" s="16"/>
      <c r="MQV1160" s="16"/>
      <c r="MQW1160" s="16"/>
      <c r="MQX1160" s="16"/>
      <c r="MQY1160" s="16"/>
      <c r="MQZ1160" s="16"/>
      <c r="MRA1160" s="16"/>
      <c r="MRB1160" s="16"/>
      <c r="MRC1160" s="16"/>
      <c r="MRD1160" s="16"/>
      <c r="MRE1160" s="16"/>
      <c r="MRF1160" s="16"/>
      <c r="MRG1160" s="16"/>
      <c r="MRH1160" s="16"/>
      <c r="MRI1160" s="16"/>
      <c r="MRJ1160" s="16"/>
      <c r="MRK1160" s="16"/>
      <c r="MRL1160" s="16"/>
      <c r="MRM1160" s="16"/>
      <c r="MRN1160" s="16"/>
      <c r="MRO1160" s="16"/>
      <c r="MRP1160" s="16"/>
      <c r="MRQ1160" s="16"/>
      <c r="MRR1160" s="16"/>
      <c r="MRS1160" s="16"/>
      <c r="MRT1160" s="16"/>
      <c r="MRU1160" s="16"/>
      <c r="MRV1160" s="16"/>
      <c r="MRW1160" s="16"/>
      <c r="MRX1160" s="16"/>
      <c r="MRY1160" s="16"/>
      <c r="MRZ1160" s="16"/>
      <c r="MSA1160" s="16"/>
      <c r="MSB1160" s="16"/>
      <c r="MSC1160" s="16"/>
      <c r="MSD1160" s="16"/>
      <c r="MSE1160" s="16"/>
      <c r="MSF1160" s="16"/>
      <c r="MSG1160" s="16"/>
      <c r="MSH1160" s="16"/>
      <c r="MSI1160" s="16"/>
      <c r="MSJ1160" s="16"/>
      <c r="MSK1160" s="16"/>
      <c r="MSL1160" s="16"/>
      <c r="MSM1160" s="16"/>
      <c r="MSN1160" s="16"/>
      <c r="MSO1160" s="16"/>
      <c r="MSP1160" s="16"/>
      <c r="MSQ1160" s="16"/>
      <c r="MSR1160" s="16"/>
      <c r="MSS1160" s="16"/>
      <c r="MST1160" s="16"/>
      <c r="MSU1160" s="16"/>
      <c r="MSV1160" s="16"/>
      <c r="MSW1160" s="16"/>
      <c r="MSX1160" s="16"/>
      <c r="MSY1160" s="16"/>
      <c r="MSZ1160" s="16"/>
      <c r="MTA1160" s="16"/>
      <c r="MTB1160" s="16"/>
      <c r="MTC1160" s="16"/>
      <c r="MTD1160" s="16"/>
      <c r="MTE1160" s="16"/>
      <c r="MTF1160" s="16"/>
      <c r="MTG1160" s="16"/>
      <c r="MTH1160" s="16"/>
      <c r="MTI1160" s="16"/>
      <c r="MTJ1160" s="16"/>
      <c r="MTK1160" s="16"/>
      <c r="MTL1160" s="16"/>
      <c r="MTM1160" s="16"/>
      <c r="MTN1160" s="16"/>
      <c r="MTO1160" s="16"/>
      <c r="MTP1160" s="16"/>
      <c r="MTQ1160" s="16"/>
      <c r="MTR1160" s="16"/>
      <c r="MTS1160" s="16"/>
      <c r="MTT1160" s="16"/>
      <c r="MTU1160" s="16"/>
      <c r="MTV1160" s="16"/>
      <c r="MTW1160" s="16"/>
      <c r="MTX1160" s="16"/>
      <c r="MTY1160" s="16"/>
      <c r="MTZ1160" s="16"/>
      <c r="MUA1160" s="16"/>
      <c r="MUB1160" s="16"/>
      <c r="MUC1160" s="16"/>
      <c r="MUD1160" s="16"/>
      <c r="MUE1160" s="16"/>
      <c r="MUF1160" s="16"/>
      <c r="MUG1160" s="16"/>
      <c r="MUH1160" s="16"/>
      <c r="MUI1160" s="16"/>
      <c r="MUJ1160" s="16"/>
      <c r="MUK1160" s="16"/>
      <c r="MUL1160" s="16"/>
      <c r="MUM1160" s="16"/>
      <c r="MUN1160" s="16"/>
      <c r="MUO1160" s="16"/>
      <c r="MUP1160" s="16"/>
      <c r="MUQ1160" s="16"/>
      <c r="MUR1160" s="16"/>
      <c r="MUS1160" s="16"/>
      <c r="MUT1160" s="16"/>
      <c r="MUU1160" s="16"/>
      <c r="MUV1160" s="16"/>
      <c r="MUW1160" s="16"/>
      <c r="MUX1160" s="16"/>
      <c r="MUY1160" s="16"/>
      <c r="MUZ1160" s="16"/>
      <c r="MVA1160" s="16"/>
      <c r="MVB1160" s="16"/>
      <c r="MVC1160" s="16"/>
      <c r="MVD1160" s="16"/>
      <c r="MVE1160" s="16"/>
      <c r="MVF1160" s="16"/>
      <c r="MVG1160" s="16"/>
      <c r="MVH1160" s="16"/>
      <c r="MVI1160" s="16"/>
      <c r="MVJ1160" s="16"/>
      <c r="MVK1160" s="16"/>
      <c r="MVL1160" s="16"/>
      <c r="MVM1160" s="16"/>
      <c r="MVN1160" s="16"/>
      <c r="MVO1160" s="16"/>
      <c r="MVP1160" s="16"/>
      <c r="MVQ1160" s="16"/>
      <c r="MVR1160" s="16"/>
      <c r="MVS1160" s="16"/>
      <c r="MVT1160" s="16"/>
      <c r="MVU1160" s="16"/>
      <c r="MVV1160" s="16"/>
      <c r="MVW1160" s="16"/>
      <c r="MVX1160" s="16"/>
      <c r="MVY1160" s="16"/>
      <c r="MVZ1160" s="16"/>
      <c r="MWA1160" s="16"/>
      <c r="MWB1160" s="16"/>
      <c r="MWC1160" s="16"/>
      <c r="MWD1160" s="16"/>
      <c r="MWE1160" s="16"/>
      <c r="MWF1160" s="16"/>
      <c r="MWG1160" s="16"/>
      <c r="MWH1160" s="16"/>
      <c r="MWI1160" s="16"/>
      <c r="MWJ1160" s="16"/>
      <c r="MWK1160" s="16"/>
      <c r="MWL1160" s="16"/>
      <c r="MWM1160" s="16"/>
      <c r="MWN1160" s="16"/>
      <c r="MWO1160" s="16"/>
      <c r="MWP1160" s="16"/>
      <c r="MWQ1160" s="16"/>
      <c r="MWR1160" s="16"/>
      <c r="MWS1160" s="16"/>
      <c r="MWT1160" s="16"/>
      <c r="MWU1160" s="16"/>
      <c r="MWV1160" s="16"/>
      <c r="MWW1160" s="16"/>
      <c r="MWX1160" s="16"/>
      <c r="MWY1160" s="16"/>
      <c r="MWZ1160" s="16"/>
      <c r="MXA1160" s="16"/>
      <c r="MXB1160" s="16"/>
      <c r="MXC1160" s="16"/>
      <c r="MXD1160" s="16"/>
      <c r="MXE1160" s="16"/>
      <c r="MXF1160" s="16"/>
      <c r="MXG1160" s="16"/>
      <c r="MXH1160" s="16"/>
      <c r="MXI1160" s="16"/>
      <c r="MXJ1160" s="16"/>
      <c r="MXK1160" s="16"/>
      <c r="MXL1160" s="16"/>
      <c r="MXM1160" s="16"/>
      <c r="MXN1160" s="16"/>
      <c r="MXO1160" s="16"/>
      <c r="MXP1160" s="16"/>
      <c r="MXQ1160" s="16"/>
      <c r="MXR1160" s="16"/>
      <c r="MXS1160" s="16"/>
      <c r="MXT1160" s="16"/>
      <c r="MXU1160" s="16"/>
      <c r="MXV1160" s="16"/>
      <c r="MXW1160" s="16"/>
      <c r="MXX1160" s="16"/>
      <c r="MXY1160" s="16"/>
      <c r="MXZ1160" s="16"/>
      <c r="MYA1160" s="16"/>
      <c r="MYB1160" s="16"/>
      <c r="MYC1160" s="16"/>
      <c r="MYD1160" s="16"/>
      <c r="MYE1160" s="16"/>
      <c r="MYF1160" s="16"/>
      <c r="MYG1160" s="16"/>
      <c r="MYH1160" s="16"/>
      <c r="MYI1160" s="16"/>
      <c r="MYJ1160" s="16"/>
      <c r="MYK1160" s="16"/>
      <c r="MYL1160" s="16"/>
      <c r="MYM1160" s="16"/>
      <c r="MYN1160" s="16"/>
      <c r="MYO1160" s="16"/>
      <c r="MYP1160" s="16"/>
      <c r="MYQ1160" s="16"/>
      <c r="MYR1160" s="16"/>
      <c r="MYS1160" s="16"/>
      <c r="MYT1160" s="16"/>
      <c r="MYU1160" s="16"/>
      <c r="MYV1160" s="16"/>
      <c r="MYW1160" s="16"/>
      <c r="MYX1160" s="16"/>
      <c r="MYY1160" s="16"/>
      <c r="MYZ1160" s="16"/>
      <c r="MZA1160" s="16"/>
      <c r="MZB1160" s="16"/>
      <c r="MZC1160" s="16"/>
      <c r="MZD1160" s="16"/>
      <c r="MZE1160" s="16"/>
      <c r="MZF1160" s="16"/>
      <c r="MZG1160" s="16"/>
      <c r="MZH1160" s="16"/>
      <c r="MZI1160" s="16"/>
      <c r="MZJ1160" s="16"/>
      <c r="MZK1160" s="16"/>
      <c r="MZL1160" s="16"/>
      <c r="MZM1160" s="16"/>
      <c r="MZN1160" s="16"/>
      <c r="MZO1160" s="16"/>
      <c r="MZP1160" s="16"/>
      <c r="MZQ1160" s="16"/>
      <c r="MZR1160" s="16"/>
      <c r="MZS1160" s="16"/>
      <c r="MZT1160" s="16"/>
      <c r="MZU1160" s="16"/>
      <c r="MZV1160" s="16"/>
      <c r="MZW1160" s="16"/>
      <c r="MZX1160" s="16"/>
      <c r="MZY1160" s="16"/>
      <c r="MZZ1160" s="16"/>
      <c r="NAA1160" s="16"/>
      <c r="NAB1160" s="16"/>
      <c r="NAC1160" s="16"/>
      <c r="NAD1160" s="16"/>
      <c r="NAE1160" s="16"/>
      <c r="NAF1160" s="16"/>
      <c r="NAG1160" s="16"/>
      <c r="NAH1160" s="16"/>
      <c r="NAI1160" s="16"/>
      <c r="NAJ1160" s="16"/>
      <c r="NAK1160" s="16"/>
      <c r="NAL1160" s="16"/>
      <c r="NAM1160" s="16"/>
      <c r="NAN1160" s="16"/>
      <c r="NAO1160" s="16"/>
      <c r="NAP1160" s="16"/>
      <c r="NAQ1160" s="16"/>
      <c r="NAR1160" s="16"/>
      <c r="NAS1160" s="16"/>
      <c r="NAT1160" s="16"/>
      <c r="NAU1160" s="16"/>
      <c r="NAV1160" s="16"/>
      <c r="NAW1160" s="16"/>
      <c r="NAX1160" s="16"/>
      <c r="NAY1160" s="16"/>
      <c r="NAZ1160" s="16"/>
      <c r="NBA1160" s="16"/>
      <c r="NBB1160" s="16"/>
      <c r="NBC1160" s="16"/>
      <c r="NBD1160" s="16"/>
      <c r="NBE1160" s="16"/>
      <c r="NBF1160" s="16"/>
      <c r="NBG1160" s="16"/>
      <c r="NBH1160" s="16"/>
      <c r="NBI1160" s="16"/>
      <c r="NBJ1160" s="16"/>
      <c r="NBK1160" s="16"/>
      <c r="NBL1160" s="16"/>
      <c r="NBM1160" s="16"/>
      <c r="NBN1160" s="16"/>
      <c r="NBO1160" s="16"/>
      <c r="NBP1160" s="16"/>
      <c r="NBQ1160" s="16"/>
      <c r="NBR1160" s="16"/>
      <c r="NBS1160" s="16"/>
      <c r="NBT1160" s="16"/>
      <c r="NBU1160" s="16"/>
      <c r="NBV1160" s="16"/>
      <c r="NBW1160" s="16"/>
      <c r="NBX1160" s="16"/>
      <c r="NBY1160" s="16"/>
      <c r="NBZ1160" s="16"/>
      <c r="NCA1160" s="16"/>
      <c r="NCB1160" s="16"/>
      <c r="NCC1160" s="16"/>
      <c r="NCD1160" s="16"/>
      <c r="NCE1160" s="16"/>
      <c r="NCF1160" s="16"/>
      <c r="NCG1160" s="16"/>
      <c r="NCH1160" s="16"/>
      <c r="NCI1160" s="16"/>
      <c r="NCJ1160" s="16"/>
      <c r="NCK1160" s="16"/>
      <c r="NCL1160" s="16"/>
      <c r="NCM1160" s="16"/>
      <c r="NCN1160" s="16"/>
      <c r="NCO1160" s="16"/>
      <c r="NCP1160" s="16"/>
      <c r="NCQ1160" s="16"/>
      <c r="NCR1160" s="16"/>
      <c r="NCS1160" s="16"/>
      <c r="NCT1160" s="16"/>
      <c r="NCU1160" s="16"/>
      <c r="NCV1160" s="16"/>
      <c r="NCW1160" s="16"/>
      <c r="NCX1160" s="16"/>
      <c r="NCY1160" s="16"/>
      <c r="NCZ1160" s="16"/>
      <c r="NDA1160" s="16"/>
      <c r="NDB1160" s="16"/>
      <c r="NDC1160" s="16"/>
      <c r="NDD1160" s="16"/>
      <c r="NDE1160" s="16"/>
      <c r="NDF1160" s="16"/>
      <c r="NDG1160" s="16"/>
      <c r="NDH1160" s="16"/>
      <c r="NDI1160" s="16"/>
      <c r="NDJ1160" s="16"/>
      <c r="NDK1160" s="16"/>
      <c r="NDL1160" s="16"/>
      <c r="NDM1160" s="16"/>
      <c r="NDN1160" s="16"/>
      <c r="NDO1160" s="16"/>
      <c r="NDP1160" s="16"/>
      <c r="NDQ1160" s="16"/>
      <c r="NDR1160" s="16"/>
      <c r="NDS1160" s="16"/>
      <c r="NDT1160" s="16"/>
      <c r="NDU1160" s="16"/>
      <c r="NDV1160" s="16"/>
      <c r="NDW1160" s="16"/>
      <c r="NDX1160" s="16"/>
      <c r="NDY1160" s="16"/>
      <c r="NDZ1160" s="16"/>
      <c r="NEA1160" s="16"/>
      <c r="NEB1160" s="16"/>
      <c r="NEC1160" s="16"/>
      <c r="NED1160" s="16"/>
      <c r="NEE1160" s="16"/>
      <c r="NEF1160" s="16"/>
      <c r="NEG1160" s="16"/>
      <c r="NEH1160" s="16"/>
      <c r="NEI1160" s="16"/>
      <c r="NEJ1160" s="16"/>
      <c r="NEK1160" s="16"/>
      <c r="NEL1160" s="16"/>
      <c r="NEM1160" s="16"/>
      <c r="NEN1160" s="16"/>
      <c r="NEO1160" s="16"/>
      <c r="NEP1160" s="16"/>
      <c r="NEQ1160" s="16"/>
      <c r="NER1160" s="16"/>
      <c r="NES1160" s="16"/>
      <c r="NET1160" s="16"/>
      <c r="NEU1160" s="16"/>
      <c r="NEV1160" s="16"/>
      <c r="NEW1160" s="16"/>
      <c r="NEX1160" s="16"/>
      <c r="NEY1160" s="16"/>
      <c r="NEZ1160" s="16"/>
      <c r="NFA1160" s="16"/>
      <c r="NFB1160" s="16"/>
      <c r="NFC1160" s="16"/>
      <c r="NFD1160" s="16"/>
      <c r="NFE1160" s="16"/>
      <c r="NFF1160" s="16"/>
      <c r="NFG1160" s="16"/>
      <c r="NFH1160" s="16"/>
      <c r="NFI1160" s="16"/>
      <c r="NFJ1160" s="16"/>
      <c r="NFK1160" s="16"/>
      <c r="NFL1160" s="16"/>
      <c r="NFM1160" s="16"/>
      <c r="NFN1160" s="16"/>
      <c r="NFO1160" s="16"/>
      <c r="NFP1160" s="16"/>
      <c r="NFQ1160" s="16"/>
      <c r="NFR1160" s="16"/>
      <c r="NFS1160" s="16"/>
      <c r="NFT1160" s="16"/>
      <c r="NFU1160" s="16"/>
      <c r="NFV1160" s="16"/>
      <c r="NFW1160" s="16"/>
      <c r="NFX1160" s="16"/>
      <c r="NFY1160" s="16"/>
      <c r="NFZ1160" s="16"/>
      <c r="NGA1160" s="16"/>
      <c r="NGB1160" s="16"/>
      <c r="NGC1160" s="16"/>
      <c r="NGD1160" s="16"/>
      <c r="NGE1160" s="16"/>
      <c r="NGF1160" s="16"/>
      <c r="NGG1160" s="16"/>
      <c r="NGH1160" s="16"/>
      <c r="NGI1160" s="16"/>
      <c r="NGJ1160" s="16"/>
      <c r="NGK1160" s="16"/>
      <c r="NGL1160" s="16"/>
      <c r="NGM1160" s="16"/>
      <c r="NGN1160" s="16"/>
      <c r="NGO1160" s="16"/>
      <c r="NGP1160" s="16"/>
      <c r="NGQ1160" s="16"/>
      <c r="NGR1160" s="16"/>
      <c r="NGS1160" s="16"/>
      <c r="NGT1160" s="16"/>
      <c r="NGU1160" s="16"/>
      <c r="NGV1160" s="16"/>
      <c r="NGW1160" s="16"/>
      <c r="NGX1160" s="16"/>
      <c r="NGY1160" s="16"/>
      <c r="NGZ1160" s="16"/>
      <c r="NHA1160" s="16"/>
      <c r="NHB1160" s="16"/>
      <c r="NHC1160" s="16"/>
      <c r="NHD1160" s="16"/>
      <c r="NHE1160" s="16"/>
      <c r="NHF1160" s="16"/>
      <c r="NHG1160" s="16"/>
      <c r="NHH1160" s="16"/>
      <c r="NHI1160" s="16"/>
      <c r="NHJ1160" s="16"/>
      <c r="NHK1160" s="16"/>
      <c r="NHL1160" s="16"/>
      <c r="NHM1160" s="16"/>
      <c r="NHN1160" s="16"/>
      <c r="NHO1160" s="16"/>
      <c r="NHP1160" s="16"/>
      <c r="NHQ1160" s="16"/>
      <c r="NHR1160" s="16"/>
      <c r="NHS1160" s="16"/>
      <c r="NHT1160" s="16"/>
      <c r="NHU1160" s="16"/>
      <c r="NHV1160" s="16"/>
      <c r="NHW1160" s="16"/>
      <c r="NHX1160" s="16"/>
      <c r="NHY1160" s="16"/>
      <c r="NHZ1160" s="16"/>
      <c r="NIA1160" s="16"/>
      <c r="NIB1160" s="16"/>
      <c r="NIC1160" s="16"/>
      <c r="NID1160" s="16"/>
      <c r="NIE1160" s="16"/>
      <c r="NIF1160" s="16"/>
      <c r="NIG1160" s="16"/>
      <c r="NIH1160" s="16"/>
      <c r="NII1160" s="16"/>
      <c r="NIJ1160" s="16"/>
      <c r="NIK1160" s="16"/>
      <c r="NIL1160" s="16"/>
      <c r="NIM1160" s="16"/>
      <c r="NIN1160" s="16"/>
      <c r="NIO1160" s="16"/>
      <c r="NIP1160" s="16"/>
      <c r="NIQ1160" s="16"/>
      <c r="NIR1160" s="16"/>
      <c r="NIS1160" s="16"/>
      <c r="NIT1160" s="16"/>
      <c r="NIU1160" s="16"/>
      <c r="NIV1160" s="16"/>
      <c r="NIW1160" s="16"/>
      <c r="NIX1160" s="16"/>
      <c r="NIY1160" s="16"/>
      <c r="NIZ1160" s="16"/>
      <c r="NJA1160" s="16"/>
      <c r="NJB1160" s="16"/>
      <c r="NJC1160" s="16"/>
      <c r="NJD1160" s="16"/>
      <c r="NJE1160" s="16"/>
      <c r="NJF1160" s="16"/>
      <c r="NJG1160" s="16"/>
      <c r="NJH1160" s="16"/>
      <c r="NJI1160" s="16"/>
      <c r="NJJ1160" s="16"/>
      <c r="NJK1160" s="16"/>
      <c r="NJL1160" s="16"/>
      <c r="NJM1160" s="16"/>
      <c r="NJN1160" s="16"/>
      <c r="NJO1160" s="16"/>
      <c r="NJP1160" s="16"/>
      <c r="NJQ1160" s="16"/>
      <c r="NJR1160" s="16"/>
      <c r="NJS1160" s="16"/>
      <c r="NJT1160" s="16"/>
      <c r="NJU1160" s="16"/>
      <c r="NJV1160" s="16"/>
      <c r="NJW1160" s="16"/>
      <c r="NJX1160" s="16"/>
      <c r="NJY1160" s="16"/>
      <c r="NJZ1160" s="16"/>
      <c r="NKA1160" s="16"/>
      <c r="NKB1160" s="16"/>
      <c r="NKC1160" s="16"/>
      <c r="NKD1160" s="16"/>
      <c r="NKE1160" s="16"/>
      <c r="NKF1160" s="16"/>
      <c r="NKG1160" s="16"/>
      <c r="NKH1160" s="16"/>
      <c r="NKI1160" s="16"/>
      <c r="NKJ1160" s="16"/>
      <c r="NKK1160" s="16"/>
      <c r="NKL1160" s="16"/>
      <c r="NKM1160" s="16"/>
      <c r="NKN1160" s="16"/>
      <c r="NKO1160" s="16"/>
      <c r="NKP1160" s="16"/>
      <c r="NKQ1160" s="16"/>
      <c r="NKR1160" s="16"/>
      <c r="NKS1160" s="16"/>
      <c r="NKT1160" s="16"/>
      <c r="NKU1160" s="16"/>
      <c r="NKV1160" s="16"/>
      <c r="NKW1160" s="16"/>
      <c r="NKX1160" s="16"/>
      <c r="NKY1160" s="16"/>
      <c r="NKZ1160" s="16"/>
      <c r="NLA1160" s="16"/>
      <c r="NLB1160" s="16"/>
      <c r="NLC1160" s="16"/>
      <c r="NLD1160" s="16"/>
      <c r="NLE1160" s="16"/>
      <c r="NLF1160" s="16"/>
      <c r="NLG1160" s="16"/>
      <c r="NLH1160" s="16"/>
      <c r="NLI1160" s="16"/>
      <c r="NLJ1160" s="16"/>
      <c r="NLK1160" s="16"/>
      <c r="NLL1160" s="16"/>
      <c r="NLM1160" s="16"/>
      <c r="NLN1160" s="16"/>
      <c r="NLO1160" s="16"/>
      <c r="NLP1160" s="16"/>
      <c r="NLQ1160" s="16"/>
      <c r="NLR1160" s="16"/>
      <c r="NLS1160" s="16"/>
      <c r="NLT1160" s="16"/>
      <c r="NLU1160" s="16"/>
      <c r="NLV1160" s="16"/>
      <c r="NLW1160" s="16"/>
      <c r="NLX1160" s="16"/>
      <c r="NLY1160" s="16"/>
      <c r="NLZ1160" s="16"/>
      <c r="NMA1160" s="16"/>
      <c r="NMB1160" s="16"/>
      <c r="NMC1160" s="16"/>
      <c r="NMD1160" s="16"/>
      <c r="NME1160" s="16"/>
      <c r="NMF1160" s="16"/>
      <c r="NMG1160" s="16"/>
      <c r="NMH1160" s="16"/>
      <c r="NMI1160" s="16"/>
      <c r="NMJ1160" s="16"/>
      <c r="NMK1160" s="16"/>
      <c r="NML1160" s="16"/>
      <c r="NMM1160" s="16"/>
      <c r="NMN1160" s="16"/>
      <c r="NMO1160" s="16"/>
      <c r="NMP1160" s="16"/>
      <c r="NMQ1160" s="16"/>
      <c r="NMR1160" s="16"/>
      <c r="NMS1160" s="16"/>
      <c r="NMT1160" s="16"/>
      <c r="NMU1160" s="16"/>
      <c r="NMV1160" s="16"/>
      <c r="NMW1160" s="16"/>
      <c r="NMX1160" s="16"/>
      <c r="NMY1160" s="16"/>
      <c r="NMZ1160" s="16"/>
      <c r="NNA1160" s="16"/>
      <c r="NNB1160" s="16"/>
      <c r="NNC1160" s="16"/>
      <c r="NND1160" s="16"/>
      <c r="NNE1160" s="16"/>
      <c r="NNF1160" s="16"/>
      <c r="NNG1160" s="16"/>
      <c r="NNH1160" s="16"/>
      <c r="NNI1160" s="16"/>
      <c r="NNJ1160" s="16"/>
      <c r="NNK1160" s="16"/>
      <c r="NNL1160" s="16"/>
      <c r="NNM1160" s="16"/>
      <c r="NNN1160" s="16"/>
      <c r="NNO1160" s="16"/>
      <c r="NNP1160" s="16"/>
      <c r="NNQ1160" s="16"/>
      <c r="NNR1160" s="16"/>
      <c r="NNS1160" s="16"/>
      <c r="NNT1160" s="16"/>
      <c r="NNU1160" s="16"/>
      <c r="NNV1160" s="16"/>
      <c r="NNW1160" s="16"/>
      <c r="NNX1160" s="16"/>
      <c r="NNY1160" s="16"/>
      <c r="NNZ1160" s="16"/>
      <c r="NOA1160" s="16"/>
      <c r="NOB1160" s="16"/>
      <c r="NOC1160" s="16"/>
      <c r="NOD1160" s="16"/>
      <c r="NOE1160" s="16"/>
      <c r="NOF1160" s="16"/>
      <c r="NOG1160" s="16"/>
      <c r="NOH1160" s="16"/>
      <c r="NOI1160" s="16"/>
      <c r="NOJ1160" s="16"/>
      <c r="NOK1160" s="16"/>
      <c r="NOL1160" s="16"/>
      <c r="NOM1160" s="16"/>
      <c r="NON1160" s="16"/>
      <c r="NOO1160" s="16"/>
      <c r="NOP1160" s="16"/>
      <c r="NOQ1160" s="16"/>
      <c r="NOR1160" s="16"/>
      <c r="NOS1160" s="16"/>
      <c r="NOT1160" s="16"/>
      <c r="NOU1160" s="16"/>
      <c r="NOV1160" s="16"/>
      <c r="NOW1160" s="16"/>
      <c r="NOX1160" s="16"/>
      <c r="NOY1160" s="16"/>
      <c r="NOZ1160" s="16"/>
      <c r="NPA1160" s="16"/>
      <c r="NPB1160" s="16"/>
      <c r="NPC1160" s="16"/>
      <c r="NPD1160" s="16"/>
      <c r="NPE1160" s="16"/>
      <c r="NPF1160" s="16"/>
      <c r="NPG1160" s="16"/>
      <c r="NPH1160" s="16"/>
      <c r="NPI1160" s="16"/>
      <c r="NPJ1160" s="16"/>
      <c r="NPK1160" s="16"/>
      <c r="NPL1160" s="16"/>
      <c r="NPM1160" s="16"/>
      <c r="NPN1160" s="16"/>
      <c r="NPO1160" s="16"/>
      <c r="NPP1160" s="16"/>
      <c r="NPQ1160" s="16"/>
      <c r="NPR1160" s="16"/>
      <c r="NPS1160" s="16"/>
      <c r="NPT1160" s="16"/>
      <c r="NPU1160" s="16"/>
      <c r="NPV1160" s="16"/>
      <c r="NPW1160" s="16"/>
      <c r="NPX1160" s="16"/>
      <c r="NPY1160" s="16"/>
      <c r="NPZ1160" s="16"/>
      <c r="NQA1160" s="16"/>
      <c r="NQB1160" s="16"/>
      <c r="NQC1160" s="16"/>
      <c r="NQD1160" s="16"/>
      <c r="NQE1160" s="16"/>
      <c r="NQF1160" s="16"/>
      <c r="NQG1160" s="16"/>
      <c r="NQH1160" s="16"/>
      <c r="NQI1160" s="16"/>
      <c r="NQJ1160" s="16"/>
      <c r="NQK1160" s="16"/>
      <c r="NQL1160" s="16"/>
      <c r="NQM1160" s="16"/>
      <c r="NQN1160" s="16"/>
      <c r="NQO1160" s="16"/>
      <c r="NQP1160" s="16"/>
      <c r="NQQ1160" s="16"/>
      <c r="NQR1160" s="16"/>
      <c r="NQS1160" s="16"/>
      <c r="NQT1160" s="16"/>
      <c r="NQU1160" s="16"/>
      <c r="NQV1160" s="16"/>
      <c r="NQW1160" s="16"/>
      <c r="NQX1160" s="16"/>
      <c r="NQY1160" s="16"/>
      <c r="NQZ1160" s="16"/>
      <c r="NRA1160" s="16"/>
      <c r="NRB1160" s="16"/>
      <c r="NRC1160" s="16"/>
      <c r="NRD1160" s="16"/>
      <c r="NRE1160" s="16"/>
      <c r="NRF1160" s="16"/>
      <c r="NRG1160" s="16"/>
      <c r="NRH1160" s="16"/>
      <c r="NRI1160" s="16"/>
      <c r="NRJ1160" s="16"/>
      <c r="NRK1160" s="16"/>
      <c r="NRL1160" s="16"/>
      <c r="NRM1160" s="16"/>
      <c r="NRN1160" s="16"/>
      <c r="NRO1160" s="16"/>
      <c r="NRP1160" s="16"/>
      <c r="NRQ1160" s="16"/>
      <c r="NRR1160" s="16"/>
      <c r="NRS1160" s="16"/>
      <c r="NRT1160" s="16"/>
      <c r="NRU1160" s="16"/>
      <c r="NRV1160" s="16"/>
      <c r="NRW1160" s="16"/>
      <c r="NRX1160" s="16"/>
      <c r="NRY1160" s="16"/>
      <c r="NRZ1160" s="16"/>
      <c r="NSA1160" s="16"/>
      <c r="NSB1160" s="16"/>
      <c r="NSC1160" s="16"/>
      <c r="NSD1160" s="16"/>
      <c r="NSE1160" s="16"/>
      <c r="NSF1160" s="16"/>
      <c r="NSG1160" s="16"/>
      <c r="NSH1160" s="16"/>
      <c r="NSI1160" s="16"/>
      <c r="NSJ1160" s="16"/>
      <c r="NSK1160" s="16"/>
      <c r="NSL1160" s="16"/>
      <c r="NSM1160" s="16"/>
      <c r="NSN1160" s="16"/>
      <c r="NSO1160" s="16"/>
      <c r="NSP1160" s="16"/>
      <c r="NSQ1160" s="16"/>
      <c r="NSR1160" s="16"/>
      <c r="NSS1160" s="16"/>
      <c r="NST1160" s="16"/>
      <c r="NSU1160" s="16"/>
      <c r="NSV1160" s="16"/>
      <c r="NSW1160" s="16"/>
      <c r="NSX1160" s="16"/>
      <c r="NSY1160" s="16"/>
      <c r="NSZ1160" s="16"/>
      <c r="NTA1160" s="16"/>
      <c r="NTB1160" s="16"/>
      <c r="NTC1160" s="16"/>
      <c r="NTD1160" s="16"/>
      <c r="NTE1160" s="16"/>
      <c r="NTF1160" s="16"/>
      <c r="NTG1160" s="16"/>
      <c r="NTH1160" s="16"/>
      <c r="NTI1160" s="16"/>
      <c r="NTJ1160" s="16"/>
      <c r="NTK1160" s="16"/>
      <c r="NTL1160" s="16"/>
      <c r="NTM1160" s="16"/>
      <c r="NTN1160" s="16"/>
      <c r="NTO1160" s="16"/>
      <c r="NTP1160" s="16"/>
      <c r="NTQ1160" s="16"/>
      <c r="NTR1160" s="16"/>
      <c r="NTS1160" s="16"/>
      <c r="NTT1160" s="16"/>
      <c r="NTU1160" s="16"/>
      <c r="NTV1160" s="16"/>
      <c r="NTW1160" s="16"/>
      <c r="NTX1160" s="16"/>
      <c r="NTY1160" s="16"/>
      <c r="NTZ1160" s="16"/>
      <c r="NUA1160" s="16"/>
      <c r="NUB1160" s="16"/>
      <c r="NUC1160" s="16"/>
      <c r="NUD1160" s="16"/>
      <c r="NUE1160" s="16"/>
      <c r="NUF1160" s="16"/>
      <c r="NUG1160" s="16"/>
      <c r="NUH1160" s="16"/>
      <c r="NUI1160" s="16"/>
      <c r="NUJ1160" s="16"/>
      <c r="NUK1160" s="16"/>
      <c r="NUL1160" s="16"/>
      <c r="NUM1160" s="16"/>
      <c r="NUN1160" s="16"/>
      <c r="NUO1160" s="16"/>
      <c r="NUP1160" s="16"/>
      <c r="NUQ1160" s="16"/>
      <c r="NUR1160" s="16"/>
      <c r="NUS1160" s="16"/>
      <c r="NUT1160" s="16"/>
      <c r="NUU1160" s="16"/>
      <c r="NUV1160" s="16"/>
      <c r="NUW1160" s="16"/>
      <c r="NUX1160" s="16"/>
      <c r="NUY1160" s="16"/>
      <c r="NUZ1160" s="16"/>
      <c r="NVA1160" s="16"/>
      <c r="NVB1160" s="16"/>
      <c r="NVC1160" s="16"/>
      <c r="NVD1160" s="16"/>
      <c r="NVE1160" s="16"/>
      <c r="NVF1160" s="16"/>
      <c r="NVG1160" s="16"/>
      <c r="NVH1160" s="16"/>
      <c r="NVI1160" s="16"/>
      <c r="NVJ1160" s="16"/>
      <c r="NVK1160" s="16"/>
      <c r="NVL1160" s="16"/>
      <c r="NVM1160" s="16"/>
      <c r="NVN1160" s="16"/>
      <c r="NVO1160" s="16"/>
      <c r="NVP1160" s="16"/>
      <c r="NVQ1160" s="16"/>
      <c r="NVR1160" s="16"/>
      <c r="NVS1160" s="16"/>
      <c r="NVT1160" s="16"/>
      <c r="NVU1160" s="16"/>
      <c r="NVV1160" s="16"/>
      <c r="NVW1160" s="16"/>
      <c r="NVX1160" s="16"/>
      <c r="NVY1160" s="16"/>
      <c r="NVZ1160" s="16"/>
      <c r="NWA1160" s="16"/>
      <c r="NWB1160" s="16"/>
      <c r="NWC1160" s="16"/>
      <c r="NWD1160" s="16"/>
      <c r="NWE1160" s="16"/>
      <c r="NWF1160" s="16"/>
      <c r="NWG1160" s="16"/>
      <c r="NWH1160" s="16"/>
      <c r="NWI1160" s="16"/>
      <c r="NWJ1160" s="16"/>
      <c r="NWK1160" s="16"/>
      <c r="NWL1160" s="16"/>
      <c r="NWM1160" s="16"/>
      <c r="NWN1160" s="16"/>
      <c r="NWO1160" s="16"/>
      <c r="NWP1160" s="16"/>
      <c r="NWQ1160" s="16"/>
      <c r="NWR1160" s="16"/>
      <c r="NWS1160" s="16"/>
      <c r="NWT1160" s="16"/>
      <c r="NWU1160" s="16"/>
      <c r="NWV1160" s="16"/>
      <c r="NWW1160" s="16"/>
      <c r="NWX1160" s="16"/>
      <c r="NWY1160" s="16"/>
      <c r="NWZ1160" s="16"/>
      <c r="NXA1160" s="16"/>
      <c r="NXB1160" s="16"/>
      <c r="NXC1160" s="16"/>
      <c r="NXD1160" s="16"/>
      <c r="NXE1160" s="16"/>
      <c r="NXF1160" s="16"/>
      <c r="NXG1160" s="16"/>
      <c r="NXH1160" s="16"/>
      <c r="NXI1160" s="16"/>
      <c r="NXJ1160" s="16"/>
      <c r="NXK1160" s="16"/>
      <c r="NXL1160" s="16"/>
      <c r="NXM1160" s="16"/>
      <c r="NXN1160" s="16"/>
      <c r="NXO1160" s="16"/>
      <c r="NXP1160" s="16"/>
      <c r="NXQ1160" s="16"/>
      <c r="NXR1160" s="16"/>
      <c r="NXS1160" s="16"/>
      <c r="NXT1160" s="16"/>
      <c r="NXU1160" s="16"/>
      <c r="NXV1160" s="16"/>
      <c r="NXW1160" s="16"/>
      <c r="NXX1160" s="16"/>
      <c r="NXY1160" s="16"/>
      <c r="NXZ1160" s="16"/>
      <c r="NYA1160" s="16"/>
      <c r="NYB1160" s="16"/>
      <c r="NYC1160" s="16"/>
      <c r="NYD1160" s="16"/>
      <c r="NYE1160" s="16"/>
      <c r="NYF1160" s="16"/>
      <c r="NYG1160" s="16"/>
      <c r="NYH1160" s="16"/>
      <c r="NYI1160" s="16"/>
      <c r="NYJ1160" s="16"/>
      <c r="NYK1160" s="16"/>
      <c r="NYL1160" s="16"/>
      <c r="NYM1160" s="16"/>
      <c r="NYN1160" s="16"/>
      <c r="NYO1160" s="16"/>
      <c r="NYP1160" s="16"/>
      <c r="NYQ1160" s="16"/>
      <c r="NYR1160" s="16"/>
      <c r="NYS1160" s="16"/>
      <c r="NYT1160" s="16"/>
      <c r="NYU1160" s="16"/>
      <c r="NYV1160" s="16"/>
      <c r="NYW1160" s="16"/>
      <c r="NYX1160" s="16"/>
      <c r="NYY1160" s="16"/>
      <c r="NYZ1160" s="16"/>
      <c r="NZA1160" s="16"/>
      <c r="NZB1160" s="16"/>
      <c r="NZC1160" s="16"/>
      <c r="NZD1160" s="16"/>
      <c r="NZE1160" s="16"/>
      <c r="NZF1160" s="16"/>
      <c r="NZG1160" s="16"/>
      <c r="NZH1160" s="16"/>
      <c r="NZI1160" s="16"/>
      <c r="NZJ1160" s="16"/>
      <c r="NZK1160" s="16"/>
      <c r="NZL1160" s="16"/>
      <c r="NZM1160" s="16"/>
      <c r="NZN1160" s="16"/>
      <c r="NZO1160" s="16"/>
      <c r="NZP1160" s="16"/>
      <c r="NZQ1160" s="16"/>
      <c r="NZR1160" s="16"/>
      <c r="NZS1160" s="16"/>
      <c r="NZT1160" s="16"/>
      <c r="NZU1160" s="16"/>
      <c r="NZV1160" s="16"/>
      <c r="NZW1160" s="16"/>
      <c r="NZX1160" s="16"/>
      <c r="NZY1160" s="16"/>
      <c r="NZZ1160" s="16"/>
      <c r="OAA1160" s="16"/>
      <c r="OAB1160" s="16"/>
      <c r="OAC1160" s="16"/>
      <c r="OAD1160" s="16"/>
      <c r="OAE1160" s="16"/>
      <c r="OAF1160" s="16"/>
      <c r="OAG1160" s="16"/>
      <c r="OAH1160" s="16"/>
      <c r="OAI1160" s="16"/>
      <c r="OAJ1160" s="16"/>
      <c r="OAK1160" s="16"/>
      <c r="OAL1160" s="16"/>
      <c r="OAM1160" s="16"/>
      <c r="OAN1160" s="16"/>
      <c r="OAO1160" s="16"/>
      <c r="OAP1160" s="16"/>
      <c r="OAQ1160" s="16"/>
      <c r="OAR1160" s="16"/>
      <c r="OAS1160" s="16"/>
      <c r="OAT1160" s="16"/>
      <c r="OAU1160" s="16"/>
      <c r="OAV1160" s="16"/>
      <c r="OAW1160" s="16"/>
      <c r="OAX1160" s="16"/>
      <c r="OAY1160" s="16"/>
      <c r="OAZ1160" s="16"/>
      <c r="OBA1160" s="16"/>
      <c r="OBB1160" s="16"/>
      <c r="OBC1160" s="16"/>
      <c r="OBD1160" s="16"/>
      <c r="OBE1160" s="16"/>
      <c r="OBF1160" s="16"/>
      <c r="OBG1160" s="16"/>
      <c r="OBH1160" s="16"/>
      <c r="OBI1160" s="16"/>
      <c r="OBJ1160" s="16"/>
      <c r="OBK1160" s="16"/>
      <c r="OBL1160" s="16"/>
      <c r="OBM1160" s="16"/>
      <c r="OBN1160" s="16"/>
      <c r="OBO1160" s="16"/>
      <c r="OBP1160" s="16"/>
      <c r="OBQ1160" s="16"/>
      <c r="OBR1160" s="16"/>
      <c r="OBS1160" s="16"/>
      <c r="OBT1160" s="16"/>
      <c r="OBU1160" s="16"/>
      <c r="OBV1160" s="16"/>
      <c r="OBW1160" s="16"/>
      <c r="OBX1160" s="16"/>
      <c r="OBY1160" s="16"/>
      <c r="OBZ1160" s="16"/>
      <c r="OCA1160" s="16"/>
      <c r="OCB1160" s="16"/>
      <c r="OCC1160" s="16"/>
      <c r="OCD1160" s="16"/>
      <c r="OCE1160" s="16"/>
      <c r="OCF1160" s="16"/>
      <c r="OCG1160" s="16"/>
      <c r="OCH1160" s="16"/>
      <c r="OCI1160" s="16"/>
      <c r="OCJ1160" s="16"/>
      <c r="OCK1160" s="16"/>
      <c r="OCL1160" s="16"/>
      <c r="OCM1160" s="16"/>
      <c r="OCN1160" s="16"/>
      <c r="OCO1160" s="16"/>
      <c r="OCP1160" s="16"/>
      <c r="OCQ1160" s="16"/>
      <c r="OCR1160" s="16"/>
      <c r="OCS1160" s="16"/>
      <c r="OCT1160" s="16"/>
      <c r="OCU1160" s="16"/>
      <c r="OCV1160" s="16"/>
      <c r="OCW1160" s="16"/>
      <c r="OCX1160" s="16"/>
      <c r="OCY1160" s="16"/>
      <c r="OCZ1160" s="16"/>
      <c r="ODA1160" s="16"/>
      <c r="ODB1160" s="16"/>
      <c r="ODC1160" s="16"/>
      <c r="ODD1160" s="16"/>
      <c r="ODE1160" s="16"/>
      <c r="ODF1160" s="16"/>
      <c r="ODG1160" s="16"/>
      <c r="ODH1160" s="16"/>
      <c r="ODI1160" s="16"/>
      <c r="ODJ1160" s="16"/>
      <c r="ODK1160" s="16"/>
      <c r="ODL1160" s="16"/>
      <c r="ODM1160" s="16"/>
      <c r="ODN1160" s="16"/>
      <c r="ODO1160" s="16"/>
      <c r="ODP1160" s="16"/>
      <c r="ODQ1160" s="16"/>
      <c r="ODR1160" s="16"/>
      <c r="ODS1160" s="16"/>
      <c r="ODT1160" s="16"/>
      <c r="ODU1160" s="16"/>
      <c r="ODV1160" s="16"/>
      <c r="ODW1160" s="16"/>
      <c r="ODX1160" s="16"/>
      <c r="ODY1160" s="16"/>
      <c r="ODZ1160" s="16"/>
      <c r="OEA1160" s="16"/>
      <c r="OEB1160" s="16"/>
      <c r="OEC1160" s="16"/>
      <c r="OED1160" s="16"/>
      <c r="OEE1160" s="16"/>
      <c r="OEF1160" s="16"/>
      <c r="OEG1160" s="16"/>
      <c r="OEH1160" s="16"/>
      <c r="OEI1160" s="16"/>
      <c r="OEJ1160" s="16"/>
      <c r="OEK1160" s="16"/>
      <c r="OEL1160" s="16"/>
      <c r="OEM1160" s="16"/>
      <c r="OEN1160" s="16"/>
      <c r="OEO1160" s="16"/>
      <c r="OEP1160" s="16"/>
      <c r="OEQ1160" s="16"/>
      <c r="OER1160" s="16"/>
      <c r="OES1160" s="16"/>
      <c r="OET1160" s="16"/>
      <c r="OEU1160" s="16"/>
      <c r="OEV1160" s="16"/>
      <c r="OEW1160" s="16"/>
      <c r="OEX1160" s="16"/>
      <c r="OEY1160" s="16"/>
      <c r="OEZ1160" s="16"/>
      <c r="OFA1160" s="16"/>
      <c r="OFB1160" s="16"/>
      <c r="OFC1160" s="16"/>
      <c r="OFD1160" s="16"/>
      <c r="OFE1160" s="16"/>
      <c r="OFF1160" s="16"/>
      <c r="OFG1160" s="16"/>
      <c r="OFH1160" s="16"/>
      <c r="OFI1160" s="16"/>
      <c r="OFJ1160" s="16"/>
      <c r="OFK1160" s="16"/>
      <c r="OFL1160" s="16"/>
      <c r="OFM1160" s="16"/>
      <c r="OFN1160" s="16"/>
      <c r="OFO1160" s="16"/>
      <c r="OFP1160" s="16"/>
      <c r="OFQ1160" s="16"/>
      <c r="OFR1160" s="16"/>
      <c r="OFS1160" s="16"/>
      <c r="OFT1160" s="16"/>
      <c r="OFU1160" s="16"/>
      <c r="OFV1160" s="16"/>
      <c r="OFW1160" s="16"/>
      <c r="OFX1160" s="16"/>
      <c r="OFY1160" s="16"/>
      <c r="OFZ1160" s="16"/>
      <c r="OGA1160" s="16"/>
      <c r="OGB1160" s="16"/>
      <c r="OGC1160" s="16"/>
      <c r="OGD1160" s="16"/>
      <c r="OGE1160" s="16"/>
      <c r="OGF1160" s="16"/>
      <c r="OGG1160" s="16"/>
      <c r="OGH1160" s="16"/>
      <c r="OGI1160" s="16"/>
      <c r="OGJ1160" s="16"/>
      <c r="OGK1160" s="16"/>
      <c r="OGL1160" s="16"/>
      <c r="OGM1160" s="16"/>
      <c r="OGN1160" s="16"/>
      <c r="OGO1160" s="16"/>
      <c r="OGP1160" s="16"/>
      <c r="OGQ1160" s="16"/>
      <c r="OGR1160" s="16"/>
      <c r="OGS1160" s="16"/>
      <c r="OGT1160" s="16"/>
      <c r="OGU1160" s="16"/>
      <c r="OGV1160" s="16"/>
      <c r="OGW1160" s="16"/>
      <c r="OGX1160" s="16"/>
      <c r="OGY1160" s="16"/>
      <c r="OGZ1160" s="16"/>
      <c r="OHA1160" s="16"/>
      <c r="OHB1160" s="16"/>
      <c r="OHC1160" s="16"/>
      <c r="OHD1160" s="16"/>
      <c r="OHE1160" s="16"/>
      <c r="OHF1160" s="16"/>
      <c r="OHG1160" s="16"/>
      <c r="OHH1160" s="16"/>
      <c r="OHI1160" s="16"/>
      <c r="OHJ1160" s="16"/>
      <c r="OHK1160" s="16"/>
      <c r="OHL1160" s="16"/>
      <c r="OHM1160" s="16"/>
      <c r="OHN1160" s="16"/>
      <c r="OHO1160" s="16"/>
      <c r="OHP1160" s="16"/>
      <c r="OHQ1160" s="16"/>
      <c r="OHR1160" s="16"/>
      <c r="OHS1160" s="16"/>
      <c r="OHT1160" s="16"/>
      <c r="OHU1160" s="16"/>
      <c r="OHV1160" s="16"/>
      <c r="OHW1160" s="16"/>
      <c r="OHX1160" s="16"/>
      <c r="OHY1160" s="16"/>
      <c r="OHZ1160" s="16"/>
      <c r="OIA1160" s="16"/>
      <c r="OIB1160" s="16"/>
      <c r="OIC1160" s="16"/>
      <c r="OID1160" s="16"/>
      <c r="OIE1160" s="16"/>
      <c r="OIF1160" s="16"/>
      <c r="OIG1160" s="16"/>
      <c r="OIH1160" s="16"/>
      <c r="OII1160" s="16"/>
      <c r="OIJ1160" s="16"/>
      <c r="OIK1160" s="16"/>
      <c r="OIL1160" s="16"/>
      <c r="OIM1160" s="16"/>
      <c r="OIN1160" s="16"/>
      <c r="OIO1160" s="16"/>
      <c r="OIP1160" s="16"/>
      <c r="OIQ1160" s="16"/>
      <c r="OIR1160" s="16"/>
      <c r="OIS1160" s="16"/>
      <c r="OIT1160" s="16"/>
      <c r="OIU1160" s="16"/>
      <c r="OIV1160" s="16"/>
      <c r="OIW1160" s="16"/>
      <c r="OIX1160" s="16"/>
      <c r="OIY1160" s="16"/>
      <c r="OIZ1160" s="16"/>
      <c r="OJA1160" s="16"/>
      <c r="OJB1160" s="16"/>
      <c r="OJC1160" s="16"/>
      <c r="OJD1160" s="16"/>
      <c r="OJE1160" s="16"/>
      <c r="OJF1160" s="16"/>
      <c r="OJG1160" s="16"/>
      <c r="OJH1160" s="16"/>
      <c r="OJI1160" s="16"/>
      <c r="OJJ1160" s="16"/>
      <c r="OJK1160" s="16"/>
      <c r="OJL1160" s="16"/>
      <c r="OJM1160" s="16"/>
      <c r="OJN1160" s="16"/>
      <c r="OJO1160" s="16"/>
      <c r="OJP1160" s="16"/>
      <c r="OJQ1160" s="16"/>
      <c r="OJR1160" s="16"/>
      <c r="OJS1160" s="16"/>
      <c r="OJT1160" s="16"/>
      <c r="OJU1160" s="16"/>
      <c r="OJV1160" s="16"/>
      <c r="OJW1160" s="16"/>
      <c r="OJX1160" s="16"/>
      <c r="OJY1160" s="16"/>
      <c r="OJZ1160" s="16"/>
      <c r="OKA1160" s="16"/>
      <c r="OKB1160" s="16"/>
      <c r="OKC1160" s="16"/>
      <c r="OKD1160" s="16"/>
      <c r="OKE1160" s="16"/>
      <c r="OKF1160" s="16"/>
      <c r="OKG1160" s="16"/>
      <c r="OKH1160" s="16"/>
      <c r="OKI1160" s="16"/>
      <c r="OKJ1160" s="16"/>
      <c r="OKK1160" s="16"/>
      <c r="OKL1160" s="16"/>
      <c r="OKM1160" s="16"/>
      <c r="OKN1160" s="16"/>
      <c r="OKO1160" s="16"/>
      <c r="OKP1160" s="16"/>
      <c r="OKQ1160" s="16"/>
      <c r="OKR1160" s="16"/>
      <c r="OKS1160" s="16"/>
      <c r="OKT1160" s="16"/>
      <c r="OKU1160" s="16"/>
      <c r="OKV1160" s="16"/>
      <c r="OKW1160" s="16"/>
      <c r="OKX1160" s="16"/>
      <c r="OKY1160" s="16"/>
      <c r="OKZ1160" s="16"/>
      <c r="OLA1160" s="16"/>
      <c r="OLB1160" s="16"/>
      <c r="OLC1160" s="16"/>
      <c r="OLD1160" s="16"/>
      <c r="OLE1160" s="16"/>
      <c r="OLF1160" s="16"/>
      <c r="OLG1160" s="16"/>
      <c r="OLH1160" s="16"/>
      <c r="OLI1160" s="16"/>
      <c r="OLJ1160" s="16"/>
      <c r="OLK1160" s="16"/>
      <c r="OLL1160" s="16"/>
      <c r="OLM1160" s="16"/>
      <c r="OLN1160" s="16"/>
      <c r="OLO1160" s="16"/>
      <c r="OLP1160" s="16"/>
      <c r="OLQ1160" s="16"/>
      <c r="OLR1160" s="16"/>
      <c r="OLS1160" s="16"/>
      <c r="OLT1160" s="16"/>
      <c r="OLU1160" s="16"/>
      <c r="OLV1160" s="16"/>
      <c r="OLW1160" s="16"/>
      <c r="OLX1160" s="16"/>
      <c r="OLY1160" s="16"/>
      <c r="OLZ1160" s="16"/>
      <c r="OMA1160" s="16"/>
      <c r="OMB1160" s="16"/>
      <c r="OMC1160" s="16"/>
      <c r="OMD1160" s="16"/>
      <c r="OME1160" s="16"/>
      <c r="OMF1160" s="16"/>
      <c r="OMG1160" s="16"/>
      <c r="OMH1160" s="16"/>
      <c r="OMI1160" s="16"/>
      <c r="OMJ1160" s="16"/>
      <c r="OMK1160" s="16"/>
      <c r="OML1160" s="16"/>
      <c r="OMM1160" s="16"/>
      <c r="OMN1160" s="16"/>
      <c r="OMO1160" s="16"/>
      <c r="OMP1160" s="16"/>
      <c r="OMQ1160" s="16"/>
      <c r="OMR1160" s="16"/>
      <c r="OMS1160" s="16"/>
      <c r="OMT1160" s="16"/>
      <c r="OMU1160" s="16"/>
      <c r="OMV1160" s="16"/>
      <c r="OMW1160" s="16"/>
      <c r="OMX1160" s="16"/>
      <c r="OMY1160" s="16"/>
      <c r="OMZ1160" s="16"/>
      <c r="ONA1160" s="16"/>
      <c r="ONB1160" s="16"/>
      <c r="ONC1160" s="16"/>
      <c r="OND1160" s="16"/>
      <c r="ONE1160" s="16"/>
      <c r="ONF1160" s="16"/>
      <c r="ONG1160" s="16"/>
      <c r="ONH1160" s="16"/>
      <c r="ONI1160" s="16"/>
      <c r="ONJ1160" s="16"/>
      <c r="ONK1160" s="16"/>
      <c r="ONL1160" s="16"/>
      <c r="ONM1160" s="16"/>
      <c r="ONN1160" s="16"/>
      <c r="ONO1160" s="16"/>
      <c r="ONP1160" s="16"/>
      <c r="ONQ1160" s="16"/>
      <c r="ONR1160" s="16"/>
      <c r="ONS1160" s="16"/>
      <c r="ONT1160" s="16"/>
      <c r="ONU1160" s="16"/>
      <c r="ONV1160" s="16"/>
      <c r="ONW1160" s="16"/>
      <c r="ONX1160" s="16"/>
      <c r="ONY1160" s="16"/>
      <c r="ONZ1160" s="16"/>
      <c r="OOA1160" s="16"/>
      <c r="OOB1160" s="16"/>
      <c r="OOC1160" s="16"/>
      <c r="OOD1160" s="16"/>
      <c r="OOE1160" s="16"/>
      <c r="OOF1160" s="16"/>
      <c r="OOG1160" s="16"/>
      <c r="OOH1160" s="16"/>
      <c r="OOI1160" s="16"/>
      <c r="OOJ1160" s="16"/>
      <c r="OOK1160" s="16"/>
      <c r="OOL1160" s="16"/>
      <c r="OOM1160" s="16"/>
      <c r="OON1160" s="16"/>
      <c r="OOO1160" s="16"/>
      <c r="OOP1160" s="16"/>
      <c r="OOQ1160" s="16"/>
      <c r="OOR1160" s="16"/>
      <c r="OOS1160" s="16"/>
      <c r="OOT1160" s="16"/>
      <c r="OOU1160" s="16"/>
      <c r="OOV1160" s="16"/>
      <c r="OOW1160" s="16"/>
      <c r="OOX1160" s="16"/>
      <c r="OOY1160" s="16"/>
      <c r="OOZ1160" s="16"/>
      <c r="OPA1160" s="16"/>
      <c r="OPB1160" s="16"/>
      <c r="OPC1160" s="16"/>
      <c r="OPD1160" s="16"/>
      <c r="OPE1160" s="16"/>
      <c r="OPF1160" s="16"/>
      <c r="OPG1160" s="16"/>
      <c r="OPH1160" s="16"/>
      <c r="OPI1160" s="16"/>
      <c r="OPJ1160" s="16"/>
      <c r="OPK1160" s="16"/>
      <c r="OPL1160" s="16"/>
      <c r="OPM1160" s="16"/>
      <c r="OPN1160" s="16"/>
      <c r="OPO1160" s="16"/>
      <c r="OPP1160" s="16"/>
      <c r="OPQ1160" s="16"/>
      <c r="OPR1160" s="16"/>
      <c r="OPS1160" s="16"/>
      <c r="OPT1160" s="16"/>
      <c r="OPU1160" s="16"/>
      <c r="OPV1160" s="16"/>
      <c r="OPW1160" s="16"/>
      <c r="OPX1160" s="16"/>
      <c r="OPY1160" s="16"/>
      <c r="OPZ1160" s="16"/>
      <c r="OQA1160" s="16"/>
      <c r="OQB1160" s="16"/>
      <c r="OQC1160" s="16"/>
      <c r="OQD1160" s="16"/>
      <c r="OQE1160" s="16"/>
      <c r="OQF1160" s="16"/>
      <c r="OQG1160" s="16"/>
      <c r="OQH1160" s="16"/>
      <c r="OQI1160" s="16"/>
      <c r="OQJ1160" s="16"/>
      <c r="OQK1160" s="16"/>
      <c r="OQL1160" s="16"/>
      <c r="OQM1160" s="16"/>
      <c r="OQN1160" s="16"/>
      <c r="OQO1160" s="16"/>
      <c r="OQP1160" s="16"/>
      <c r="OQQ1160" s="16"/>
      <c r="OQR1160" s="16"/>
      <c r="OQS1160" s="16"/>
      <c r="OQT1160" s="16"/>
      <c r="OQU1160" s="16"/>
      <c r="OQV1160" s="16"/>
      <c r="OQW1160" s="16"/>
      <c r="OQX1160" s="16"/>
      <c r="OQY1160" s="16"/>
      <c r="OQZ1160" s="16"/>
      <c r="ORA1160" s="16"/>
      <c r="ORB1160" s="16"/>
      <c r="ORC1160" s="16"/>
      <c r="ORD1160" s="16"/>
      <c r="ORE1160" s="16"/>
      <c r="ORF1160" s="16"/>
      <c r="ORG1160" s="16"/>
      <c r="ORH1160" s="16"/>
      <c r="ORI1160" s="16"/>
      <c r="ORJ1160" s="16"/>
      <c r="ORK1160" s="16"/>
      <c r="ORL1160" s="16"/>
      <c r="ORM1160" s="16"/>
      <c r="ORN1160" s="16"/>
      <c r="ORO1160" s="16"/>
      <c r="ORP1160" s="16"/>
      <c r="ORQ1160" s="16"/>
      <c r="ORR1160" s="16"/>
      <c r="ORS1160" s="16"/>
      <c r="ORT1160" s="16"/>
      <c r="ORU1160" s="16"/>
      <c r="ORV1160" s="16"/>
      <c r="ORW1160" s="16"/>
      <c r="ORX1160" s="16"/>
      <c r="ORY1160" s="16"/>
      <c r="ORZ1160" s="16"/>
      <c r="OSA1160" s="16"/>
      <c r="OSB1160" s="16"/>
      <c r="OSC1160" s="16"/>
      <c r="OSD1160" s="16"/>
      <c r="OSE1160" s="16"/>
      <c r="OSF1160" s="16"/>
      <c r="OSG1160" s="16"/>
      <c r="OSH1160" s="16"/>
      <c r="OSI1160" s="16"/>
      <c r="OSJ1160" s="16"/>
      <c r="OSK1160" s="16"/>
      <c r="OSL1160" s="16"/>
      <c r="OSM1160" s="16"/>
      <c r="OSN1160" s="16"/>
      <c r="OSO1160" s="16"/>
      <c r="OSP1160" s="16"/>
      <c r="OSQ1160" s="16"/>
      <c r="OSR1160" s="16"/>
      <c r="OSS1160" s="16"/>
      <c r="OST1160" s="16"/>
      <c r="OSU1160" s="16"/>
      <c r="OSV1160" s="16"/>
      <c r="OSW1160" s="16"/>
      <c r="OSX1160" s="16"/>
      <c r="OSY1160" s="16"/>
      <c r="OSZ1160" s="16"/>
      <c r="OTA1160" s="16"/>
      <c r="OTB1160" s="16"/>
      <c r="OTC1160" s="16"/>
      <c r="OTD1160" s="16"/>
      <c r="OTE1160" s="16"/>
      <c r="OTF1160" s="16"/>
      <c r="OTG1160" s="16"/>
      <c r="OTH1160" s="16"/>
      <c r="OTI1160" s="16"/>
      <c r="OTJ1160" s="16"/>
      <c r="OTK1160" s="16"/>
      <c r="OTL1160" s="16"/>
      <c r="OTM1160" s="16"/>
      <c r="OTN1160" s="16"/>
      <c r="OTO1160" s="16"/>
      <c r="OTP1160" s="16"/>
      <c r="OTQ1160" s="16"/>
      <c r="OTR1160" s="16"/>
      <c r="OTS1160" s="16"/>
      <c r="OTT1160" s="16"/>
      <c r="OTU1160" s="16"/>
      <c r="OTV1160" s="16"/>
      <c r="OTW1160" s="16"/>
      <c r="OTX1160" s="16"/>
      <c r="OTY1160" s="16"/>
      <c r="OTZ1160" s="16"/>
      <c r="OUA1160" s="16"/>
      <c r="OUB1160" s="16"/>
      <c r="OUC1160" s="16"/>
      <c r="OUD1160" s="16"/>
      <c r="OUE1160" s="16"/>
      <c r="OUF1160" s="16"/>
      <c r="OUG1160" s="16"/>
      <c r="OUH1160" s="16"/>
      <c r="OUI1160" s="16"/>
      <c r="OUJ1160" s="16"/>
      <c r="OUK1160" s="16"/>
      <c r="OUL1160" s="16"/>
      <c r="OUM1160" s="16"/>
      <c r="OUN1160" s="16"/>
      <c r="OUO1160" s="16"/>
      <c r="OUP1160" s="16"/>
      <c r="OUQ1160" s="16"/>
      <c r="OUR1160" s="16"/>
      <c r="OUS1160" s="16"/>
      <c r="OUT1160" s="16"/>
      <c r="OUU1160" s="16"/>
      <c r="OUV1160" s="16"/>
      <c r="OUW1160" s="16"/>
      <c r="OUX1160" s="16"/>
      <c r="OUY1160" s="16"/>
      <c r="OUZ1160" s="16"/>
      <c r="OVA1160" s="16"/>
      <c r="OVB1160" s="16"/>
      <c r="OVC1160" s="16"/>
      <c r="OVD1160" s="16"/>
      <c r="OVE1160" s="16"/>
      <c r="OVF1160" s="16"/>
      <c r="OVG1160" s="16"/>
      <c r="OVH1160" s="16"/>
      <c r="OVI1160" s="16"/>
      <c r="OVJ1160" s="16"/>
      <c r="OVK1160" s="16"/>
      <c r="OVL1160" s="16"/>
      <c r="OVM1160" s="16"/>
      <c r="OVN1160" s="16"/>
      <c r="OVO1160" s="16"/>
      <c r="OVP1160" s="16"/>
      <c r="OVQ1160" s="16"/>
      <c r="OVR1160" s="16"/>
      <c r="OVS1160" s="16"/>
      <c r="OVT1160" s="16"/>
      <c r="OVU1160" s="16"/>
      <c r="OVV1160" s="16"/>
      <c r="OVW1160" s="16"/>
      <c r="OVX1160" s="16"/>
      <c r="OVY1160" s="16"/>
      <c r="OVZ1160" s="16"/>
      <c r="OWA1160" s="16"/>
      <c r="OWB1160" s="16"/>
      <c r="OWC1160" s="16"/>
      <c r="OWD1160" s="16"/>
      <c r="OWE1160" s="16"/>
      <c r="OWF1160" s="16"/>
      <c r="OWG1160" s="16"/>
      <c r="OWH1160" s="16"/>
      <c r="OWI1160" s="16"/>
      <c r="OWJ1160" s="16"/>
      <c r="OWK1160" s="16"/>
      <c r="OWL1160" s="16"/>
      <c r="OWM1160" s="16"/>
      <c r="OWN1160" s="16"/>
      <c r="OWO1160" s="16"/>
      <c r="OWP1160" s="16"/>
      <c r="OWQ1160" s="16"/>
      <c r="OWR1160" s="16"/>
      <c r="OWS1160" s="16"/>
      <c r="OWT1160" s="16"/>
      <c r="OWU1160" s="16"/>
      <c r="OWV1160" s="16"/>
      <c r="OWW1160" s="16"/>
      <c r="OWX1160" s="16"/>
      <c r="OWY1160" s="16"/>
      <c r="OWZ1160" s="16"/>
      <c r="OXA1160" s="16"/>
      <c r="OXB1160" s="16"/>
      <c r="OXC1160" s="16"/>
      <c r="OXD1160" s="16"/>
      <c r="OXE1160" s="16"/>
      <c r="OXF1160" s="16"/>
      <c r="OXG1160" s="16"/>
      <c r="OXH1160" s="16"/>
      <c r="OXI1160" s="16"/>
      <c r="OXJ1160" s="16"/>
      <c r="OXK1160" s="16"/>
      <c r="OXL1160" s="16"/>
      <c r="OXM1160" s="16"/>
      <c r="OXN1160" s="16"/>
      <c r="OXO1160" s="16"/>
      <c r="OXP1160" s="16"/>
      <c r="OXQ1160" s="16"/>
      <c r="OXR1160" s="16"/>
      <c r="OXS1160" s="16"/>
      <c r="OXT1160" s="16"/>
      <c r="OXU1160" s="16"/>
      <c r="OXV1160" s="16"/>
      <c r="OXW1160" s="16"/>
      <c r="OXX1160" s="16"/>
      <c r="OXY1160" s="16"/>
      <c r="OXZ1160" s="16"/>
      <c r="OYA1160" s="16"/>
      <c r="OYB1160" s="16"/>
      <c r="OYC1160" s="16"/>
      <c r="OYD1160" s="16"/>
      <c r="OYE1160" s="16"/>
      <c r="OYF1160" s="16"/>
      <c r="OYG1160" s="16"/>
      <c r="OYH1160" s="16"/>
      <c r="OYI1160" s="16"/>
      <c r="OYJ1160" s="16"/>
      <c r="OYK1160" s="16"/>
      <c r="OYL1160" s="16"/>
      <c r="OYM1160" s="16"/>
      <c r="OYN1160" s="16"/>
      <c r="OYO1160" s="16"/>
      <c r="OYP1160" s="16"/>
      <c r="OYQ1160" s="16"/>
      <c r="OYR1160" s="16"/>
      <c r="OYS1160" s="16"/>
      <c r="OYT1160" s="16"/>
      <c r="OYU1160" s="16"/>
      <c r="OYV1160" s="16"/>
      <c r="OYW1160" s="16"/>
      <c r="OYX1160" s="16"/>
      <c r="OYY1160" s="16"/>
      <c r="OYZ1160" s="16"/>
      <c r="OZA1160" s="16"/>
      <c r="OZB1160" s="16"/>
      <c r="OZC1160" s="16"/>
      <c r="OZD1160" s="16"/>
      <c r="OZE1160" s="16"/>
      <c r="OZF1160" s="16"/>
      <c r="OZG1160" s="16"/>
      <c r="OZH1160" s="16"/>
      <c r="OZI1160" s="16"/>
      <c r="OZJ1160" s="16"/>
      <c r="OZK1160" s="16"/>
      <c r="OZL1160" s="16"/>
      <c r="OZM1160" s="16"/>
      <c r="OZN1160" s="16"/>
      <c r="OZO1160" s="16"/>
      <c r="OZP1160" s="16"/>
      <c r="OZQ1160" s="16"/>
      <c r="OZR1160" s="16"/>
      <c r="OZS1160" s="16"/>
      <c r="OZT1160" s="16"/>
      <c r="OZU1160" s="16"/>
      <c r="OZV1160" s="16"/>
      <c r="OZW1160" s="16"/>
      <c r="OZX1160" s="16"/>
      <c r="OZY1160" s="16"/>
      <c r="OZZ1160" s="16"/>
      <c r="PAA1160" s="16"/>
      <c r="PAB1160" s="16"/>
      <c r="PAC1160" s="16"/>
      <c r="PAD1160" s="16"/>
      <c r="PAE1160" s="16"/>
      <c r="PAF1160" s="16"/>
      <c r="PAG1160" s="16"/>
      <c r="PAH1160" s="16"/>
      <c r="PAI1160" s="16"/>
      <c r="PAJ1160" s="16"/>
      <c r="PAK1160" s="16"/>
      <c r="PAL1160" s="16"/>
      <c r="PAM1160" s="16"/>
      <c r="PAN1160" s="16"/>
      <c r="PAO1160" s="16"/>
      <c r="PAP1160" s="16"/>
      <c r="PAQ1160" s="16"/>
      <c r="PAR1160" s="16"/>
      <c r="PAS1160" s="16"/>
      <c r="PAT1160" s="16"/>
      <c r="PAU1160" s="16"/>
      <c r="PAV1160" s="16"/>
      <c r="PAW1160" s="16"/>
      <c r="PAX1160" s="16"/>
      <c r="PAY1160" s="16"/>
      <c r="PAZ1160" s="16"/>
      <c r="PBA1160" s="16"/>
      <c r="PBB1160" s="16"/>
      <c r="PBC1160" s="16"/>
      <c r="PBD1160" s="16"/>
      <c r="PBE1160" s="16"/>
      <c r="PBF1160" s="16"/>
      <c r="PBG1160" s="16"/>
      <c r="PBH1160" s="16"/>
      <c r="PBI1160" s="16"/>
      <c r="PBJ1160" s="16"/>
      <c r="PBK1160" s="16"/>
      <c r="PBL1160" s="16"/>
      <c r="PBM1160" s="16"/>
      <c r="PBN1160" s="16"/>
      <c r="PBO1160" s="16"/>
      <c r="PBP1160" s="16"/>
      <c r="PBQ1160" s="16"/>
      <c r="PBR1160" s="16"/>
      <c r="PBS1160" s="16"/>
      <c r="PBT1160" s="16"/>
      <c r="PBU1160" s="16"/>
      <c r="PBV1160" s="16"/>
      <c r="PBW1160" s="16"/>
      <c r="PBX1160" s="16"/>
      <c r="PBY1160" s="16"/>
      <c r="PBZ1160" s="16"/>
      <c r="PCA1160" s="16"/>
      <c r="PCB1160" s="16"/>
      <c r="PCC1160" s="16"/>
      <c r="PCD1160" s="16"/>
      <c r="PCE1160" s="16"/>
      <c r="PCF1160" s="16"/>
      <c r="PCG1160" s="16"/>
      <c r="PCH1160" s="16"/>
      <c r="PCI1160" s="16"/>
      <c r="PCJ1160" s="16"/>
      <c r="PCK1160" s="16"/>
      <c r="PCL1160" s="16"/>
      <c r="PCM1160" s="16"/>
      <c r="PCN1160" s="16"/>
      <c r="PCO1160" s="16"/>
      <c r="PCP1160" s="16"/>
      <c r="PCQ1160" s="16"/>
      <c r="PCR1160" s="16"/>
      <c r="PCS1160" s="16"/>
      <c r="PCT1160" s="16"/>
      <c r="PCU1160" s="16"/>
      <c r="PCV1160" s="16"/>
      <c r="PCW1160" s="16"/>
      <c r="PCX1160" s="16"/>
      <c r="PCY1160" s="16"/>
      <c r="PCZ1160" s="16"/>
      <c r="PDA1160" s="16"/>
      <c r="PDB1160" s="16"/>
      <c r="PDC1160" s="16"/>
      <c r="PDD1160" s="16"/>
      <c r="PDE1160" s="16"/>
      <c r="PDF1160" s="16"/>
      <c r="PDG1160" s="16"/>
      <c r="PDH1160" s="16"/>
      <c r="PDI1160" s="16"/>
      <c r="PDJ1160" s="16"/>
      <c r="PDK1160" s="16"/>
      <c r="PDL1160" s="16"/>
      <c r="PDM1160" s="16"/>
      <c r="PDN1160" s="16"/>
      <c r="PDO1160" s="16"/>
      <c r="PDP1160" s="16"/>
      <c r="PDQ1160" s="16"/>
      <c r="PDR1160" s="16"/>
      <c r="PDS1160" s="16"/>
      <c r="PDT1160" s="16"/>
      <c r="PDU1160" s="16"/>
      <c r="PDV1160" s="16"/>
      <c r="PDW1160" s="16"/>
      <c r="PDX1160" s="16"/>
      <c r="PDY1160" s="16"/>
      <c r="PDZ1160" s="16"/>
      <c r="PEA1160" s="16"/>
      <c r="PEB1160" s="16"/>
      <c r="PEC1160" s="16"/>
      <c r="PED1160" s="16"/>
      <c r="PEE1160" s="16"/>
      <c r="PEF1160" s="16"/>
      <c r="PEG1160" s="16"/>
      <c r="PEH1160" s="16"/>
      <c r="PEI1160" s="16"/>
      <c r="PEJ1160" s="16"/>
      <c r="PEK1160" s="16"/>
      <c r="PEL1160" s="16"/>
      <c r="PEM1160" s="16"/>
      <c r="PEN1160" s="16"/>
      <c r="PEO1160" s="16"/>
      <c r="PEP1160" s="16"/>
      <c r="PEQ1160" s="16"/>
      <c r="PER1160" s="16"/>
      <c r="PES1160" s="16"/>
      <c r="PET1160" s="16"/>
      <c r="PEU1160" s="16"/>
      <c r="PEV1160" s="16"/>
      <c r="PEW1160" s="16"/>
      <c r="PEX1160" s="16"/>
      <c r="PEY1160" s="16"/>
      <c r="PEZ1160" s="16"/>
      <c r="PFA1160" s="16"/>
      <c r="PFB1160" s="16"/>
      <c r="PFC1160" s="16"/>
      <c r="PFD1160" s="16"/>
      <c r="PFE1160" s="16"/>
      <c r="PFF1160" s="16"/>
      <c r="PFG1160" s="16"/>
      <c r="PFH1160" s="16"/>
      <c r="PFI1160" s="16"/>
      <c r="PFJ1160" s="16"/>
      <c r="PFK1160" s="16"/>
      <c r="PFL1160" s="16"/>
      <c r="PFM1160" s="16"/>
      <c r="PFN1160" s="16"/>
      <c r="PFO1160" s="16"/>
      <c r="PFP1160" s="16"/>
      <c r="PFQ1160" s="16"/>
      <c r="PFR1160" s="16"/>
      <c r="PFS1160" s="16"/>
      <c r="PFT1160" s="16"/>
      <c r="PFU1160" s="16"/>
      <c r="PFV1160" s="16"/>
      <c r="PFW1160" s="16"/>
      <c r="PFX1160" s="16"/>
      <c r="PFY1160" s="16"/>
      <c r="PFZ1160" s="16"/>
      <c r="PGA1160" s="16"/>
      <c r="PGB1160" s="16"/>
      <c r="PGC1160" s="16"/>
      <c r="PGD1160" s="16"/>
      <c r="PGE1160" s="16"/>
      <c r="PGF1160" s="16"/>
      <c r="PGG1160" s="16"/>
      <c r="PGH1160" s="16"/>
      <c r="PGI1160" s="16"/>
      <c r="PGJ1160" s="16"/>
      <c r="PGK1160" s="16"/>
      <c r="PGL1160" s="16"/>
      <c r="PGM1160" s="16"/>
      <c r="PGN1160" s="16"/>
      <c r="PGO1160" s="16"/>
      <c r="PGP1160" s="16"/>
      <c r="PGQ1160" s="16"/>
      <c r="PGR1160" s="16"/>
      <c r="PGS1160" s="16"/>
      <c r="PGT1160" s="16"/>
      <c r="PGU1160" s="16"/>
      <c r="PGV1160" s="16"/>
      <c r="PGW1160" s="16"/>
      <c r="PGX1160" s="16"/>
      <c r="PGY1160" s="16"/>
      <c r="PGZ1160" s="16"/>
      <c r="PHA1160" s="16"/>
      <c r="PHB1160" s="16"/>
      <c r="PHC1160" s="16"/>
      <c r="PHD1160" s="16"/>
      <c r="PHE1160" s="16"/>
      <c r="PHF1160" s="16"/>
      <c r="PHG1160" s="16"/>
      <c r="PHH1160" s="16"/>
      <c r="PHI1160" s="16"/>
      <c r="PHJ1160" s="16"/>
      <c r="PHK1160" s="16"/>
      <c r="PHL1160" s="16"/>
      <c r="PHM1160" s="16"/>
      <c r="PHN1160" s="16"/>
      <c r="PHO1160" s="16"/>
      <c r="PHP1160" s="16"/>
      <c r="PHQ1160" s="16"/>
      <c r="PHR1160" s="16"/>
      <c r="PHS1160" s="16"/>
      <c r="PHT1160" s="16"/>
      <c r="PHU1160" s="16"/>
      <c r="PHV1160" s="16"/>
      <c r="PHW1160" s="16"/>
      <c r="PHX1160" s="16"/>
      <c r="PHY1160" s="16"/>
      <c r="PHZ1160" s="16"/>
      <c r="PIA1160" s="16"/>
      <c r="PIB1160" s="16"/>
      <c r="PIC1160" s="16"/>
      <c r="PID1160" s="16"/>
      <c r="PIE1160" s="16"/>
      <c r="PIF1160" s="16"/>
      <c r="PIG1160" s="16"/>
      <c r="PIH1160" s="16"/>
      <c r="PII1160" s="16"/>
      <c r="PIJ1160" s="16"/>
      <c r="PIK1160" s="16"/>
      <c r="PIL1160" s="16"/>
      <c r="PIM1160" s="16"/>
      <c r="PIN1160" s="16"/>
      <c r="PIO1160" s="16"/>
      <c r="PIP1160" s="16"/>
      <c r="PIQ1160" s="16"/>
      <c r="PIR1160" s="16"/>
      <c r="PIS1160" s="16"/>
      <c r="PIT1160" s="16"/>
      <c r="PIU1160" s="16"/>
      <c r="PIV1160" s="16"/>
      <c r="PIW1160" s="16"/>
      <c r="PIX1160" s="16"/>
      <c r="PIY1160" s="16"/>
      <c r="PIZ1160" s="16"/>
      <c r="PJA1160" s="16"/>
      <c r="PJB1160" s="16"/>
      <c r="PJC1160" s="16"/>
      <c r="PJD1160" s="16"/>
      <c r="PJE1160" s="16"/>
      <c r="PJF1160" s="16"/>
      <c r="PJG1160" s="16"/>
      <c r="PJH1160" s="16"/>
      <c r="PJI1160" s="16"/>
      <c r="PJJ1160" s="16"/>
      <c r="PJK1160" s="16"/>
      <c r="PJL1160" s="16"/>
      <c r="PJM1160" s="16"/>
      <c r="PJN1160" s="16"/>
      <c r="PJO1160" s="16"/>
      <c r="PJP1160" s="16"/>
      <c r="PJQ1160" s="16"/>
      <c r="PJR1160" s="16"/>
      <c r="PJS1160" s="16"/>
      <c r="PJT1160" s="16"/>
      <c r="PJU1160" s="16"/>
      <c r="PJV1160" s="16"/>
      <c r="PJW1160" s="16"/>
      <c r="PJX1160" s="16"/>
      <c r="PJY1160" s="16"/>
      <c r="PJZ1160" s="16"/>
      <c r="PKA1160" s="16"/>
      <c r="PKB1160" s="16"/>
      <c r="PKC1160" s="16"/>
      <c r="PKD1160" s="16"/>
      <c r="PKE1160" s="16"/>
      <c r="PKF1160" s="16"/>
      <c r="PKG1160" s="16"/>
      <c r="PKH1160" s="16"/>
      <c r="PKI1160" s="16"/>
      <c r="PKJ1160" s="16"/>
      <c r="PKK1160" s="16"/>
      <c r="PKL1160" s="16"/>
      <c r="PKM1160" s="16"/>
      <c r="PKN1160" s="16"/>
      <c r="PKO1160" s="16"/>
      <c r="PKP1160" s="16"/>
      <c r="PKQ1160" s="16"/>
      <c r="PKR1160" s="16"/>
      <c r="PKS1160" s="16"/>
      <c r="PKT1160" s="16"/>
      <c r="PKU1160" s="16"/>
      <c r="PKV1160" s="16"/>
      <c r="PKW1160" s="16"/>
      <c r="PKX1160" s="16"/>
      <c r="PKY1160" s="16"/>
      <c r="PKZ1160" s="16"/>
      <c r="PLA1160" s="16"/>
      <c r="PLB1160" s="16"/>
      <c r="PLC1160" s="16"/>
      <c r="PLD1160" s="16"/>
      <c r="PLE1160" s="16"/>
      <c r="PLF1160" s="16"/>
      <c r="PLG1160" s="16"/>
      <c r="PLH1160" s="16"/>
      <c r="PLI1160" s="16"/>
      <c r="PLJ1160" s="16"/>
      <c r="PLK1160" s="16"/>
      <c r="PLL1160" s="16"/>
      <c r="PLM1160" s="16"/>
      <c r="PLN1160" s="16"/>
      <c r="PLO1160" s="16"/>
      <c r="PLP1160" s="16"/>
      <c r="PLQ1160" s="16"/>
      <c r="PLR1160" s="16"/>
      <c r="PLS1160" s="16"/>
      <c r="PLT1160" s="16"/>
      <c r="PLU1160" s="16"/>
      <c r="PLV1160" s="16"/>
      <c r="PLW1160" s="16"/>
      <c r="PLX1160" s="16"/>
      <c r="PLY1160" s="16"/>
      <c r="PLZ1160" s="16"/>
      <c r="PMA1160" s="16"/>
      <c r="PMB1160" s="16"/>
      <c r="PMC1160" s="16"/>
      <c r="PMD1160" s="16"/>
      <c r="PME1160" s="16"/>
      <c r="PMF1160" s="16"/>
      <c r="PMG1160" s="16"/>
      <c r="PMH1160" s="16"/>
      <c r="PMI1160" s="16"/>
      <c r="PMJ1160" s="16"/>
      <c r="PMK1160" s="16"/>
      <c r="PML1160" s="16"/>
      <c r="PMM1160" s="16"/>
      <c r="PMN1160" s="16"/>
      <c r="PMO1160" s="16"/>
      <c r="PMP1160" s="16"/>
      <c r="PMQ1160" s="16"/>
      <c r="PMR1160" s="16"/>
      <c r="PMS1160" s="16"/>
      <c r="PMT1160" s="16"/>
      <c r="PMU1160" s="16"/>
      <c r="PMV1160" s="16"/>
      <c r="PMW1160" s="16"/>
      <c r="PMX1160" s="16"/>
      <c r="PMY1160" s="16"/>
      <c r="PMZ1160" s="16"/>
      <c r="PNA1160" s="16"/>
      <c r="PNB1160" s="16"/>
      <c r="PNC1160" s="16"/>
      <c r="PND1160" s="16"/>
      <c r="PNE1160" s="16"/>
      <c r="PNF1160" s="16"/>
      <c r="PNG1160" s="16"/>
      <c r="PNH1160" s="16"/>
      <c r="PNI1160" s="16"/>
      <c r="PNJ1160" s="16"/>
      <c r="PNK1160" s="16"/>
      <c r="PNL1160" s="16"/>
      <c r="PNM1160" s="16"/>
      <c r="PNN1160" s="16"/>
      <c r="PNO1160" s="16"/>
      <c r="PNP1160" s="16"/>
      <c r="PNQ1160" s="16"/>
      <c r="PNR1160" s="16"/>
      <c r="PNS1160" s="16"/>
      <c r="PNT1160" s="16"/>
      <c r="PNU1160" s="16"/>
      <c r="PNV1160" s="16"/>
      <c r="PNW1160" s="16"/>
      <c r="PNX1160" s="16"/>
      <c r="PNY1160" s="16"/>
      <c r="PNZ1160" s="16"/>
      <c r="POA1160" s="16"/>
      <c r="POB1160" s="16"/>
      <c r="POC1160" s="16"/>
      <c r="POD1160" s="16"/>
      <c r="POE1160" s="16"/>
      <c r="POF1160" s="16"/>
      <c r="POG1160" s="16"/>
      <c r="POH1160" s="16"/>
      <c r="POI1160" s="16"/>
      <c r="POJ1160" s="16"/>
      <c r="POK1160" s="16"/>
      <c r="POL1160" s="16"/>
      <c r="POM1160" s="16"/>
      <c r="PON1160" s="16"/>
      <c r="POO1160" s="16"/>
      <c r="POP1160" s="16"/>
      <c r="POQ1160" s="16"/>
      <c r="POR1160" s="16"/>
      <c r="POS1160" s="16"/>
      <c r="POT1160" s="16"/>
      <c r="POU1160" s="16"/>
      <c r="POV1160" s="16"/>
      <c r="POW1160" s="16"/>
      <c r="POX1160" s="16"/>
      <c r="POY1160" s="16"/>
      <c r="POZ1160" s="16"/>
      <c r="PPA1160" s="16"/>
      <c r="PPB1160" s="16"/>
      <c r="PPC1160" s="16"/>
      <c r="PPD1160" s="16"/>
      <c r="PPE1160" s="16"/>
      <c r="PPF1160" s="16"/>
      <c r="PPG1160" s="16"/>
      <c r="PPH1160" s="16"/>
      <c r="PPI1160" s="16"/>
      <c r="PPJ1160" s="16"/>
      <c r="PPK1160" s="16"/>
      <c r="PPL1160" s="16"/>
      <c r="PPM1160" s="16"/>
      <c r="PPN1160" s="16"/>
      <c r="PPO1160" s="16"/>
      <c r="PPP1160" s="16"/>
      <c r="PPQ1160" s="16"/>
      <c r="PPR1160" s="16"/>
      <c r="PPS1160" s="16"/>
      <c r="PPT1160" s="16"/>
      <c r="PPU1160" s="16"/>
      <c r="PPV1160" s="16"/>
      <c r="PPW1160" s="16"/>
      <c r="PPX1160" s="16"/>
      <c r="PPY1160" s="16"/>
      <c r="PPZ1160" s="16"/>
      <c r="PQA1160" s="16"/>
      <c r="PQB1160" s="16"/>
      <c r="PQC1160" s="16"/>
      <c r="PQD1160" s="16"/>
      <c r="PQE1160" s="16"/>
      <c r="PQF1160" s="16"/>
      <c r="PQG1160" s="16"/>
      <c r="PQH1160" s="16"/>
      <c r="PQI1160" s="16"/>
      <c r="PQJ1160" s="16"/>
      <c r="PQK1160" s="16"/>
      <c r="PQL1160" s="16"/>
      <c r="PQM1160" s="16"/>
      <c r="PQN1160" s="16"/>
      <c r="PQO1160" s="16"/>
      <c r="PQP1160" s="16"/>
      <c r="PQQ1160" s="16"/>
      <c r="PQR1160" s="16"/>
      <c r="PQS1160" s="16"/>
      <c r="PQT1160" s="16"/>
      <c r="PQU1160" s="16"/>
      <c r="PQV1160" s="16"/>
      <c r="PQW1160" s="16"/>
      <c r="PQX1160" s="16"/>
      <c r="PQY1160" s="16"/>
      <c r="PQZ1160" s="16"/>
      <c r="PRA1160" s="16"/>
      <c r="PRB1160" s="16"/>
      <c r="PRC1160" s="16"/>
      <c r="PRD1160" s="16"/>
      <c r="PRE1160" s="16"/>
      <c r="PRF1160" s="16"/>
      <c r="PRG1160" s="16"/>
      <c r="PRH1160" s="16"/>
      <c r="PRI1160" s="16"/>
      <c r="PRJ1160" s="16"/>
      <c r="PRK1160" s="16"/>
      <c r="PRL1160" s="16"/>
      <c r="PRM1160" s="16"/>
      <c r="PRN1160" s="16"/>
      <c r="PRO1160" s="16"/>
      <c r="PRP1160" s="16"/>
      <c r="PRQ1160" s="16"/>
      <c r="PRR1160" s="16"/>
      <c r="PRS1160" s="16"/>
      <c r="PRT1160" s="16"/>
      <c r="PRU1160" s="16"/>
      <c r="PRV1160" s="16"/>
      <c r="PRW1160" s="16"/>
      <c r="PRX1160" s="16"/>
      <c r="PRY1160" s="16"/>
      <c r="PRZ1160" s="16"/>
      <c r="PSA1160" s="16"/>
      <c r="PSB1160" s="16"/>
      <c r="PSC1160" s="16"/>
      <c r="PSD1160" s="16"/>
      <c r="PSE1160" s="16"/>
      <c r="PSF1160" s="16"/>
      <c r="PSG1160" s="16"/>
      <c r="PSH1160" s="16"/>
      <c r="PSI1160" s="16"/>
      <c r="PSJ1160" s="16"/>
      <c r="PSK1160" s="16"/>
      <c r="PSL1160" s="16"/>
      <c r="PSM1160" s="16"/>
      <c r="PSN1160" s="16"/>
      <c r="PSO1160" s="16"/>
      <c r="PSP1160" s="16"/>
      <c r="PSQ1160" s="16"/>
      <c r="PSR1160" s="16"/>
      <c r="PSS1160" s="16"/>
      <c r="PST1160" s="16"/>
      <c r="PSU1160" s="16"/>
      <c r="PSV1160" s="16"/>
      <c r="PSW1160" s="16"/>
      <c r="PSX1160" s="16"/>
      <c r="PSY1160" s="16"/>
      <c r="PSZ1160" s="16"/>
      <c r="PTA1160" s="16"/>
      <c r="PTB1160" s="16"/>
      <c r="PTC1160" s="16"/>
      <c r="PTD1160" s="16"/>
      <c r="PTE1160" s="16"/>
      <c r="PTF1160" s="16"/>
      <c r="PTG1160" s="16"/>
      <c r="PTH1160" s="16"/>
      <c r="PTI1160" s="16"/>
      <c r="PTJ1160" s="16"/>
      <c r="PTK1160" s="16"/>
      <c r="PTL1160" s="16"/>
      <c r="PTM1160" s="16"/>
      <c r="PTN1160" s="16"/>
      <c r="PTO1160" s="16"/>
      <c r="PTP1160" s="16"/>
      <c r="PTQ1160" s="16"/>
      <c r="PTR1160" s="16"/>
      <c r="PTS1160" s="16"/>
      <c r="PTT1160" s="16"/>
      <c r="PTU1160" s="16"/>
      <c r="PTV1160" s="16"/>
      <c r="PTW1160" s="16"/>
      <c r="PTX1160" s="16"/>
      <c r="PTY1160" s="16"/>
      <c r="PTZ1160" s="16"/>
      <c r="PUA1160" s="16"/>
      <c r="PUB1160" s="16"/>
      <c r="PUC1160" s="16"/>
      <c r="PUD1160" s="16"/>
      <c r="PUE1160" s="16"/>
      <c r="PUF1160" s="16"/>
      <c r="PUG1160" s="16"/>
      <c r="PUH1160" s="16"/>
      <c r="PUI1160" s="16"/>
      <c r="PUJ1160" s="16"/>
      <c r="PUK1160" s="16"/>
      <c r="PUL1160" s="16"/>
      <c r="PUM1160" s="16"/>
      <c r="PUN1160" s="16"/>
      <c r="PUO1160" s="16"/>
      <c r="PUP1160" s="16"/>
      <c r="PUQ1160" s="16"/>
      <c r="PUR1160" s="16"/>
      <c r="PUS1160" s="16"/>
      <c r="PUT1160" s="16"/>
      <c r="PUU1160" s="16"/>
      <c r="PUV1160" s="16"/>
      <c r="PUW1160" s="16"/>
      <c r="PUX1160" s="16"/>
      <c r="PUY1160" s="16"/>
      <c r="PUZ1160" s="16"/>
      <c r="PVA1160" s="16"/>
      <c r="PVB1160" s="16"/>
      <c r="PVC1160" s="16"/>
      <c r="PVD1160" s="16"/>
      <c r="PVE1160" s="16"/>
      <c r="PVF1160" s="16"/>
      <c r="PVG1160" s="16"/>
      <c r="PVH1160" s="16"/>
      <c r="PVI1160" s="16"/>
      <c r="PVJ1160" s="16"/>
      <c r="PVK1160" s="16"/>
      <c r="PVL1160" s="16"/>
      <c r="PVM1160" s="16"/>
      <c r="PVN1160" s="16"/>
      <c r="PVO1160" s="16"/>
      <c r="PVP1160" s="16"/>
      <c r="PVQ1160" s="16"/>
      <c r="PVR1160" s="16"/>
      <c r="PVS1160" s="16"/>
      <c r="PVT1160" s="16"/>
      <c r="PVU1160" s="16"/>
      <c r="PVV1160" s="16"/>
      <c r="PVW1160" s="16"/>
      <c r="PVX1160" s="16"/>
      <c r="PVY1160" s="16"/>
      <c r="PVZ1160" s="16"/>
      <c r="PWA1160" s="16"/>
      <c r="PWB1160" s="16"/>
      <c r="PWC1160" s="16"/>
      <c r="PWD1160" s="16"/>
      <c r="PWE1160" s="16"/>
      <c r="PWF1160" s="16"/>
      <c r="PWG1160" s="16"/>
      <c r="PWH1160" s="16"/>
      <c r="PWI1160" s="16"/>
      <c r="PWJ1160" s="16"/>
      <c r="PWK1160" s="16"/>
      <c r="PWL1160" s="16"/>
      <c r="PWM1160" s="16"/>
      <c r="PWN1160" s="16"/>
      <c r="PWO1160" s="16"/>
      <c r="PWP1160" s="16"/>
      <c r="PWQ1160" s="16"/>
      <c r="PWR1160" s="16"/>
      <c r="PWS1160" s="16"/>
      <c r="PWT1160" s="16"/>
      <c r="PWU1160" s="16"/>
      <c r="PWV1160" s="16"/>
      <c r="PWW1160" s="16"/>
      <c r="PWX1160" s="16"/>
      <c r="PWY1160" s="16"/>
      <c r="PWZ1160" s="16"/>
      <c r="PXA1160" s="16"/>
      <c r="PXB1160" s="16"/>
      <c r="PXC1160" s="16"/>
      <c r="PXD1160" s="16"/>
      <c r="PXE1160" s="16"/>
      <c r="PXF1160" s="16"/>
      <c r="PXG1160" s="16"/>
      <c r="PXH1160" s="16"/>
      <c r="PXI1160" s="16"/>
      <c r="PXJ1160" s="16"/>
      <c r="PXK1160" s="16"/>
      <c r="PXL1160" s="16"/>
      <c r="PXM1160" s="16"/>
      <c r="PXN1160" s="16"/>
      <c r="PXO1160" s="16"/>
      <c r="PXP1160" s="16"/>
      <c r="PXQ1160" s="16"/>
      <c r="PXR1160" s="16"/>
      <c r="PXS1160" s="16"/>
      <c r="PXT1160" s="16"/>
      <c r="PXU1160" s="16"/>
      <c r="PXV1160" s="16"/>
      <c r="PXW1160" s="16"/>
      <c r="PXX1160" s="16"/>
      <c r="PXY1160" s="16"/>
      <c r="PXZ1160" s="16"/>
      <c r="PYA1160" s="16"/>
      <c r="PYB1160" s="16"/>
      <c r="PYC1160" s="16"/>
      <c r="PYD1160" s="16"/>
      <c r="PYE1160" s="16"/>
      <c r="PYF1160" s="16"/>
      <c r="PYG1160" s="16"/>
      <c r="PYH1160" s="16"/>
      <c r="PYI1160" s="16"/>
      <c r="PYJ1160" s="16"/>
      <c r="PYK1160" s="16"/>
      <c r="PYL1160" s="16"/>
      <c r="PYM1160" s="16"/>
      <c r="PYN1160" s="16"/>
      <c r="PYO1160" s="16"/>
      <c r="PYP1160" s="16"/>
      <c r="PYQ1160" s="16"/>
      <c r="PYR1160" s="16"/>
      <c r="PYS1160" s="16"/>
      <c r="PYT1160" s="16"/>
      <c r="PYU1160" s="16"/>
      <c r="PYV1160" s="16"/>
      <c r="PYW1160" s="16"/>
      <c r="PYX1160" s="16"/>
      <c r="PYY1160" s="16"/>
      <c r="PYZ1160" s="16"/>
      <c r="PZA1160" s="16"/>
      <c r="PZB1160" s="16"/>
      <c r="PZC1160" s="16"/>
      <c r="PZD1160" s="16"/>
      <c r="PZE1160" s="16"/>
      <c r="PZF1160" s="16"/>
      <c r="PZG1160" s="16"/>
      <c r="PZH1160" s="16"/>
      <c r="PZI1160" s="16"/>
      <c r="PZJ1160" s="16"/>
      <c r="PZK1160" s="16"/>
      <c r="PZL1160" s="16"/>
      <c r="PZM1160" s="16"/>
      <c r="PZN1160" s="16"/>
      <c r="PZO1160" s="16"/>
      <c r="PZP1160" s="16"/>
      <c r="PZQ1160" s="16"/>
      <c r="PZR1160" s="16"/>
      <c r="PZS1160" s="16"/>
      <c r="PZT1160" s="16"/>
      <c r="PZU1160" s="16"/>
      <c r="PZV1160" s="16"/>
      <c r="PZW1160" s="16"/>
      <c r="PZX1160" s="16"/>
      <c r="PZY1160" s="16"/>
      <c r="PZZ1160" s="16"/>
      <c r="QAA1160" s="16"/>
      <c r="QAB1160" s="16"/>
      <c r="QAC1160" s="16"/>
      <c r="QAD1160" s="16"/>
      <c r="QAE1160" s="16"/>
      <c r="QAF1160" s="16"/>
      <c r="QAG1160" s="16"/>
      <c r="QAH1160" s="16"/>
      <c r="QAI1160" s="16"/>
      <c r="QAJ1160" s="16"/>
      <c r="QAK1160" s="16"/>
      <c r="QAL1160" s="16"/>
      <c r="QAM1160" s="16"/>
      <c r="QAN1160" s="16"/>
      <c r="QAO1160" s="16"/>
      <c r="QAP1160" s="16"/>
      <c r="QAQ1160" s="16"/>
      <c r="QAR1160" s="16"/>
      <c r="QAS1160" s="16"/>
      <c r="QAT1160" s="16"/>
      <c r="QAU1160" s="16"/>
      <c r="QAV1160" s="16"/>
      <c r="QAW1160" s="16"/>
      <c r="QAX1160" s="16"/>
      <c r="QAY1160" s="16"/>
      <c r="QAZ1160" s="16"/>
      <c r="QBA1160" s="16"/>
      <c r="QBB1160" s="16"/>
      <c r="QBC1160" s="16"/>
      <c r="QBD1160" s="16"/>
      <c r="QBE1160" s="16"/>
      <c r="QBF1160" s="16"/>
      <c r="QBG1160" s="16"/>
      <c r="QBH1160" s="16"/>
      <c r="QBI1160" s="16"/>
      <c r="QBJ1160" s="16"/>
      <c r="QBK1160" s="16"/>
      <c r="QBL1160" s="16"/>
      <c r="QBM1160" s="16"/>
      <c r="QBN1160" s="16"/>
      <c r="QBO1160" s="16"/>
      <c r="QBP1160" s="16"/>
      <c r="QBQ1160" s="16"/>
      <c r="QBR1160" s="16"/>
      <c r="QBS1160" s="16"/>
      <c r="QBT1160" s="16"/>
      <c r="QBU1160" s="16"/>
      <c r="QBV1160" s="16"/>
      <c r="QBW1160" s="16"/>
      <c r="QBX1160" s="16"/>
      <c r="QBY1160" s="16"/>
      <c r="QBZ1160" s="16"/>
      <c r="QCA1160" s="16"/>
      <c r="QCB1160" s="16"/>
      <c r="QCC1160" s="16"/>
      <c r="QCD1160" s="16"/>
      <c r="QCE1160" s="16"/>
      <c r="QCF1160" s="16"/>
      <c r="QCG1160" s="16"/>
      <c r="QCH1160" s="16"/>
      <c r="QCI1160" s="16"/>
      <c r="QCJ1160" s="16"/>
      <c r="QCK1160" s="16"/>
      <c r="QCL1160" s="16"/>
      <c r="QCM1160" s="16"/>
      <c r="QCN1160" s="16"/>
      <c r="QCO1160" s="16"/>
      <c r="QCP1160" s="16"/>
      <c r="QCQ1160" s="16"/>
      <c r="QCR1160" s="16"/>
      <c r="QCS1160" s="16"/>
      <c r="QCT1160" s="16"/>
      <c r="QCU1160" s="16"/>
      <c r="QCV1160" s="16"/>
      <c r="QCW1160" s="16"/>
      <c r="QCX1160" s="16"/>
      <c r="QCY1160" s="16"/>
      <c r="QCZ1160" s="16"/>
      <c r="QDA1160" s="16"/>
      <c r="QDB1160" s="16"/>
      <c r="QDC1160" s="16"/>
      <c r="QDD1160" s="16"/>
      <c r="QDE1160" s="16"/>
      <c r="QDF1160" s="16"/>
      <c r="QDG1160" s="16"/>
      <c r="QDH1160" s="16"/>
      <c r="QDI1160" s="16"/>
      <c r="QDJ1160" s="16"/>
      <c r="QDK1160" s="16"/>
      <c r="QDL1160" s="16"/>
      <c r="QDM1160" s="16"/>
      <c r="QDN1160" s="16"/>
      <c r="QDO1160" s="16"/>
      <c r="QDP1160" s="16"/>
      <c r="QDQ1160" s="16"/>
      <c r="QDR1160" s="16"/>
      <c r="QDS1160" s="16"/>
      <c r="QDT1160" s="16"/>
      <c r="QDU1160" s="16"/>
      <c r="QDV1160" s="16"/>
      <c r="QDW1160" s="16"/>
      <c r="QDX1160" s="16"/>
      <c r="QDY1160" s="16"/>
      <c r="QDZ1160" s="16"/>
      <c r="QEA1160" s="16"/>
      <c r="QEB1160" s="16"/>
      <c r="QEC1160" s="16"/>
      <c r="QED1160" s="16"/>
      <c r="QEE1160" s="16"/>
      <c r="QEF1160" s="16"/>
      <c r="QEG1160" s="16"/>
      <c r="QEH1160" s="16"/>
      <c r="QEI1160" s="16"/>
      <c r="QEJ1160" s="16"/>
      <c r="QEK1160" s="16"/>
      <c r="QEL1160" s="16"/>
      <c r="QEM1160" s="16"/>
      <c r="QEN1160" s="16"/>
      <c r="QEO1160" s="16"/>
      <c r="QEP1160" s="16"/>
      <c r="QEQ1160" s="16"/>
      <c r="QER1160" s="16"/>
      <c r="QES1160" s="16"/>
      <c r="QET1160" s="16"/>
      <c r="QEU1160" s="16"/>
      <c r="QEV1160" s="16"/>
      <c r="QEW1160" s="16"/>
      <c r="QEX1160" s="16"/>
      <c r="QEY1160" s="16"/>
      <c r="QEZ1160" s="16"/>
      <c r="QFA1160" s="16"/>
      <c r="QFB1160" s="16"/>
      <c r="QFC1160" s="16"/>
      <c r="QFD1160" s="16"/>
      <c r="QFE1160" s="16"/>
      <c r="QFF1160" s="16"/>
      <c r="QFG1160" s="16"/>
      <c r="QFH1160" s="16"/>
      <c r="QFI1160" s="16"/>
      <c r="QFJ1160" s="16"/>
      <c r="QFK1160" s="16"/>
      <c r="QFL1160" s="16"/>
      <c r="QFM1160" s="16"/>
      <c r="QFN1160" s="16"/>
      <c r="QFO1160" s="16"/>
      <c r="QFP1160" s="16"/>
      <c r="QFQ1160" s="16"/>
      <c r="QFR1160" s="16"/>
      <c r="QFS1160" s="16"/>
      <c r="QFT1160" s="16"/>
      <c r="QFU1160" s="16"/>
      <c r="QFV1160" s="16"/>
      <c r="QFW1160" s="16"/>
      <c r="QFX1160" s="16"/>
      <c r="QFY1160" s="16"/>
      <c r="QFZ1160" s="16"/>
      <c r="QGA1160" s="16"/>
      <c r="QGB1160" s="16"/>
      <c r="QGC1160" s="16"/>
      <c r="QGD1160" s="16"/>
      <c r="QGE1160" s="16"/>
      <c r="QGF1160" s="16"/>
      <c r="QGG1160" s="16"/>
      <c r="QGH1160" s="16"/>
      <c r="QGI1160" s="16"/>
      <c r="QGJ1160" s="16"/>
      <c r="QGK1160" s="16"/>
      <c r="QGL1160" s="16"/>
      <c r="QGM1160" s="16"/>
      <c r="QGN1160" s="16"/>
      <c r="QGO1160" s="16"/>
      <c r="QGP1160" s="16"/>
      <c r="QGQ1160" s="16"/>
      <c r="QGR1160" s="16"/>
      <c r="QGS1160" s="16"/>
      <c r="QGT1160" s="16"/>
      <c r="QGU1160" s="16"/>
      <c r="QGV1160" s="16"/>
      <c r="QGW1160" s="16"/>
      <c r="QGX1160" s="16"/>
      <c r="QGY1160" s="16"/>
      <c r="QGZ1160" s="16"/>
      <c r="QHA1160" s="16"/>
      <c r="QHB1160" s="16"/>
      <c r="QHC1160" s="16"/>
      <c r="QHD1160" s="16"/>
      <c r="QHE1160" s="16"/>
      <c r="QHF1160" s="16"/>
      <c r="QHG1160" s="16"/>
      <c r="QHH1160" s="16"/>
      <c r="QHI1160" s="16"/>
      <c r="QHJ1160" s="16"/>
      <c r="QHK1160" s="16"/>
      <c r="QHL1160" s="16"/>
      <c r="QHM1160" s="16"/>
      <c r="QHN1160" s="16"/>
      <c r="QHO1160" s="16"/>
      <c r="QHP1160" s="16"/>
      <c r="QHQ1160" s="16"/>
      <c r="QHR1160" s="16"/>
      <c r="QHS1160" s="16"/>
      <c r="QHT1160" s="16"/>
      <c r="QHU1160" s="16"/>
      <c r="QHV1160" s="16"/>
      <c r="QHW1160" s="16"/>
      <c r="QHX1160" s="16"/>
      <c r="QHY1160" s="16"/>
      <c r="QHZ1160" s="16"/>
      <c r="QIA1160" s="16"/>
      <c r="QIB1160" s="16"/>
      <c r="QIC1160" s="16"/>
      <c r="QID1160" s="16"/>
      <c r="QIE1160" s="16"/>
      <c r="QIF1160" s="16"/>
      <c r="QIG1160" s="16"/>
      <c r="QIH1160" s="16"/>
      <c r="QII1160" s="16"/>
      <c r="QIJ1160" s="16"/>
      <c r="QIK1160" s="16"/>
      <c r="QIL1160" s="16"/>
      <c r="QIM1160" s="16"/>
      <c r="QIN1160" s="16"/>
      <c r="QIO1160" s="16"/>
      <c r="QIP1160" s="16"/>
      <c r="QIQ1160" s="16"/>
      <c r="QIR1160" s="16"/>
      <c r="QIS1160" s="16"/>
      <c r="QIT1160" s="16"/>
      <c r="QIU1160" s="16"/>
      <c r="QIV1160" s="16"/>
      <c r="QIW1160" s="16"/>
      <c r="QIX1160" s="16"/>
      <c r="QIY1160" s="16"/>
      <c r="QIZ1160" s="16"/>
      <c r="QJA1160" s="16"/>
      <c r="QJB1160" s="16"/>
      <c r="QJC1160" s="16"/>
      <c r="QJD1160" s="16"/>
      <c r="QJE1160" s="16"/>
      <c r="QJF1160" s="16"/>
      <c r="QJG1160" s="16"/>
      <c r="QJH1160" s="16"/>
      <c r="QJI1160" s="16"/>
      <c r="QJJ1160" s="16"/>
      <c r="QJK1160" s="16"/>
      <c r="QJL1160" s="16"/>
      <c r="QJM1160" s="16"/>
      <c r="QJN1160" s="16"/>
      <c r="QJO1160" s="16"/>
      <c r="QJP1160" s="16"/>
      <c r="QJQ1160" s="16"/>
      <c r="QJR1160" s="16"/>
      <c r="QJS1160" s="16"/>
      <c r="QJT1160" s="16"/>
      <c r="QJU1160" s="16"/>
      <c r="QJV1160" s="16"/>
      <c r="QJW1160" s="16"/>
      <c r="QJX1160" s="16"/>
      <c r="QJY1160" s="16"/>
      <c r="QJZ1160" s="16"/>
      <c r="QKA1160" s="16"/>
      <c r="QKB1160" s="16"/>
      <c r="QKC1160" s="16"/>
      <c r="QKD1160" s="16"/>
      <c r="QKE1160" s="16"/>
      <c r="QKF1160" s="16"/>
      <c r="QKG1160" s="16"/>
      <c r="QKH1160" s="16"/>
      <c r="QKI1160" s="16"/>
      <c r="QKJ1160" s="16"/>
      <c r="QKK1160" s="16"/>
      <c r="QKL1160" s="16"/>
      <c r="QKM1160" s="16"/>
      <c r="QKN1160" s="16"/>
      <c r="QKO1160" s="16"/>
      <c r="QKP1160" s="16"/>
      <c r="QKQ1160" s="16"/>
      <c r="QKR1160" s="16"/>
      <c r="QKS1160" s="16"/>
      <c r="QKT1160" s="16"/>
      <c r="QKU1160" s="16"/>
      <c r="QKV1160" s="16"/>
      <c r="QKW1160" s="16"/>
      <c r="QKX1160" s="16"/>
      <c r="QKY1160" s="16"/>
      <c r="QKZ1160" s="16"/>
      <c r="QLA1160" s="16"/>
      <c r="QLB1160" s="16"/>
      <c r="QLC1160" s="16"/>
      <c r="QLD1160" s="16"/>
      <c r="QLE1160" s="16"/>
      <c r="QLF1160" s="16"/>
      <c r="QLG1160" s="16"/>
      <c r="QLH1160" s="16"/>
      <c r="QLI1160" s="16"/>
      <c r="QLJ1160" s="16"/>
      <c r="QLK1160" s="16"/>
      <c r="QLL1160" s="16"/>
      <c r="QLM1160" s="16"/>
      <c r="QLN1160" s="16"/>
      <c r="QLO1160" s="16"/>
      <c r="QLP1160" s="16"/>
      <c r="QLQ1160" s="16"/>
      <c r="QLR1160" s="16"/>
      <c r="QLS1160" s="16"/>
      <c r="QLT1160" s="16"/>
      <c r="QLU1160" s="16"/>
      <c r="QLV1160" s="16"/>
      <c r="QLW1160" s="16"/>
      <c r="QLX1160" s="16"/>
      <c r="QLY1160" s="16"/>
      <c r="QLZ1160" s="16"/>
      <c r="QMA1160" s="16"/>
      <c r="QMB1160" s="16"/>
      <c r="QMC1160" s="16"/>
      <c r="QMD1160" s="16"/>
      <c r="QME1160" s="16"/>
      <c r="QMF1160" s="16"/>
      <c r="QMG1160" s="16"/>
      <c r="QMH1160" s="16"/>
      <c r="QMI1160" s="16"/>
      <c r="QMJ1160" s="16"/>
      <c r="QMK1160" s="16"/>
      <c r="QML1160" s="16"/>
      <c r="QMM1160" s="16"/>
      <c r="QMN1160" s="16"/>
      <c r="QMO1160" s="16"/>
      <c r="QMP1160" s="16"/>
      <c r="QMQ1160" s="16"/>
      <c r="QMR1160" s="16"/>
      <c r="QMS1160" s="16"/>
      <c r="QMT1160" s="16"/>
      <c r="QMU1160" s="16"/>
      <c r="QMV1160" s="16"/>
      <c r="QMW1160" s="16"/>
      <c r="QMX1160" s="16"/>
      <c r="QMY1160" s="16"/>
      <c r="QMZ1160" s="16"/>
      <c r="QNA1160" s="16"/>
      <c r="QNB1160" s="16"/>
      <c r="QNC1160" s="16"/>
      <c r="QND1160" s="16"/>
      <c r="QNE1160" s="16"/>
      <c r="QNF1160" s="16"/>
      <c r="QNG1160" s="16"/>
      <c r="QNH1160" s="16"/>
      <c r="QNI1160" s="16"/>
      <c r="QNJ1160" s="16"/>
      <c r="QNK1160" s="16"/>
      <c r="QNL1160" s="16"/>
      <c r="QNM1160" s="16"/>
      <c r="QNN1160" s="16"/>
      <c r="QNO1160" s="16"/>
      <c r="QNP1160" s="16"/>
      <c r="QNQ1160" s="16"/>
      <c r="QNR1160" s="16"/>
      <c r="QNS1160" s="16"/>
      <c r="QNT1160" s="16"/>
      <c r="QNU1160" s="16"/>
      <c r="QNV1160" s="16"/>
      <c r="QNW1160" s="16"/>
      <c r="QNX1160" s="16"/>
      <c r="QNY1160" s="16"/>
      <c r="QNZ1160" s="16"/>
      <c r="QOA1160" s="16"/>
      <c r="QOB1160" s="16"/>
      <c r="QOC1160" s="16"/>
      <c r="QOD1160" s="16"/>
      <c r="QOE1160" s="16"/>
      <c r="QOF1160" s="16"/>
      <c r="QOG1160" s="16"/>
      <c r="QOH1160" s="16"/>
      <c r="QOI1160" s="16"/>
      <c r="QOJ1160" s="16"/>
      <c r="QOK1160" s="16"/>
      <c r="QOL1160" s="16"/>
      <c r="QOM1160" s="16"/>
      <c r="QON1160" s="16"/>
      <c r="QOO1160" s="16"/>
      <c r="QOP1160" s="16"/>
      <c r="QOQ1160" s="16"/>
      <c r="QOR1160" s="16"/>
      <c r="QOS1160" s="16"/>
      <c r="QOT1160" s="16"/>
      <c r="QOU1160" s="16"/>
      <c r="QOV1160" s="16"/>
      <c r="QOW1160" s="16"/>
      <c r="QOX1160" s="16"/>
      <c r="QOY1160" s="16"/>
      <c r="QOZ1160" s="16"/>
      <c r="QPA1160" s="16"/>
      <c r="QPB1160" s="16"/>
      <c r="QPC1160" s="16"/>
      <c r="QPD1160" s="16"/>
      <c r="QPE1160" s="16"/>
      <c r="QPF1160" s="16"/>
      <c r="QPG1160" s="16"/>
      <c r="QPH1160" s="16"/>
      <c r="QPI1160" s="16"/>
      <c r="QPJ1160" s="16"/>
      <c r="QPK1160" s="16"/>
      <c r="QPL1160" s="16"/>
      <c r="QPM1160" s="16"/>
      <c r="QPN1160" s="16"/>
      <c r="QPO1160" s="16"/>
      <c r="QPP1160" s="16"/>
      <c r="QPQ1160" s="16"/>
      <c r="QPR1160" s="16"/>
      <c r="QPS1160" s="16"/>
      <c r="QPT1160" s="16"/>
      <c r="QPU1160" s="16"/>
      <c r="QPV1160" s="16"/>
      <c r="QPW1160" s="16"/>
      <c r="QPX1160" s="16"/>
      <c r="QPY1160" s="16"/>
      <c r="QPZ1160" s="16"/>
      <c r="QQA1160" s="16"/>
      <c r="QQB1160" s="16"/>
      <c r="QQC1160" s="16"/>
      <c r="QQD1160" s="16"/>
      <c r="QQE1160" s="16"/>
      <c r="QQF1160" s="16"/>
      <c r="QQG1160" s="16"/>
      <c r="QQH1160" s="16"/>
      <c r="QQI1160" s="16"/>
      <c r="QQJ1160" s="16"/>
      <c r="QQK1160" s="16"/>
      <c r="QQL1160" s="16"/>
      <c r="QQM1160" s="16"/>
      <c r="QQN1160" s="16"/>
      <c r="QQO1160" s="16"/>
      <c r="QQP1160" s="16"/>
      <c r="QQQ1160" s="16"/>
      <c r="QQR1160" s="16"/>
      <c r="QQS1160" s="16"/>
      <c r="QQT1160" s="16"/>
      <c r="QQU1160" s="16"/>
      <c r="QQV1160" s="16"/>
      <c r="QQW1160" s="16"/>
      <c r="QQX1160" s="16"/>
      <c r="QQY1160" s="16"/>
      <c r="QQZ1160" s="16"/>
      <c r="QRA1160" s="16"/>
      <c r="QRB1160" s="16"/>
      <c r="QRC1160" s="16"/>
      <c r="QRD1160" s="16"/>
      <c r="QRE1160" s="16"/>
      <c r="QRF1160" s="16"/>
      <c r="QRG1160" s="16"/>
      <c r="QRH1160" s="16"/>
      <c r="QRI1160" s="16"/>
      <c r="QRJ1160" s="16"/>
      <c r="QRK1160" s="16"/>
      <c r="QRL1160" s="16"/>
      <c r="QRM1160" s="16"/>
      <c r="QRN1160" s="16"/>
      <c r="QRO1160" s="16"/>
      <c r="QRP1160" s="16"/>
      <c r="QRQ1160" s="16"/>
      <c r="QRR1160" s="16"/>
      <c r="QRS1160" s="16"/>
      <c r="QRT1160" s="16"/>
      <c r="QRU1160" s="16"/>
      <c r="QRV1160" s="16"/>
      <c r="QRW1160" s="16"/>
      <c r="QRX1160" s="16"/>
      <c r="QRY1160" s="16"/>
      <c r="QRZ1160" s="16"/>
      <c r="QSA1160" s="16"/>
      <c r="QSB1160" s="16"/>
      <c r="QSC1160" s="16"/>
      <c r="QSD1160" s="16"/>
      <c r="QSE1160" s="16"/>
      <c r="QSF1160" s="16"/>
      <c r="QSG1160" s="16"/>
      <c r="QSH1160" s="16"/>
      <c r="QSI1160" s="16"/>
      <c r="QSJ1160" s="16"/>
      <c r="QSK1160" s="16"/>
      <c r="QSL1160" s="16"/>
      <c r="QSM1160" s="16"/>
      <c r="QSN1160" s="16"/>
      <c r="QSO1160" s="16"/>
      <c r="QSP1160" s="16"/>
      <c r="QSQ1160" s="16"/>
      <c r="QSR1160" s="16"/>
      <c r="QSS1160" s="16"/>
      <c r="QST1160" s="16"/>
      <c r="QSU1160" s="16"/>
      <c r="QSV1160" s="16"/>
      <c r="QSW1160" s="16"/>
      <c r="QSX1160" s="16"/>
      <c r="QSY1160" s="16"/>
      <c r="QSZ1160" s="16"/>
      <c r="QTA1160" s="16"/>
      <c r="QTB1160" s="16"/>
      <c r="QTC1160" s="16"/>
      <c r="QTD1160" s="16"/>
      <c r="QTE1160" s="16"/>
      <c r="QTF1160" s="16"/>
      <c r="QTG1160" s="16"/>
      <c r="QTH1160" s="16"/>
      <c r="QTI1160" s="16"/>
      <c r="QTJ1160" s="16"/>
      <c r="QTK1160" s="16"/>
      <c r="QTL1160" s="16"/>
      <c r="QTM1160" s="16"/>
      <c r="QTN1160" s="16"/>
      <c r="QTO1160" s="16"/>
      <c r="QTP1160" s="16"/>
      <c r="QTQ1160" s="16"/>
      <c r="QTR1160" s="16"/>
      <c r="QTS1160" s="16"/>
      <c r="QTT1160" s="16"/>
      <c r="QTU1160" s="16"/>
      <c r="QTV1160" s="16"/>
      <c r="QTW1160" s="16"/>
      <c r="QTX1160" s="16"/>
      <c r="QTY1160" s="16"/>
      <c r="QTZ1160" s="16"/>
      <c r="QUA1160" s="16"/>
      <c r="QUB1160" s="16"/>
      <c r="QUC1160" s="16"/>
      <c r="QUD1160" s="16"/>
      <c r="QUE1160" s="16"/>
      <c r="QUF1160" s="16"/>
      <c r="QUG1160" s="16"/>
      <c r="QUH1160" s="16"/>
      <c r="QUI1160" s="16"/>
      <c r="QUJ1160" s="16"/>
      <c r="QUK1160" s="16"/>
      <c r="QUL1160" s="16"/>
      <c r="QUM1160" s="16"/>
      <c r="QUN1160" s="16"/>
      <c r="QUO1160" s="16"/>
      <c r="QUP1160" s="16"/>
      <c r="QUQ1160" s="16"/>
      <c r="QUR1160" s="16"/>
      <c r="QUS1160" s="16"/>
      <c r="QUT1160" s="16"/>
      <c r="QUU1160" s="16"/>
      <c r="QUV1160" s="16"/>
      <c r="QUW1160" s="16"/>
      <c r="QUX1160" s="16"/>
      <c r="QUY1160" s="16"/>
      <c r="QUZ1160" s="16"/>
      <c r="QVA1160" s="16"/>
      <c r="QVB1160" s="16"/>
      <c r="QVC1160" s="16"/>
      <c r="QVD1160" s="16"/>
      <c r="QVE1160" s="16"/>
      <c r="QVF1160" s="16"/>
      <c r="QVG1160" s="16"/>
      <c r="QVH1160" s="16"/>
      <c r="QVI1160" s="16"/>
      <c r="QVJ1160" s="16"/>
      <c r="QVK1160" s="16"/>
      <c r="QVL1160" s="16"/>
      <c r="QVM1160" s="16"/>
      <c r="QVN1160" s="16"/>
      <c r="QVO1160" s="16"/>
      <c r="QVP1160" s="16"/>
      <c r="QVQ1160" s="16"/>
      <c r="QVR1160" s="16"/>
      <c r="QVS1160" s="16"/>
      <c r="QVT1160" s="16"/>
      <c r="QVU1160" s="16"/>
      <c r="QVV1160" s="16"/>
      <c r="QVW1160" s="16"/>
      <c r="QVX1160" s="16"/>
      <c r="QVY1160" s="16"/>
      <c r="QVZ1160" s="16"/>
      <c r="QWA1160" s="16"/>
      <c r="QWB1160" s="16"/>
      <c r="QWC1160" s="16"/>
      <c r="QWD1160" s="16"/>
      <c r="QWE1160" s="16"/>
      <c r="QWF1160" s="16"/>
      <c r="QWG1160" s="16"/>
      <c r="QWH1160" s="16"/>
      <c r="QWI1160" s="16"/>
      <c r="QWJ1160" s="16"/>
      <c r="QWK1160" s="16"/>
      <c r="QWL1160" s="16"/>
      <c r="QWM1160" s="16"/>
      <c r="QWN1160" s="16"/>
      <c r="QWO1160" s="16"/>
      <c r="QWP1160" s="16"/>
      <c r="QWQ1160" s="16"/>
      <c r="QWR1160" s="16"/>
      <c r="QWS1160" s="16"/>
      <c r="QWT1160" s="16"/>
      <c r="QWU1160" s="16"/>
      <c r="QWV1160" s="16"/>
      <c r="QWW1160" s="16"/>
      <c r="QWX1160" s="16"/>
      <c r="QWY1160" s="16"/>
      <c r="QWZ1160" s="16"/>
      <c r="QXA1160" s="16"/>
      <c r="QXB1160" s="16"/>
      <c r="QXC1160" s="16"/>
      <c r="QXD1160" s="16"/>
      <c r="QXE1160" s="16"/>
      <c r="QXF1160" s="16"/>
      <c r="QXG1160" s="16"/>
      <c r="QXH1160" s="16"/>
      <c r="QXI1160" s="16"/>
      <c r="QXJ1160" s="16"/>
      <c r="QXK1160" s="16"/>
      <c r="QXL1160" s="16"/>
      <c r="QXM1160" s="16"/>
      <c r="QXN1160" s="16"/>
      <c r="QXO1160" s="16"/>
      <c r="QXP1160" s="16"/>
      <c r="QXQ1160" s="16"/>
      <c r="QXR1160" s="16"/>
      <c r="QXS1160" s="16"/>
      <c r="QXT1160" s="16"/>
      <c r="QXU1160" s="16"/>
      <c r="QXV1160" s="16"/>
      <c r="QXW1160" s="16"/>
      <c r="QXX1160" s="16"/>
      <c r="QXY1160" s="16"/>
      <c r="QXZ1160" s="16"/>
      <c r="QYA1160" s="16"/>
      <c r="QYB1160" s="16"/>
      <c r="QYC1160" s="16"/>
      <c r="QYD1160" s="16"/>
      <c r="QYE1160" s="16"/>
      <c r="QYF1160" s="16"/>
      <c r="QYG1160" s="16"/>
      <c r="QYH1160" s="16"/>
      <c r="QYI1160" s="16"/>
      <c r="QYJ1160" s="16"/>
      <c r="QYK1160" s="16"/>
      <c r="QYL1160" s="16"/>
      <c r="QYM1160" s="16"/>
      <c r="QYN1160" s="16"/>
      <c r="QYO1160" s="16"/>
      <c r="QYP1160" s="16"/>
      <c r="QYQ1160" s="16"/>
      <c r="QYR1160" s="16"/>
      <c r="QYS1160" s="16"/>
      <c r="QYT1160" s="16"/>
      <c r="QYU1160" s="16"/>
      <c r="QYV1160" s="16"/>
      <c r="QYW1160" s="16"/>
      <c r="QYX1160" s="16"/>
      <c r="QYY1160" s="16"/>
      <c r="QYZ1160" s="16"/>
      <c r="QZA1160" s="16"/>
      <c r="QZB1160" s="16"/>
      <c r="QZC1160" s="16"/>
      <c r="QZD1160" s="16"/>
      <c r="QZE1160" s="16"/>
      <c r="QZF1160" s="16"/>
      <c r="QZG1160" s="16"/>
      <c r="QZH1160" s="16"/>
      <c r="QZI1160" s="16"/>
      <c r="QZJ1160" s="16"/>
      <c r="QZK1160" s="16"/>
      <c r="QZL1160" s="16"/>
      <c r="QZM1160" s="16"/>
      <c r="QZN1160" s="16"/>
      <c r="QZO1160" s="16"/>
      <c r="QZP1160" s="16"/>
      <c r="QZQ1160" s="16"/>
      <c r="QZR1160" s="16"/>
      <c r="QZS1160" s="16"/>
      <c r="QZT1160" s="16"/>
      <c r="QZU1160" s="16"/>
      <c r="QZV1160" s="16"/>
      <c r="QZW1160" s="16"/>
      <c r="QZX1160" s="16"/>
      <c r="QZY1160" s="16"/>
      <c r="QZZ1160" s="16"/>
      <c r="RAA1160" s="16"/>
      <c r="RAB1160" s="16"/>
      <c r="RAC1160" s="16"/>
      <c r="RAD1160" s="16"/>
      <c r="RAE1160" s="16"/>
      <c r="RAF1160" s="16"/>
      <c r="RAG1160" s="16"/>
      <c r="RAH1160" s="16"/>
      <c r="RAI1160" s="16"/>
      <c r="RAJ1160" s="16"/>
      <c r="RAK1160" s="16"/>
      <c r="RAL1160" s="16"/>
      <c r="RAM1160" s="16"/>
      <c r="RAN1160" s="16"/>
      <c r="RAO1160" s="16"/>
      <c r="RAP1160" s="16"/>
      <c r="RAQ1160" s="16"/>
      <c r="RAR1160" s="16"/>
      <c r="RAS1160" s="16"/>
      <c r="RAT1160" s="16"/>
      <c r="RAU1160" s="16"/>
      <c r="RAV1160" s="16"/>
      <c r="RAW1160" s="16"/>
      <c r="RAX1160" s="16"/>
      <c r="RAY1160" s="16"/>
      <c r="RAZ1160" s="16"/>
      <c r="RBA1160" s="16"/>
      <c r="RBB1160" s="16"/>
      <c r="RBC1160" s="16"/>
      <c r="RBD1160" s="16"/>
      <c r="RBE1160" s="16"/>
      <c r="RBF1160" s="16"/>
      <c r="RBG1160" s="16"/>
      <c r="RBH1160" s="16"/>
      <c r="RBI1160" s="16"/>
      <c r="RBJ1160" s="16"/>
      <c r="RBK1160" s="16"/>
      <c r="RBL1160" s="16"/>
      <c r="RBM1160" s="16"/>
      <c r="RBN1160" s="16"/>
      <c r="RBO1160" s="16"/>
      <c r="RBP1160" s="16"/>
      <c r="RBQ1160" s="16"/>
      <c r="RBR1160" s="16"/>
      <c r="RBS1160" s="16"/>
      <c r="RBT1160" s="16"/>
      <c r="RBU1160" s="16"/>
      <c r="RBV1160" s="16"/>
      <c r="RBW1160" s="16"/>
      <c r="RBX1160" s="16"/>
      <c r="RBY1160" s="16"/>
      <c r="RBZ1160" s="16"/>
      <c r="RCA1160" s="16"/>
      <c r="RCB1160" s="16"/>
      <c r="RCC1160" s="16"/>
      <c r="RCD1160" s="16"/>
      <c r="RCE1160" s="16"/>
      <c r="RCF1160" s="16"/>
      <c r="RCG1160" s="16"/>
      <c r="RCH1160" s="16"/>
      <c r="RCI1160" s="16"/>
      <c r="RCJ1160" s="16"/>
      <c r="RCK1160" s="16"/>
      <c r="RCL1160" s="16"/>
      <c r="RCM1160" s="16"/>
      <c r="RCN1160" s="16"/>
      <c r="RCO1160" s="16"/>
      <c r="RCP1160" s="16"/>
      <c r="RCQ1160" s="16"/>
      <c r="RCR1160" s="16"/>
      <c r="RCS1160" s="16"/>
      <c r="RCT1160" s="16"/>
      <c r="RCU1160" s="16"/>
      <c r="RCV1160" s="16"/>
      <c r="RCW1160" s="16"/>
      <c r="RCX1160" s="16"/>
      <c r="RCY1160" s="16"/>
      <c r="RCZ1160" s="16"/>
      <c r="RDA1160" s="16"/>
      <c r="RDB1160" s="16"/>
      <c r="RDC1160" s="16"/>
      <c r="RDD1160" s="16"/>
      <c r="RDE1160" s="16"/>
      <c r="RDF1160" s="16"/>
      <c r="RDG1160" s="16"/>
      <c r="RDH1160" s="16"/>
      <c r="RDI1160" s="16"/>
      <c r="RDJ1160" s="16"/>
      <c r="RDK1160" s="16"/>
      <c r="RDL1160" s="16"/>
      <c r="RDM1160" s="16"/>
      <c r="RDN1160" s="16"/>
      <c r="RDO1160" s="16"/>
      <c r="RDP1160" s="16"/>
      <c r="RDQ1160" s="16"/>
      <c r="RDR1160" s="16"/>
      <c r="RDS1160" s="16"/>
      <c r="RDT1160" s="16"/>
      <c r="RDU1160" s="16"/>
      <c r="RDV1160" s="16"/>
      <c r="RDW1160" s="16"/>
      <c r="RDX1160" s="16"/>
      <c r="RDY1160" s="16"/>
      <c r="RDZ1160" s="16"/>
      <c r="REA1160" s="16"/>
      <c r="REB1160" s="16"/>
      <c r="REC1160" s="16"/>
      <c r="RED1160" s="16"/>
      <c r="REE1160" s="16"/>
      <c r="REF1160" s="16"/>
      <c r="REG1160" s="16"/>
      <c r="REH1160" s="16"/>
      <c r="REI1160" s="16"/>
      <c r="REJ1160" s="16"/>
      <c r="REK1160" s="16"/>
      <c r="REL1160" s="16"/>
      <c r="REM1160" s="16"/>
      <c r="REN1160" s="16"/>
      <c r="REO1160" s="16"/>
      <c r="REP1160" s="16"/>
      <c r="REQ1160" s="16"/>
      <c r="RER1160" s="16"/>
      <c r="RES1160" s="16"/>
      <c r="RET1160" s="16"/>
      <c r="REU1160" s="16"/>
      <c r="REV1160" s="16"/>
      <c r="REW1160" s="16"/>
      <c r="REX1160" s="16"/>
      <c r="REY1160" s="16"/>
      <c r="REZ1160" s="16"/>
      <c r="RFA1160" s="16"/>
      <c r="RFB1160" s="16"/>
      <c r="RFC1160" s="16"/>
      <c r="RFD1160" s="16"/>
      <c r="RFE1160" s="16"/>
      <c r="RFF1160" s="16"/>
      <c r="RFG1160" s="16"/>
      <c r="RFH1160" s="16"/>
      <c r="RFI1160" s="16"/>
      <c r="RFJ1160" s="16"/>
      <c r="RFK1160" s="16"/>
      <c r="RFL1160" s="16"/>
      <c r="RFM1160" s="16"/>
      <c r="RFN1160" s="16"/>
      <c r="RFO1160" s="16"/>
      <c r="RFP1160" s="16"/>
      <c r="RFQ1160" s="16"/>
      <c r="RFR1160" s="16"/>
      <c r="RFS1160" s="16"/>
      <c r="RFT1160" s="16"/>
      <c r="RFU1160" s="16"/>
      <c r="RFV1160" s="16"/>
      <c r="RFW1160" s="16"/>
      <c r="RFX1160" s="16"/>
      <c r="RFY1160" s="16"/>
      <c r="RFZ1160" s="16"/>
      <c r="RGA1160" s="16"/>
      <c r="RGB1160" s="16"/>
      <c r="RGC1160" s="16"/>
      <c r="RGD1160" s="16"/>
      <c r="RGE1160" s="16"/>
      <c r="RGF1160" s="16"/>
      <c r="RGG1160" s="16"/>
      <c r="RGH1160" s="16"/>
      <c r="RGI1160" s="16"/>
      <c r="RGJ1160" s="16"/>
      <c r="RGK1160" s="16"/>
      <c r="RGL1160" s="16"/>
      <c r="RGM1160" s="16"/>
      <c r="RGN1160" s="16"/>
      <c r="RGO1160" s="16"/>
      <c r="RGP1160" s="16"/>
      <c r="RGQ1160" s="16"/>
      <c r="RGR1160" s="16"/>
      <c r="RGS1160" s="16"/>
      <c r="RGT1160" s="16"/>
      <c r="RGU1160" s="16"/>
      <c r="RGV1160" s="16"/>
      <c r="RGW1160" s="16"/>
      <c r="RGX1160" s="16"/>
      <c r="RGY1160" s="16"/>
      <c r="RGZ1160" s="16"/>
      <c r="RHA1160" s="16"/>
      <c r="RHB1160" s="16"/>
      <c r="RHC1160" s="16"/>
      <c r="RHD1160" s="16"/>
      <c r="RHE1160" s="16"/>
      <c r="RHF1160" s="16"/>
      <c r="RHG1160" s="16"/>
      <c r="RHH1160" s="16"/>
      <c r="RHI1160" s="16"/>
      <c r="RHJ1160" s="16"/>
      <c r="RHK1160" s="16"/>
      <c r="RHL1160" s="16"/>
      <c r="RHM1160" s="16"/>
      <c r="RHN1160" s="16"/>
      <c r="RHO1160" s="16"/>
      <c r="RHP1160" s="16"/>
      <c r="RHQ1160" s="16"/>
      <c r="RHR1160" s="16"/>
      <c r="RHS1160" s="16"/>
      <c r="RHT1160" s="16"/>
      <c r="RHU1160" s="16"/>
      <c r="RHV1160" s="16"/>
      <c r="RHW1160" s="16"/>
      <c r="RHX1160" s="16"/>
      <c r="RHY1160" s="16"/>
      <c r="RHZ1160" s="16"/>
      <c r="RIA1160" s="16"/>
      <c r="RIB1160" s="16"/>
      <c r="RIC1160" s="16"/>
      <c r="RID1160" s="16"/>
      <c r="RIE1160" s="16"/>
      <c r="RIF1160" s="16"/>
      <c r="RIG1160" s="16"/>
      <c r="RIH1160" s="16"/>
      <c r="RII1160" s="16"/>
      <c r="RIJ1160" s="16"/>
      <c r="RIK1160" s="16"/>
      <c r="RIL1160" s="16"/>
      <c r="RIM1160" s="16"/>
      <c r="RIN1160" s="16"/>
      <c r="RIO1160" s="16"/>
      <c r="RIP1160" s="16"/>
      <c r="RIQ1160" s="16"/>
      <c r="RIR1160" s="16"/>
      <c r="RIS1160" s="16"/>
      <c r="RIT1160" s="16"/>
      <c r="RIU1160" s="16"/>
      <c r="RIV1160" s="16"/>
      <c r="RIW1160" s="16"/>
      <c r="RIX1160" s="16"/>
      <c r="RIY1160" s="16"/>
      <c r="RIZ1160" s="16"/>
      <c r="RJA1160" s="16"/>
      <c r="RJB1160" s="16"/>
      <c r="RJC1160" s="16"/>
      <c r="RJD1160" s="16"/>
      <c r="RJE1160" s="16"/>
      <c r="RJF1160" s="16"/>
      <c r="RJG1160" s="16"/>
      <c r="RJH1160" s="16"/>
      <c r="RJI1160" s="16"/>
      <c r="RJJ1160" s="16"/>
      <c r="RJK1160" s="16"/>
      <c r="RJL1160" s="16"/>
      <c r="RJM1160" s="16"/>
      <c r="RJN1160" s="16"/>
      <c r="RJO1160" s="16"/>
      <c r="RJP1160" s="16"/>
      <c r="RJQ1160" s="16"/>
      <c r="RJR1160" s="16"/>
      <c r="RJS1160" s="16"/>
      <c r="RJT1160" s="16"/>
      <c r="RJU1160" s="16"/>
      <c r="RJV1160" s="16"/>
      <c r="RJW1160" s="16"/>
      <c r="RJX1160" s="16"/>
      <c r="RJY1160" s="16"/>
      <c r="RJZ1160" s="16"/>
      <c r="RKA1160" s="16"/>
      <c r="RKB1160" s="16"/>
      <c r="RKC1160" s="16"/>
      <c r="RKD1160" s="16"/>
      <c r="RKE1160" s="16"/>
      <c r="RKF1160" s="16"/>
      <c r="RKG1160" s="16"/>
      <c r="RKH1160" s="16"/>
      <c r="RKI1160" s="16"/>
      <c r="RKJ1160" s="16"/>
      <c r="RKK1160" s="16"/>
      <c r="RKL1160" s="16"/>
      <c r="RKM1160" s="16"/>
      <c r="RKN1160" s="16"/>
      <c r="RKO1160" s="16"/>
      <c r="RKP1160" s="16"/>
      <c r="RKQ1160" s="16"/>
      <c r="RKR1160" s="16"/>
      <c r="RKS1160" s="16"/>
      <c r="RKT1160" s="16"/>
      <c r="RKU1160" s="16"/>
      <c r="RKV1160" s="16"/>
      <c r="RKW1160" s="16"/>
      <c r="RKX1160" s="16"/>
      <c r="RKY1160" s="16"/>
      <c r="RKZ1160" s="16"/>
      <c r="RLA1160" s="16"/>
      <c r="RLB1160" s="16"/>
      <c r="RLC1160" s="16"/>
      <c r="RLD1160" s="16"/>
      <c r="RLE1160" s="16"/>
      <c r="RLF1160" s="16"/>
      <c r="RLG1160" s="16"/>
      <c r="RLH1160" s="16"/>
      <c r="RLI1160" s="16"/>
      <c r="RLJ1160" s="16"/>
      <c r="RLK1160" s="16"/>
      <c r="RLL1160" s="16"/>
      <c r="RLM1160" s="16"/>
      <c r="RLN1160" s="16"/>
      <c r="RLO1160" s="16"/>
      <c r="RLP1160" s="16"/>
      <c r="RLQ1160" s="16"/>
      <c r="RLR1160" s="16"/>
      <c r="RLS1160" s="16"/>
      <c r="RLT1160" s="16"/>
      <c r="RLU1160" s="16"/>
      <c r="RLV1160" s="16"/>
      <c r="RLW1160" s="16"/>
      <c r="RLX1160" s="16"/>
      <c r="RLY1160" s="16"/>
      <c r="RLZ1160" s="16"/>
      <c r="RMA1160" s="16"/>
      <c r="RMB1160" s="16"/>
      <c r="RMC1160" s="16"/>
      <c r="RMD1160" s="16"/>
      <c r="RME1160" s="16"/>
      <c r="RMF1160" s="16"/>
      <c r="RMG1160" s="16"/>
      <c r="RMH1160" s="16"/>
      <c r="RMI1160" s="16"/>
      <c r="RMJ1160" s="16"/>
      <c r="RMK1160" s="16"/>
      <c r="RML1160" s="16"/>
      <c r="RMM1160" s="16"/>
      <c r="RMN1160" s="16"/>
      <c r="RMO1160" s="16"/>
      <c r="RMP1160" s="16"/>
      <c r="RMQ1160" s="16"/>
      <c r="RMR1160" s="16"/>
      <c r="RMS1160" s="16"/>
      <c r="RMT1160" s="16"/>
      <c r="RMU1160" s="16"/>
      <c r="RMV1160" s="16"/>
      <c r="RMW1160" s="16"/>
      <c r="RMX1160" s="16"/>
      <c r="RMY1160" s="16"/>
      <c r="RMZ1160" s="16"/>
      <c r="RNA1160" s="16"/>
      <c r="RNB1160" s="16"/>
      <c r="RNC1160" s="16"/>
      <c r="RND1160" s="16"/>
      <c r="RNE1160" s="16"/>
      <c r="RNF1160" s="16"/>
      <c r="RNG1160" s="16"/>
      <c r="RNH1160" s="16"/>
      <c r="RNI1160" s="16"/>
      <c r="RNJ1160" s="16"/>
      <c r="RNK1160" s="16"/>
      <c r="RNL1160" s="16"/>
      <c r="RNM1160" s="16"/>
      <c r="RNN1160" s="16"/>
      <c r="RNO1160" s="16"/>
      <c r="RNP1160" s="16"/>
      <c r="RNQ1160" s="16"/>
      <c r="RNR1160" s="16"/>
      <c r="RNS1160" s="16"/>
      <c r="RNT1160" s="16"/>
      <c r="RNU1160" s="16"/>
      <c r="RNV1160" s="16"/>
      <c r="RNW1160" s="16"/>
      <c r="RNX1160" s="16"/>
      <c r="RNY1160" s="16"/>
      <c r="RNZ1160" s="16"/>
      <c r="ROA1160" s="16"/>
      <c r="ROB1160" s="16"/>
      <c r="ROC1160" s="16"/>
      <c r="ROD1160" s="16"/>
      <c r="ROE1160" s="16"/>
      <c r="ROF1160" s="16"/>
      <c r="ROG1160" s="16"/>
      <c r="ROH1160" s="16"/>
      <c r="ROI1160" s="16"/>
      <c r="ROJ1160" s="16"/>
      <c r="ROK1160" s="16"/>
      <c r="ROL1160" s="16"/>
      <c r="ROM1160" s="16"/>
      <c r="RON1160" s="16"/>
      <c r="ROO1160" s="16"/>
      <c r="ROP1160" s="16"/>
      <c r="ROQ1160" s="16"/>
      <c r="ROR1160" s="16"/>
      <c r="ROS1160" s="16"/>
      <c r="ROT1160" s="16"/>
      <c r="ROU1160" s="16"/>
      <c r="ROV1160" s="16"/>
      <c r="ROW1160" s="16"/>
      <c r="ROX1160" s="16"/>
      <c r="ROY1160" s="16"/>
      <c r="ROZ1160" s="16"/>
      <c r="RPA1160" s="16"/>
      <c r="RPB1160" s="16"/>
      <c r="RPC1160" s="16"/>
      <c r="RPD1160" s="16"/>
      <c r="RPE1160" s="16"/>
      <c r="RPF1160" s="16"/>
      <c r="RPG1160" s="16"/>
      <c r="RPH1160" s="16"/>
      <c r="RPI1160" s="16"/>
      <c r="RPJ1160" s="16"/>
      <c r="RPK1160" s="16"/>
      <c r="RPL1160" s="16"/>
      <c r="RPM1160" s="16"/>
      <c r="RPN1160" s="16"/>
      <c r="RPO1160" s="16"/>
      <c r="RPP1160" s="16"/>
      <c r="RPQ1160" s="16"/>
      <c r="RPR1160" s="16"/>
      <c r="RPS1160" s="16"/>
      <c r="RPT1160" s="16"/>
      <c r="RPU1160" s="16"/>
      <c r="RPV1160" s="16"/>
      <c r="RPW1160" s="16"/>
      <c r="RPX1160" s="16"/>
      <c r="RPY1160" s="16"/>
      <c r="RPZ1160" s="16"/>
      <c r="RQA1160" s="16"/>
      <c r="RQB1160" s="16"/>
      <c r="RQC1160" s="16"/>
      <c r="RQD1160" s="16"/>
      <c r="RQE1160" s="16"/>
      <c r="RQF1160" s="16"/>
      <c r="RQG1160" s="16"/>
      <c r="RQH1160" s="16"/>
      <c r="RQI1160" s="16"/>
      <c r="RQJ1160" s="16"/>
      <c r="RQK1160" s="16"/>
      <c r="RQL1160" s="16"/>
      <c r="RQM1160" s="16"/>
      <c r="RQN1160" s="16"/>
      <c r="RQO1160" s="16"/>
      <c r="RQP1160" s="16"/>
      <c r="RQQ1160" s="16"/>
      <c r="RQR1160" s="16"/>
      <c r="RQS1160" s="16"/>
      <c r="RQT1160" s="16"/>
      <c r="RQU1160" s="16"/>
      <c r="RQV1160" s="16"/>
      <c r="RQW1160" s="16"/>
      <c r="RQX1160" s="16"/>
      <c r="RQY1160" s="16"/>
      <c r="RQZ1160" s="16"/>
      <c r="RRA1160" s="16"/>
      <c r="RRB1160" s="16"/>
      <c r="RRC1160" s="16"/>
      <c r="RRD1160" s="16"/>
      <c r="RRE1160" s="16"/>
      <c r="RRF1160" s="16"/>
      <c r="RRG1160" s="16"/>
      <c r="RRH1160" s="16"/>
      <c r="RRI1160" s="16"/>
      <c r="RRJ1160" s="16"/>
      <c r="RRK1160" s="16"/>
      <c r="RRL1160" s="16"/>
      <c r="RRM1160" s="16"/>
      <c r="RRN1160" s="16"/>
      <c r="RRO1160" s="16"/>
      <c r="RRP1160" s="16"/>
      <c r="RRQ1160" s="16"/>
      <c r="RRR1160" s="16"/>
      <c r="RRS1160" s="16"/>
      <c r="RRT1160" s="16"/>
      <c r="RRU1160" s="16"/>
      <c r="RRV1160" s="16"/>
      <c r="RRW1160" s="16"/>
      <c r="RRX1160" s="16"/>
      <c r="RRY1160" s="16"/>
      <c r="RRZ1160" s="16"/>
      <c r="RSA1160" s="16"/>
      <c r="RSB1160" s="16"/>
      <c r="RSC1160" s="16"/>
      <c r="RSD1160" s="16"/>
      <c r="RSE1160" s="16"/>
      <c r="RSF1160" s="16"/>
      <c r="RSG1160" s="16"/>
      <c r="RSH1160" s="16"/>
      <c r="RSI1160" s="16"/>
      <c r="RSJ1160" s="16"/>
      <c r="RSK1160" s="16"/>
      <c r="RSL1160" s="16"/>
      <c r="RSM1160" s="16"/>
      <c r="RSN1160" s="16"/>
      <c r="RSO1160" s="16"/>
      <c r="RSP1160" s="16"/>
      <c r="RSQ1160" s="16"/>
      <c r="RSR1160" s="16"/>
      <c r="RSS1160" s="16"/>
      <c r="RST1160" s="16"/>
      <c r="RSU1160" s="16"/>
      <c r="RSV1160" s="16"/>
      <c r="RSW1160" s="16"/>
      <c r="RSX1160" s="16"/>
      <c r="RSY1160" s="16"/>
      <c r="RSZ1160" s="16"/>
      <c r="RTA1160" s="16"/>
      <c r="RTB1160" s="16"/>
      <c r="RTC1160" s="16"/>
      <c r="RTD1160" s="16"/>
      <c r="RTE1160" s="16"/>
      <c r="RTF1160" s="16"/>
      <c r="RTG1160" s="16"/>
      <c r="RTH1160" s="16"/>
      <c r="RTI1160" s="16"/>
      <c r="RTJ1160" s="16"/>
      <c r="RTK1160" s="16"/>
      <c r="RTL1160" s="16"/>
      <c r="RTM1160" s="16"/>
      <c r="RTN1160" s="16"/>
      <c r="RTO1160" s="16"/>
      <c r="RTP1160" s="16"/>
      <c r="RTQ1160" s="16"/>
      <c r="RTR1160" s="16"/>
      <c r="RTS1160" s="16"/>
      <c r="RTT1160" s="16"/>
      <c r="RTU1160" s="16"/>
      <c r="RTV1160" s="16"/>
      <c r="RTW1160" s="16"/>
      <c r="RTX1160" s="16"/>
      <c r="RTY1160" s="16"/>
      <c r="RTZ1160" s="16"/>
      <c r="RUA1160" s="16"/>
      <c r="RUB1160" s="16"/>
      <c r="RUC1160" s="16"/>
      <c r="RUD1160" s="16"/>
      <c r="RUE1160" s="16"/>
      <c r="RUF1160" s="16"/>
      <c r="RUG1160" s="16"/>
      <c r="RUH1160" s="16"/>
      <c r="RUI1160" s="16"/>
      <c r="RUJ1160" s="16"/>
      <c r="RUK1160" s="16"/>
      <c r="RUL1160" s="16"/>
      <c r="RUM1160" s="16"/>
      <c r="RUN1160" s="16"/>
      <c r="RUO1160" s="16"/>
      <c r="RUP1160" s="16"/>
      <c r="RUQ1160" s="16"/>
      <c r="RUR1160" s="16"/>
      <c r="RUS1160" s="16"/>
      <c r="RUT1160" s="16"/>
      <c r="RUU1160" s="16"/>
      <c r="RUV1160" s="16"/>
      <c r="RUW1160" s="16"/>
      <c r="RUX1160" s="16"/>
      <c r="RUY1160" s="16"/>
      <c r="RUZ1160" s="16"/>
      <c r="RVA1160" s="16"/>
      <c r="RVB1160" s="16"/>
      <c r="RVC1160" s="16"/>
      <c r="RVD1160" s="16"/>
      <c r="RVE1160" s="16"/>
      <c r="RVF1160" s="16"/>
      <c r="RVG1160" s="16"/>
      <c r="RVH1160" s="16"/>
      <c r="RVI1160" s="16"/>
      <c r="RVJ1160" s="16"/>
      <c r="RVK1160" s="16"/>
      <c r="RVL1160" s="16"/>
      <c r="RVM1160" s="16"/>
      <c r="RVN1160" s="16"/>
      <c r="RVO1160" s="16"/>
      <c r="RVP1160" s="16"/>
      <c r="RVQ1160" s="16"/>
      <c r="RVR1160" s="16"/>
      <c r="RVS1160" s="16"/>
      <c r="RVT1160" s="16"/>
      <c r="RVU1160" s="16"/>
      <c r="RVV1160" s="16"/>
      <c r="RVW1160" s="16"/>
      <c r="RVX1160" s="16"/>
      <c r="RVY1160" s="16"/>
      <c r="RVZ1160" s="16"/>
      <c r="RWA1160" s="16"/>
      <c r="RWB1160" s="16"/>
      <c r="RWC1160" s="16"/>
      <c r="RWD1160" s="16"/>
      <c r="RWE1160" s="16"/>
      <c r="RWF1160" s="16"/>
      <c r="RWG1160" s="16"/>
      <c r="RWH1160" s="16"/>
      <c r="RWI1160" s="16"/>
      <c r="RWJ1160" s="16"/>
      <c r="RWK1160" s="16"/>
      <c r="RWL1160" s="16"/>
      <c r="RWM1160" s="16"/>
      <c r="RWN1160" s="16"/>
      <c r="RWO1160" s="16"/>
      <c r="RWP1160" s="16"/>
      <c r="RWQ1160" s="16"/>
      <c r="RWR1160" s="16"/>
      <c r="RWS1160" s="16"/>
      <c r="RWT1160" s="16"/>
      <c r="RWU1160" s="16"/>
      <c r="RWV1160" s="16"/>
      <c r="RWW1160" s="16"/>
      <c r="RWX1160" s="16"/>
      <c r="RWY1160" s="16"/>
      <c r="RWZ1160" s="16"/>
      <c r="RXA1160" s="16"/>
      <c r="RXB1160" s="16"/>
      <c r="RXC1160" s="16"/>
      <c r="RXD1160" s="16"/>
      <c r="RXE1160" s="16"/>
      <c r="RXF1160" s="16"/>
      <c r="RXG1160" s="16"/>
      <c r="RXH1160" s="16"/>
      <c r="RXI1160" s="16"/>
      <c r="RXJ1160" s="16"/>
      <c r="RXK1160" s="16"/>
      <c r="RXL1160" s="16"/>
      <c r="RXM1160" s="16"/>
      <c r="RXN1160" s="16"/>
      <c r="RXO1160" s="16"/>
      <c r="RXP1160" s="16"/>
      <c r="RXQ1160" s="16"/>
      <c r="RXR1160" s="16"/>
      <c r="RXS1160" s="16"/>
      <c r="RXT1160" s="16"/>
      <c r="RXU1160" s="16"/>
      <c r="RXV1160" s="16"/>
      <c r="RXW1160" s="16"/>
      <c r="RXX1160" s="16"/>
      <c r="RXY1160" s="16"/>
      <c r="RXZ1160" s="16"/>
      <c r="RYA1160" s="16"/>
      <c r="RYB1160" s="16"/>
      <c r="RYC1160" s="16"/>
      <c r="RYD1160" s="16"/>
      <c r="RYE1160" s="16"/>
      <c r="RYF1160" s="16"/>
      <c r="RYG1160" s="16"/>
      <c r="RYH1160" s="16"/>
      <c r="RYI1160" s="16"/>
      <c r="RYJ1160" s="16"/>
      <c r="RYK1160" s="16"/>
      <c r="RYL1160" s="16"/>
      <c r="RYM1160" s="16"/>
      <c r="RYN1160" s="16"/>
      <c r="RYO1160" s="16"/>
      <c r="RYP1160" s="16"/>
      <c r="RYQ1160" s="16"/>
      <c r="RYR1160" s="16"/>
      <c r="RYS1160" s="16"/>
      <c r="RYT1160" s="16"/>
      <c r="RYU1160" s="16"/>
      <c r="RYV1160" s="16"/>
      <c r="RYW1160" s="16"/>
      <c r="RYX1160" s="16"/>
      <c r="RYY1160" s="16"/>
      <c r="RYZ1160" s="16"/>
      <c r="RZA1160" s="16"/>
      <c r="RZB1160" s="16"/>
      <c r="RZC1160" s="16"/>
      <c r="RZD1160" s="16"/>
      <c r="RZE1160" s="16"/>
      <c r="RZF1160" s="16"/>
      <c r="RZG1160" s="16"/>
      <c r="RZH1160" s="16"/>
      <c r="RZI1160" s="16"/>
      <c r="RZJ1160" s="16"/>
      <c r="RZK1160" s="16"/>
      <c r="RZL1160" s="16"/>
      <c r="RZM1160" s="16"/>
      <c r="RZN1160" s="16"/>
      <c r="RZO1160" s="16"/>
      <c r="RZP1160" s="16"/>
      <c r="RZQ1160" s="16"/>
      <c r="RZR1160" s="16"/>
      <c r="RZS1160" s="16"/>
      <c r="RZT1160" s="16"/>
      <c r="RZU1160" s="16"/>
      <c r="RZV1160" s="16"/>
      <c r="RZW1160" s="16"/>
      <c r="RZX1160" s="16"/>
      <c r="RZY1160" s="16"/>
      <c r="RZZ1160" s="16"/>
      <c r="SAA1160" s="16"/>
      <c r="SAB1160" s="16"/>
      <c r="SAC1160" s="16"/>
      <c r="SAD1160" s="16"/>
      <c r="SAE1160" s="16"/>
      <c r="SAF1160" s="16"/>
      <c r="SAG1160" s="16"/>
      <c r="SAH1160" s="16"/>
      <c r="SAI1160" s="16"/>
      <c r="SAJ1160" s="16"/>
      <c r="SAK1160" s="16"/>
      <c r="SAL1160" s="16"/>
      <c r="SAM1160" s="16"/>
      <c r="SAN1160" s="16"/>
      <c r="SAO1160" s="16"/>
      <c r="SAP1160" s="16"/>
      <c r="SAQ1160" s="16"/>
      <c r="SAR1160" s="16"/>
      <c r="SAS1160" s="16"/>
      <c r="SAT1160" s="16"/>
      <c r="SAU1160" s="16"/>
      <c r="SAV1160" s="16"/>
      <c r="SAW1160" s="16"/>
      <c r="SAX1160" s="16"/>
      <c r="SAY1160" s="16"/>
      <c r="SAZ1160" s="16"/>
      <c r="SBA1160" s="16"/>
      <c r="SBB1160" s="16"/>
      <c r="SBC1160" s="16"/>
      <c r="SBD1160" s="16"/>
      <c r="SBE1160" s="16"/>
      <c r="SBF1160" s="16"/>
      <c r="SBG1160" s="16"/>
      <c r="SBH1160" s="16"/>
      <c r="SBI1160" s="16"/>
      <c r="SBJ1160" s="16"/>
      <c r="SBK1160" s="16"/>
      <c r="SBL1160" s="16"/>
      <c r="SBM1160" s="16"/>
      <c r="SBN1160" s="16"/>
      <c r="SBO1160" s="16"/>
      <c r="SBP1160" s="16"/>
      <c r="SBQ1160" s="16"/>
      <c r="SBR1160" s="16"/>
      <c r="SBS1160" s="16"/>
      <c r="SBT1160" s="16"/>
      <c r="SBU1160" s="16"/>
      <c r="SBV1160" s="16"/>
      <c r="SBW1160" s="16"/>
      <c r="SBX1160" s="16"/>
      <c r="SBY1160" s="16"/>
      <c r="SBZ1160" s="16"/>
      <c r="SCA1160" s="16"/>
      <c r="SCB1160" s="16"/>
      <c r="SCC1160" s="16"/>
      <c r="SCD1160" s="16"/>
      <c r="SCE1160" s="16"/>
      <c r="SCF1160" s="16"/>
      <c r="SCG1160" s="16"/>
      <c r="SCH1160" s="16"/>
      <c r="SCI1160" s="16"/>
      <c r="SCJ1160" s="16"/>
      <c r="SCK1160" s="16"/>
      <c r="SCL1160" s="16"/>
      <c r="SCM1160" s="16"/>
      <c r="SCN1160" s="16"/>
      <c r="SCO1160" s="16"/>
      <c r="SCP1160" s="16"/>
      <c r="SCQ1160" s="16"/>
      <c r="SCR1160" s="16"/>
      <c r="SCS1160" s="16"/>
      <c r="SCT1160" s="16"/>
      <c r="SCU1160" s="16"/>
      <c r="SCV1160" s="16"/>
      <c r="SCW1160" s="16"/>
      <c r="SCX1160" s="16"/>
      <c r="SCY1160" s="16"/>
      <c r="SCZ1160" s="16"/>
      <c r="SDA1160" s="16"/>
      <c r="SDB1160" s="16"/>
      <c r="SDC1160" s="16"/>
      <c r="SDD1160" s="16"/>
      <c r="SDE1160" s="16"/>
      <c r="SDF1160" s="16"/>
      <c r="SDG1160" s="16"/>
      <c r="SDH1160" s="16"/>
      <c r="SDI1160" s="16"/>
      <c r="SDJ1160" s="16"/>
      <c r="SDK1160" s="16"/>
      <c r="SDL1160" s="16"/>
      <c r="SDM1160" s="16"/>
      <c r="SDN1160" s="16"/>
      <c r="SDO1160" s="16"/>
      <c r="SDP1160" s="16"/>
      <c r="SDQ1160" s="16"/>
      <c r="SDR1160" s="16"/>
      <c r="SDS1160" s="16"/>
      <c r="SDT1160" s="16"/>
      <c r="SDU1160" s="16"/>
      <c r="SDV1160" s="16"/>
      <c r="SDW1160" s="16"/>
      <c r="SDX1160" s="16"/>
      <c r="SDY1160" s="16"/>
      <c r="SDZ1160" s="16"/>
      <c r="SEA1160" s="16"/>
      <c r="SEB1160" s="16"/>
      <c r="SEC1160" s="16"/>
      <c r="SED1160" s="16"/>
      <c r="SEE1160" s="16"/>
      <c r="SEF1160" s="16"/>
      <c r="SEG1160" s="16"/>
      <c r="SEH1160" s="16"/>
      <c r="SEI1160" s="16"/>
      <c r="SEJ1160" s="16"/>
      <c r="SEK1160" s="16"/>
      <c r="SEL1160" s="16"/>
      <c r="SEM1160" s="16"/>
      <c r="SEN1160" s="16"/>
      <c r="SEO1160" s="16"/>
      <c r="SEP1160" s="16"/>
      <c r="SEQ1160" s="16"/>
      <c r="SER1160" s="16"/>
      <c r="SES1160" s="16"/>
      <c r="SET1160" s="16"/>
      <c r="SEU1160" s="16"/>
      <c r="SEV1160" s="16"/>
      <c r="SEW1160" s="16"/>
      <c r="SEX1160" s="16"/>
      <c r="SEY1160" s="16"/>
      <c r="SEZ1160" s="16"/>
      <c r="SFA1160" s="16"/>
      <c r="SFB1160" s="16"/>
      <c r="SFC1160" s="16"/>
      <c r="SFD1160" s="16"/>
      <c r="SFE1160" s="16"/>
      <c r="SFF1160" s="16"/>
      <c r="SFG1160" s="16"/>
      <c r="SFH1160" s="16"/>
      <c r="SFI1160" s="16"/>
      <c r="SFJ1160" s="16"/>
      <c r="SFK1160" s="16"/>
      <c r="SFL1160" s="16"/>
      <c r="SFM1160" s="16"/>
      <c r="SFN1160" s="16"/>
      <c r="SFO1160" s="16"/>
      <c r="SFP1160" s="16"/>
      <c r="SFQ1160" s="16"/>
      <c r="SFR1160" s="16"/>
      <c r="SFS1160" s="16"/>
      <c r="SFT1160" s="16"/>
      <c r="SFU1160" s="16"/>
      <c r="SFV1160" s="16"/>
      <c r="SFW1160" s="16"/>
      <c r="SFX1160" s="16"/>
      <c r="SFY1160" s="16"/>
      <c r="SFZ1160" s="16"/>
      <c r="SGA1160" s="16"/>
      <c r="SGB1160" s="16"/>
      <c r="SGC1160" s="16"/>
      <c r="SGD1160" s="16"/>
      <c r="SGE1160" s="16"/>
      <c r="SGF1160" s="16"/>
      <c r="SGG1160" s="16"/>
      <c r="SGH1160" s="16"/>
      <c r="SGI1160" s="16"/>
      <c r="SGJ1160" s="16"/>
      <c r="SGK1160" s="16"/>
      <c r="SGL1160" s="16"/>
      <c r="SGM1160" s="16"/>
      <c r="SGN1160" s="16"/>
      <c r="SGO1160" s="16"/>
      <c r="SGP1160" s="16"/>
      <c r="SGQ1160" s="16"/>
      <c r="SGR1160" s="16"/>
      <c r="SGS1160" s="16"/>
      <c r="SGT1160" s="16"/>
      <c r="SGU1160" s="16"/>
      <c r="SGV1160" s="16"/>
      <c r="SGW1160" s="16"/>
      <c r="SGX1160" s="16"/>
      <c r="SGY1160" s="16"/>
      <c r="SGZ1160" s="16"/>
      <c r="SHA1160" s="16"/>
      <c r="SHB1160" s="16"/>
      <c r="SHC1160" s="16"/>
      <c r="SHD1160" s="16"/>
      <c r="SHE1160" s="16"/>
      <c r="SHF1160" s="16"/>
      <c r="SHG1160" s="16"/>
      <c r="SHH1160" s="16"/>
      <c r="SHI1160" s="16"/>
      <c r="SHJ1160" s="16"/>
      <c r="SHK1160" s="16"/>
      <c r="SHL1160" s="16"/>
      <c r="SHM1160" s="16"/>
      <c r="SHN1160" s="16"/>
      <c r="SHO1160" s="16"/>
      <c r="SHP1160" s="16"/>
      <c r="SHQ1160" s="16"/>
      <c r="SHR1160" s="16"/>
      <c r="SHS1160" s="16"/>
      <c r="SHT1160" s="16"/>
      <c r="SHU1160" s="16"/>
      <c r="SHV1160" s="16"/>
      <c r="SHW1160" s="16"/>
      <c r="SHX1160" s="16"/>
      <c r="SHY1160" s="16"/>
      <c r="SHZ1160" s="16"/>
      <c r="SIA1160" s="16"/>
      <c r="SIB1160" s="16"/>
      <c r="SIC1160" s="16"/>
      <c r="SID1160" s="16"/>
      <c r="SIE1160" s="16"/>
      <c r="SIF1160" s="16"/>
      <c r="SIG1160" s="16"/>
      <c r="SIH1160" s="16"/>
      <c r="SII1160" s="16"/>
      <c r="SIJ1160" s="16"/>
      <c r="SIK1160" s="16"/>
      <c r="SIL1160" s="16"/>
      <c r="SIM1160" s="16"/>
      <c r="SIN1160" s="16"/>
      <c r="SIO1160" s="16"/>
      <c r="SIP1160" s="16"/>
      <c r="SIQ1160" s="16"/>
      <c r="SIR1160" s="16"/>
      <c r="SIS1160" s="16"/>
      <c r="SIT1160" s="16"/>
      <c r="SIU1160" s="16"/>
      <c r="SIV1160" s="16"/>
      <c r="SIW1160" s="16"/>
      <c r="SIX1160" s="16"/>
      <c r="SIY1160" s="16"/>
      <c r="SIZ1160" s="16"/>
      <c r="SJA1160" s="16"/>
      <c r="SJB1160" s="16"/>
      <c r="SJC1160" s="16"/>
      <c r="SJD1160" s="16"/>
      <c r="SJE1160" s="16"/>
      <c r="SJF1160" s="16"/>
      <c r="SJG1160" s="16"/>
      <c r="SJH1160" s="16"/>
      <c r="SJI1160" s="16"/>
      <c r="SJJ1160" s="16"/>
      <c r="SJK1160" s="16"/>
      <c r="SJL1160" s="16"/>
      <c r="SJM1160" s="16"/>
      <c r="SJN1160" s="16"/>
      <c r="SJO1160" s="16"/>
      <c r="SJP1160" s="16"/>
      <c r="SJQ1160" s="16"/>
      <c r="SJR1160" s="16"/>
      <c r="SJS1160" s="16"/>
      <c r="SJT1160" s="16"/>
      <c r="SJU1160" s="16"/>
      <c r="SJV1160" s="16"/>
      <c r="SJW1160" s="16"/>
      <c r="SJX1160" s="16"/>
      <c r="SJY1160" s="16"/>
      <c r="SJZ1160" s="16"/>
      <c r="SKA1160" s="16"/>
      <c r="SKB1160" s="16"/>
      <c r="SKC1160" s="16"/>
      <c r="SKD1160" s="16"/>
      <c r="SKE1160" s="16"/>
      <c r="SKF1160" s="16"/>
      <c r="SKG1160" s="16"/>
      <c r="SKH1160" s="16"/>
      <c r="SKI1160" s="16"/>
      <c r="SKJ1160" s="16"/>
      <c r="SKK1160" s="16"/>
      <c r="SKL1160" s="16"/>
      <c r="SKM1160" s="16"/>
      <c r="SKN1160" s="16"/>
      <c r="SKO1160" s="16"/>
      <c r="SKP1160" s="16"/>
      <c r="SKQ1160" s="16"/>
      <c r="SKR1160" s="16"/>
      <c r="SKS1160" s="16"/>
      <c r="SKT1160" s="16"/>
      <c r="SKU1160" s="16"/>
      <c r="SKV1160" s="16"/>
      <c r="SKW1160" s="16"/>
      <c r="SKX1160" s="16"/>
      <c r="SKY1160" s="16"/>
      <c r="SKZ1160" s="16"/>
      <c r="SLA1160" s="16"/>
      <c r="SLB1160" s="16"/>
      <c r="SLC1160" s="16"/>
      <c r="SLD1160" s="16"/>
      <c r="SLE1160" s="16"/>
      <c r="SLF1160" s="16"/>
      <c r="SLG1160" s="16"/>
      <c r="SLH1160" s="16"/>
      <c r="SLI1160" s="16"/>
      <c r="SLJ1160" s="16"/>
      <c r="SLK1160" s="16"/>
      <c r="SLL1160" s="16"/>
      <c r="SLM1160" s="16"/>
      <c r="SLN1160" s="16"/>
      <c r="SLO1160" s="16"/>
      <c r="SLP1160" s="16"/>
      <c r="SLQ1160" s="16"/>
      <c r="SLR1160" s="16"/>
      <c r="SLS1160" s="16"/>
      <c r="SLT1160" s="16"/>
      <c r="SLU1160" s="16"/>
      <c r="SLV1160" s="16"/>
      <c r="SLW1160" s="16"/>
      <c r="SLX1160" s="16"/>
      <c r="SLY1160" s="16"/>
      <c r="SLZ1160" s="16"/>
      <c r="SMA1160" s="16"/>
      <c r="SMB1160" s="16"/>
      <c r="SMC1160" s="16"/>
      <c r="SMD1160" s="16"/>
      <c r="SME1160" s="16"/>
      <c r="SMF1160" s="16"/>
      <c r="SMG1160" s="16"/>
      <c r="SMH1160" s="16"/>
      <c r="SMI1160" s="16"/>
      <c r="SMJ1160" s="16"/>
      <c r="SMK1160" s="16"/>
      <c r="SML1160" s="16"/>
      <c r="SMM1160" s="16"/>
      <c r="SMN1160" s="16"/>
      <c r="SMO1160" s="16"/>
      <c r="SMP1160" s="16"/>
      <c r="SMQ1160" s="16"/>
      <c r="SMR1160" s="16"/>
      <c r="SMS1160" s="16"/>
      <c r="SMT1160" s="16"/>
      <c r="SMU1160" s="16"/>
      <c r="SMV1160" s="16"/>
      <c r="SMW1160" s="16"/>
      <c r="SMX1160" s="16"/>
      <c r="SMY1160" s="16"/>
      <c r="SMZ1160" s="16"/>
      <c r="SNA1160" s="16"/>
      <c r="SNB1160" s="16"/>
      <c r="SNC1160" s="16"/>
      <c r="SND1160" s="16"/>
      <c r="SNE1160" s="16"/>
      <c r="SNF1160" s="16"/>
      <c r="SNG1160" s="16"/>
      <c r="SNH1160" s="16"/>
      <c r="SNI1160" s="16"/>
      <c r="SNJ1160" s="16"/>
      <c r="SNK1160" s="16"/>
      <c r="SNL1160" s="16"/>
      <c r="SNM1160" s="16"/>
      <c r="SNN1160" s="16"/>
      <c r="SNO1160" s="16"/>
      <c r="SNP1160" s="16"/>
      <c r="SNQ1160" s="16"/>
      <c r="SNR1160" s="16"/>
      <c r="SNS1160" s="16"/>
      <c r="SNT1160" s="16"/>
      <c r="SNU1160" s="16"/>
      <c r="SNV1160" s="16"/>
      <c r="SNW1160" s="16"/>
      <c r="SNX1160" s="16"/>
      <c r="SNY1160" s="16"/>
      <c r="SNZ1160" s="16"/>
      <c r="SOA1160" s="16"/>
      <c r="SOB1160" s="16"/>
      <c r="SOC1160" s="16"/>
      <c r="SOD1160" s="16"/>
      <c r="SOE1160" s="16"/>
      <c r="SOF1160" s="16"/>
      <c r="SOG1160" s="16"/>
      <c r="SOH1160" s="16"/>
      <c r="SOI1160" s="16"/>
      <c r="SOJ1160" s="16"/>
      <c r="SOK1160" s="16"/>
      <c r="SOL1160" s="16"/>
      <c r="SOM1160" s="16"/>
      <c r="SON1160" s="16"/>
      <c r="SOO1160" s="16"/>
      <c r="SOP1160" s="16"/>
      <c r="SOQ1160" s="16"/>
      <c r="SOR1160" s="16"/>
      <c r="SOS1160" s="16"/>
      <c r="SOT1160" s="16"/>
      <c r="SOU1160" s="16"/>
      <c r="SOV1160" s="16"/>
      <c r="SOW1160" s="16"/>
      <c r="SOX1160" s="16"/>
      <c r="SOY1160" s="16"/>
      <c r="SOZ1160" s="16"/>
      <c r="SPA1160" s="16"/>
      <c r="SPB1160" s="16"/>
      <c r="SPC1160" s="16"/>
      <c r="SPD1160" s="16"/>
      <c r="SPE1160" s="16"/>
      <c r="SPF1160" s="16"/>
      <c r="SPG1160" s="16"/>
      <c r="SPH1160" s="16"/>
      <c r="SPI1160" s="16"/>
      <c r="SPJ1160" s="16"/>
      <c r="SPK1160" s="16"/>
      <c r="SPL1160" s="16"/>
      <c r="SPM1160" s="16"/>
      <c r="SPN1160" s="16"/>
      <c r="SPO1160" s="16"/>
      <c r="SPP1160" s="16"/>
      <c r="SPQ1160" s="16"/>
      <c r="SPR1160" s="16"/>
      <c r="SPS1160" s="16"/>
      <c r="SPT1160" s="16"/>
      <c r="SPU1160" s="16"/>
      <c r="SPV1160" s="16"/>
      <c r="SPW1160" s="16"/>
      <c r="SPX1160" s="16"/>
      <c r="SPY1160" s="16"/>
      <c r="SPZ1160" s="16"/>
      <c r="SQA1160" s="16"/>
      <c r="SQB1160" s="16"/>
      <c r="SQC1160" s="16"/>
      <c r="SQD1160" s="16"/>
      <c r="SQE1160" s="16"/>
      <c r="SQF1160" s="16"/>
      <c r="SQG1160" s="16"/>
      <c r="SQH1160" s="16"/>
      <c r="SQI1160" s="16"/>
      <c r="SQJ1160" s="16"/>
      <c r="SQK1160" s="16"/>
      <c r="SQL1160" s="16"/>
      <c r="SQM1160" s="16"/>
      <c r="SQN1160" s="16"/>
      <c r="SQO1160" s="16"/>
      <c r="SQP1160" s="16"/>
      <c r="SQQ1160" s="16"/>
      <c r="SQR1160" s="16"/>
      <c r="SQS1160" s="16"/>
      <c r="SQT1160" s="16"/>
      <c r="SQU1160" s="16"/>
      <c r="SQV1160" s="16"/>
      <c r="SQW1160" s="16"/>
      <c r="SQX1160" s="16"/>
      <c r="SQY1160" s="16"/>
      <c r="SQZ1160" s="16"/>
      <c r="SRA1160" s="16"/>
      <c r="SRB1160" s="16"/>
      <c r="SRC1160" s="16"/>
      <c r="SRD1160" s="16"/>
      <c r="SRE1160" s="16"/>
      <c r="SRF1160" s="16"/>
      <c r="SRG1160" s="16"/>
      <c r="SRH1160" s="16"/>
      <c r="SRI1160" s="16"/>
      <c r="SRJ1160" s="16"/>
      <c r="SRK1160" s="16"/>
      <c r="SRL1160" s="16"/>
      <c r="SRM1160" s="16"/>
      <c r="SRN1160" s="16"/>
      <c r="SRO1160" s="16"/>
      <c r="SRP1160" s="16"/>
      <c r="SRQ1160" s="16"/>
      <c r="SRR1160" s="16"/>
      <c r="SRS1160" s="16"/>
      <c r="SRT1160" s="16"/>
      <c r="SRU1160" s="16"/>
      <c r="SRV1160" s="16"/>
      <c r="SRW1160" s="16"/>
      <c r="SRX1160" s="16"/>
      <c r="SRY1160" s="16"/>
      <c r="SRZ1160" s="16"/>
      <c r="SSA1160" s="16"/>
      <c r="SSB1160" s="16"/>
      <c r="SSC1160" s="16"/>
      <c r="SSD1160" s="16"/>
      <c r="SSE1160" s="16"/>
      <c r="SSF1160" s="16"/>
      <c r="SSG1160" s="16"/>
      <c r="SSH1160" s="16"/>
      <c r="SSI1160" s="16"/>
      <c r="SSJ1160" s="16"/>
      <c r="SSK1160" s="16"/>
      <c r="SSL1160" s="16"/>
      <c r="SSM1160" s="16"/>
      <c r="SSN1160" s="16"/>
      <c r="SSO1160" s="16"/>
      <c r="SSP1160" s="16"/>
      <c r="SSQ1160" s="16"/>
      <c r="SSR1160" s="16"/>
      <c r="SSS1160" s="16"/>
      <c r="SST1160" s="16"/>
      <c r="SSU1160" s="16"/>
      <c r="SSV1160" s="16"/>
      <c r="SSW1160" s="16"/>
      <c r="SSX1160" s="16"/>
      <c r="SSY1160" s="16"/>
      <c r="SSZ1160" s="16"/>
      <c r="STA1160" s="16"/>
      <c r="STB1160" s="16"/>
      <c r="STC1160" s="16"/>
      <c r="STD1160" s="16"/>
      <c r="STE1160" s="16"/>
      <c r="STF1160" s="16"/>
      <c r="STG1160" s="16"/>
      <c r="STH1160" s="16"/>
      <c r="STI1160" s="16"/>
      <c r="STJ1160" s="16"/>
      <c r="STK1160" s="16"/>
      <c r="STL1160" s="16"/>
      <c r="STM1160" s="16"/>
      <c r="STN1160" s="16"/>
      <c r="STO1160" s="16"/>
      <c r="STP1160" s="16"/>
      <c r="STQ1160" s="16"/>
      <c r="STR1160" s="16"/>
      <c r="STS1160" s="16"/>
      <c r="STT1160" s="16"/>
      <c r="STU1160" s="16"/>
      <c r="STV1160" s="16"/>
      <c r="STW1160" s="16"/>
      <c r="STX1160" s="16"/>
      <c r="STY1160" s="16"/>
      <c r="STZ1160" s="16"/>
      <c r="SUA1160" s="16"/>
      <c r="SUB1160" s="16"/>
      <c r="SUC1160" s="16"/>
      <c r="SUD1160" s="16"/>
      <c r="SUE1160" s="16"/>
      <c r="SUF1160" s="16"/>
      <c r="SUG1160" s="16"/>
      <c r="SUH1160" s="16"/>
      <c r="SUI1160" s="16"/>
      <c r="SUJ1160" s="16"/>
      <c r="SUK1160" s="16"/>
      <c r="SUL1160" s="16"/>
      <c r="SUM1160" s="16"/>
      <c r="SUN1160" s="16"/>
      <c r="SUO1160" s="16"/>
      <c r="SUP1160" s="16"/>
      <c r="SUQ1160" s="16"/>
      <c r="SUR1160" s="16"/>
      <c r="SUS1160" s="16"/>
      <c r="SUT1160" s="16"/>
      <c r="SUU1160" s="16"/>
      <c r="SUV1160" s="16"/>
      <c r="SUW1160" s="16"/>
      <c r="SUX1160" s="16"/>
      <c r="SUY1160" s="16"/>
      <c r="SUZ1160" s="16"/>
      <c r="SVA1160" s="16"/>
      <c r="SVB1160" s="16"/>
      <c r="SVC1160" s="16"/>
      <c r="SVD1160" s="16"/>
      <c r="SVE1160" s="16"/>
      <c r="SVF1160" s="16"/>
      <c r="SVG1160" s="16"/>
      <c r="SVH1160" s="16"/>
      <c r="SVI1160" s="16"/>
      <c r="SVJ1160" s="16"/>
      <c r="SVK1160" s="16"/>
      <c r="SVL1160" s="16"/>
      <c r="SVM1160" s="16"/>
      <c r="SVN1160" s="16"/>
      <c r="SVO1160" s="16"/>
      <c r="SVP1160" s="16"/>
      <c r="SVQ1160" s="16"/>
      <c r="SVR1160" s="16"/>
      <c r="SVS1160" s="16"/>
      <c r="SVT1160" s="16"/>
      <c r="SVU1160" s="16"/>
      <c r="SVV1160" s="16"/>
      <c r="SVW1160" s="16"/>
      <c r="SVX1160" s="16"/>
      <c r="SVY1160" s="16"/>
      <c r="SVZ1160" s="16"/>
      <c r="SWA1160" s="16"/>
      <c r="SWB1160" s="16"/>
      <c r="SWC1160" s="16"/>
      <c r="SWD1160" s="16"/>
      <c r="SWE1160" s="16"/>
      <c r="SWF1160" s="16"/>
      <c r="SWG1160" s="16"/>
      <c r="SWH1160" s="16"/>
      <c r="SWI1160" s="16"/>
      <c r="SWJ1160" s="16"/>
      <c r="SWK1160" s="16"/>
      <c r="SWL1160" s="16"/>
      <c r="SWM1160" s="16"/>
      <c r="SWN1160" s="16"/>
      <c r="SWO1160" s="16"/>
      <c r="SWP1160" s="16"/>
      <c r="SWQ1160" s="16"/>
      <c r="SWR1160" s="16"/>
      <c r="SWS1160" s="16"/>
      <c r="SWT1160" s="16"/>
      <c r="SWU1160" s="16"/>
      <c r="SWV1160" s="16"/>
      <c r="SWW1160" s="16"/>
      <c r="SWX1160" s="16"/>
      <c r="SWY1160" s="16"/>
      <c r="SWZ1160" s="16"/>
      <c r="SXA1160" s="16"/>
      <c r="SXB1160" s="16"/>
      <c r="SXC1160" s="16"/>
      <c r="SXD1160" s="16"/>
      <c r="SXE1160" s="16"/>
      <c r="SXF1160" s="16"/>
      <c r="SXG1160" s="16"/>
      <c r="SXH1160" s="16"/>
      <c r="SXI1160" s="16"/>
      <c r="SXJ1160" s="16"/>
      <c r="SXK1160" s="16"/>
      <c r="SXL1160" s="16"/>
      <c r="SXM1160" s="16"/>
      <c r="SXN1160" s="16"/>
      <c r="SXO1160" s="16"/>
      <c r="SXP1160" s="16"/>
      <c r="SXQ1160" s="16"/>
      <c r="SXR1160" s="16"/>
      <c r="SXS1160" s="16"/>
      <c r="SXT1160" s="16"/>
      <c r="SXU1160" s="16"/>
      <c r="SXV1160" s="16"/>
      <c r="SXW1160" s="16"/>
      <c r="SXX1160" s="16"/>
      <c r="SXY1160" s="16"/>
      <c r="SXZ1160" s="16"/>
      <c r="SYA1160" s="16"/>
      <c r="SYB1160" s="16"/>
      <c r="SYC1160" s="16"/>
      <c r="SYD1160" s="16"/>
      <c r="SYE1160" s="16"/>
      <c r="SYF1160" s="16"/>
      <c r="SYG1160" s="16"/>
      <c r="SYH1160" s="16"/>
      <c r="SYI1160" s="16"/>
      <c r="SYJ1160" s="16"/>
      <c r="SYK1160" s="16"/>
      <c r="SYL1160" s="16"/>
      <c r="SYM1160" s="16"/>
      <c r="SYN1160" s="16"/>
      <c r="SYO1160" s="16"/>
      <c r="SYP1160" s="16"/>
      <c r="SYQ1160" s="16"/>
      <c r="SYR1160" s="16"/>
      <c r="SYS1160" s="16"/>
      <c r="SYT1160" s="16"/>
      <c r="SYU1160" s="16"/>
      <c r="SYV1160" s="16"/>
      <c r="SYW1160" s="16"/>
      <c r="SYX1160" s="16"/>
      <c r="SYY1160" s="16"/>
      <c r="SYZ1160" s="16"/>
      <c r="SZA1160" s="16"/>
      <c r="SZB1160" s="16"/>
      <c r="SZC1160" s="16"/>
      <c r="SZD1160" s="16"/>
      <c r="SZE1160" s="16"/>
      <c r="SZF1160" s="16"/>
      <c r="SZG1160" s="16"/>
      <c r="SZH1160" s="16"/>
      <c r="SZI1160" s="16"/>
      <c r="SZJ1160" s="16"/>
      <c r="SZK1160" s="16"/>
      <c r="SZL1160" s="16"/>
      <c r="SZM1160" s="16"/>
      <c r="SZN1160" s="16"/>
      <c r="SZO1160" s="16"/>
      <c r="SZP1160" s="16"/>
      <c r="SZQ1160" s="16"/>
      <c r="SZR1160" s="16"/>
      <c r="SZS1160" s="16"/>
      <c r="SZT1160" s="16"/>
      <c r="SZU1160" s="16"/>
      <c r="SZV1160" s="16"/>
      <c r="SZW1160" s="16"/>
      <c r="SZX1160" s="16"/>
      <c r="SZY1160" s="16"/>
      <c r="SZZ1160" s="16"/>
      <c r="TAA1160" s="16"/>
      <c r="TAB1160" s="16"/>
      <c r="TAC1160" s="16"/>
      <c r="TAD1160" s="16"/>
      <c r="TAE1160" s="16"/>
      <c r="TAF1160" s="16"/>
      <c r="TAG1160" s="16"/>
      <c r="TAH1160" s="16"/>
      <c r="TAI1160" s="16"/>
      <c r="TAJ1160" s="16"/>
      <c r="TAK1160" s="16"/>
      <c r="TAL1160" s="16"/>
      <c r="TAM1160" s="16"/>
      <c r="TAN1160" s="16"/>
      <c r="TAO1160" s="16"/>
      <c r="TAP1160" s="16"/>
      <c r="TAQ1160" s="16"/>
      <c r="TAR1160" s="16"/>
      <c r="TAS1160" s="16"/>
      <c r="TAT1160" s="16"/>
      <c r="TAU1160" s="16"/>
      <c r="TAV1160" s="16"/>
      <c r="TAW1160" s="16"/>
      <c r="TAX1160" s="16"/>
      <c r="TAY1160" s="16"/>
      <c r="TAZ1160" s="16"/>
      <c r="TBA1160" s="16"/>
      <c r="TBB1160" s="16"/>
      <c r="TBC1160" s="16"/>
      <c r="TBD1160" s="16"/>
      <c r="TBE1160" s="16"/>
      <c r="TBF1160" s="16"/>
      <c r="TBG1160" s="16"/>
      <c r="TBH1160" s="16"/>
      <c r="TBI1160" s="16"/>
      <c r="TBJ1160" s="16"/>
      <c r="TBK1160" s="16"/>
      <c r="TBL1160" s="16"/>
      <c r="TBM1160" s="16"/>
      <c r="TBN1160" s="16"/>
      <c r="TBO1160" s="16"/>
      <c r="TBP1160" s="16"/>
      <c r="TBQ1160" s="16"/>
      <c r="TBR1160" s="16"/>
      <c r="TBS1160" s="16"/>
      <c r="TBT1160" s="16"/>
      <c r="TBU1160" s="16"/>
      <c r="TBV1160" s="16"/>
      <c r="TBW1160" s="16"/>
      <c r="TBX1160" s="16"/>
      <c r="TBY1160" s="16"/>
      <c r="TBZ1160" s="16"/>
      <c r="TCA1160" s="16"/>
      <c r="TCB1160" s="16"/>
      <c r="TCC1160" s="16"/>
      <c r="TCD1160" s="16"/>
      <c r="TCE1160" s="16"/>
      <c r="TCF1160" s="16"/>
      <c r="TCG1160" s="16"/>
      <c r="TCH1160" s="16"/>
      <c r="TCI1160" s="16"/>
      <c r="TCJ1160" s="16"/>
      <c r="TCK1160" s="16"/>
      <c r="TCL1160" s="16"/>
      <c r="TCM1160" s="16"/>
      <c r="TCN1160" s="16"/>
      <c r="TCO1160" s="16"/>
      <c r="TCP1160" s="16"/>
      <c r="TCQ1160" s="16"/>
      <c r="TCR1160" s="16"/>
      <c r="TCS1160" s="16"/>
      <c r="TCT1160" s="16"/>
      <c r="TCU1160" s="16"/>
      <c r="TCV1160" s="16"/>
      <c r="TCW1160" s="16"/>
      <c r="TCX1160" s="16"/>
      <c r="TCY1160" s="16"/>
      <c r="TCZ1160" s="16"/>
      <c r="TDA1160" s="16"/>
      <c r="TDB1160" s="16"/>
      <c r="TDC1160" s="16"/>
      <c r="TDD1160" s="16"/>
      <c r="TDE1160" s="16"/>
      <c r="TDF1160" s="16"/>
      <c r="TDG1160" s="16"/>
      <c r="TDH1160" s="16"/>
      <c r="TDI1160" s="16"/>
      <c r="TDJ1160" s="16"/>
      <c r="TDK1160" s="16"/>
      <c r="TDL1160" s="16"/>
      <c r="TDM1160" s="16"/>
      <c r="TDN1160" s="16"/>
      <c r="TDO1160" s="16"/>
      <c r="TDP1160" s="16"/>
      <c r="TDQ1160" s="16"/>
      <c r="TDR1160" s="16"/>
      <c r="TDS1160" s="16"/>
      <c r="TDT1160" s="16"/>
      <c r="TDU1160" s="16"/>
      <c r="TDV1160" s="16"/>
      <c r="TDW1160" s="16"/>
      <c r="TDX1160" s="16"/>
      <c r="TDY1160" s="16"/>
      <c r="TDZ1160" s="16"/>
      <c r="TEA1160" s="16"/>
      <c r="TEB1160" s="16"/>
      <c r="TEC1160" s="16"/>
      <c r="TED1160" s="16"/>
      <c r="TEE1160" s="16"/>
      <c r="TEF1160" s="16"/>
      <c r="TEG1160" s="16"/>
      <c r="TEH1160" s="16"/>
      <c r="TEI1160" s="16"/>
      <c r="TEJ1160" s="16"/>
      <c r="TEK1160" s="16"/>
      <c r="TEL1160" s="16"/>
      <c r="TEM1160" s="16"/>
      <c r="TEN1160" s="16"/>
      <c r="TEO1160" s="16"/>
      <c r="TEP1160" s="16"/>
      <c r="TEQ1160" s="16"/>
      <c r="TER1160" s="16"/>
      <c r="TES1160" s="16"/>
      <c r="TET1160" s="16"/>
      <c r="TEU1160" s="16"/>
      <c r="TEV1160" s="16"/>
      <c r="TEW1160" s="16"/>
      <c r="TEX1160" s="16"/>
      <c r="TEY1160" s="16"/>
      <c r="TEZ1160" s="16"/>
      <c r="TFA1160" s="16"/>
      <c r="TFB1160" s="16"/>
      <c r="TFC1160" s="16"/>
      <c r="TFD1160" s="16"/>
      <c r="TFE1160" s="16"/>
      <c r="TFF1160" s="16"/>
      <c r="TFG1160" s="16"/>
      <c r="TFH1160" s="16"/>
      <c r="TFI1160" s="16"/>
      <c r="TFJ1160" s="16"/>
      <c r="TFK1160" s="16"/>
      <c r="TFL1160" s="16"/>
      <c r="TFM1160" s="16"/>
      <c r="TFN1160" s="16"/>
      <c r="TFO1160" s="16"/>
      <c r="TFP1160" s="16"/>
      <c r="TFQ1160" s="16"/>
      <c r="TFR1160" s="16"/>
      <c r="TFS1160" s="16"/>
      <c r="TFT1160" s="16"/>
      <c r="TFU1160" s="16"/>
      <c r="TFV1160" s="16"/>
      <c r="TFW1160" s="16"/>
      <c r="TFX1160" s="16"/>
      <c r="TFY1160" s="16"/>
      <c r="TFZ1160" s="16"/>
      <c r="TGA1160" s="16"/>
      <c r="TGB1160" s="16"/>
      <c r="TGC1160" s="16"/>
      <c r="TGD1160" s="16"/>
      <c r="TGE1160" s="16"/>
      <c r="TGF1160" s="16"/>
      <c r="TGG1160" s="16"/>
      <c r="TGH1160" s="16"/>
      <c r="TGI1160" s="16"/>
      <c r="TGJ1160" s="16"/>
      <c r="TGK1160" s="16"/>
      <c r="TGL1160" s="16"/>
      <c r="TGM1160" s="16"/>
      <c r="TGN1160" s="16"/>
      <c r="TGO1160" s="16"/>
      <c r="TGP1160" s="16"/>
      <c r="TGQ1160" s="16"/>
      <c r="TGR1160" s="16"/>
      <c r="TGS1160" s="16"/>
      <c r="TGT1160" s="16"/>
      <c r="TGU1160" s="16"/>
      <c r="TGV1160" s="16"/>
      <c r="TGW1160" s="16"/>
      <c r="TGX1160" s="16"/>
      <c r="TGY1160" s="16"/>
      <c r="TGZ1160" s="16"/>
      <c r="THA1160" s="16"/>
      <c r="THB1160" s="16"/>
      <c r="THC1160" s="16"/>
      <c r="THD1160" s="16"/>
      <c r="THE1160" s="16"/>
      <c r="THF1160" s="16"/>
      <c r="THG1160" s="16"/>
      <c r="THH1160" s="16"/>
      <c r="THI1160" s="16"/>
      <c r="THJ1160" s="16"/>
      <c r="THK1160" s="16"/>
      <c r="THL1160" s="16"/>
      <c r="THM1160" s="16"/>
      <c r="THN1160" s="16"/>
      <c r="THO1160" s="16"/>
      <c r="THP1160" s="16"/>
      <c r="THQ1160" s="16"/>
      <c r="THR1160" s="16"/>
      <c r="THS1160" s="16"/>
      <c r="THT1160" s="16"/>
      <c r="THU1160" s="16"/>
      <c r="THV1160" s="16"/>
      <c r="THW1160" s="16"/>
      <c r="THX1160" s="16"/>
      <c r="THY1160" s="16"/>
      <c r="THZ1160" s="16"/>
      <c r="TIA1160" s="16"/>
      <c r="TIB1160" s="16"/>
      <c r="TIC1160" s="16"/>
      <c r="TID1160" s="16"/>
      <c r="TIE1160" s="16"/>
      <c r="TIF1160" s="16"/>
      <c r="TIG1160" s="16"/>
      <c r="TIH1160" s="16"/>
      <c r="TII1160" s="16"/>
      <c r="TIJ1160" s="16"/>
      <c r="TIK1160" s="16"/>
      <c r="TIL1160" s="16"/>
      <c r="TIM1160" s="16"/>
      <c r="TIN1160" s="16"/>
      <c r="TIO1160" s="16"/>
      <c r="TIP1160" s="16"/>
      <c r="TIQ1160" s="16"/>
      <c r="TIR1160" s="16"/>
      <c r="TIS1160" s="16"/>
      <c r="TIT1160" s="16"/>
      <c r="TIU1160" s="16"/>
      <c r="TIV1160" s="16"/>
      <c r="TIW1160" s="16"/>
      <c r="TIX1160" s="16"/>
      <c r="TIY1160" s="16"/>
      <c r="TIZ1160" s="16"/>
      <c r="TJA1160" s="16"/>
      <c r="TJB1160" s="16"/>
      <c r="TJC1160" s="16"/>
      <c r="TJD1160" s="16"/>
      <c r="TJE1160" s="16"/>
      <c r="TJF1160" s="16"/>
      <c r="TJG1160" s="16"/>
      <c r="TJH1160" s="16"/>
      <c r="TJI1160" s="16"/>
      <c r="TJJ1160" s="16"/>
      <c r="TJK1160" s="16"/>
      <c r="TJL1160" s="16"/>
      <c r="TJM1160" s="16"/>
      <c r="TJN1160" s="16"/>
      <c r="TJO1160" s="16"/>
      <c r="TJP1160" s="16"/>
      <c r="TJQ1160" s="16"/>
      <c r="TJR1160" s="16"/>
      <c r="TJS1160" s="16"/>
      <c r="TJT1160" s="16"/>
      <c r="TJU1160" s="16"/>
      <c r="TJV1160" s="16"/>
      <c r="TJW1160" s="16"/>
      <c r="TJX1160" s="16"/>
      <c r="TJY1160" s="16"/>
      <c r="TJZ1160" s="16"/>
      <c r="TKA1160" s="16"/>
      <c r="TKB1160" s="16"/>
      <c r="TKC1160" s="16"/>
      <c r="TKD1160" s="16"/>
      <c r="TKE1160" s="16"/>
      <c r="TKF1160" s="16"/>
      <c r="TKG1160" s="16"/>
      <c r="TKH1160" s="16"/>
      <c r="TKI1160" s="16"/>
      <c r="TKJ1160" s="16"/>
      <c r="TKK1160" s="16"/>
      <c r="TKL1160" s="16"/>
      <c r="TKM1160" s="16"/>
      <c r="TKN1160" s="16"/>
      <c r="TKO1160" s="16"/>
      <c r="TKP1160" s="16"/>
      <c r="TKQ1160" s="16"/>
      <c r="TKR1160" s="16"/>
      <c r="TKS1160" s="16"/>
      <c r="TKT1160" s="16"/>
      <c r="TKU1160" s="16"/>
      <c r="TKV1160" s="16"/>
      <c r="TKW1160" s="16"/>
      <c r="TKX1160" s="16"/>
      <c r="TKY1160" s="16"/>
      <c r="TKZ1160" s="16"/>
      <c r="TLA1160" s="16"/>
      <c r="TLB1160" s="16"/>
      <c r="TLC1160" s="16"/>
      <c r="TLD1160" s="16"/>
      <c r="TLE1160" s="16"/>
      <c r="TLF1160" s="16"/>
      <c r="TLG1160" s="16"/>
      <c r="TLH1160" s="16"/>
      <c r="TLI1160" s="16"/>
      <c r="TLJ1160" s="16"/>
      <c r="TLK1160" s="16"/>
      <c r="TLL1160" s="16"/>
      <c r="TLM1160" s="16"/>
      <c r="TLN1160" s="16"/>
      <c r="TLO1160" s="16"/>
      <c r="TLP1160" s="16"/>
      <c r="TLQ1160" s="16"/>
      <c r="TLR1160" s="16"/>
      <c r="TLS1160" s="16"/>
      <c r="TLT1160" s="16"/>
      <c r="TLU1160" s="16"/>
      <c r="TLV1160" s="16"/>
      <c r="TLW1160" s="16"/>
      <c r="TLX1160" s="16"/>
      <c r="TLY1160" s="16"/>
      <c r="TLZ1160" s="16"/>
      <c r="TMA1160" s="16"/>
      <c r="TMB1160" s="16"/>
      <c r="TMC1160" s="16"/>
      <c r="TMD1160" s="16"/>
      <c r="TME1160" s="16"/>
      <c r="TMF1160" s="16"/>
      <c r="TMG1160" s="16"/>
      <c r="TMH1160" s="16"/>
      <c r="TMI1160" s="16"/>
      <c r="TMJ1160" s="16"/>
      <c r="TMK1160" s="16"/>
      <c r="TML1160" s="16"/>
      <c r="TMM1160" s="16"/>
      <c r="TMN1160" s="16"/>
      <c r="TMO1160" s="16"/>
      <c r="TMP1160" s="16"/>
      <c r="TMQ1160" s="16"/>
      <c r="TMR1160" s="16"/>
      <c r="TMS1160" s="16"/>
      <c r="TMT1160" s="16"/>
      <c r="TMU1160" s="16"/>
      <c r="TMV1160" s="16"/>
      <c r="TMW1160" s="16"/>
      <c r="TMX1160" s="16"/>
      <c r="TMY1160" s="16"/>
      <c r="TMZ1160" s="16"/>
      <c r="TNA1160" s="16"/>
      <c r="TNB1160" s="16"/>
      <c r="TNC1160" s="16"/>
      <c r="TND1160" s="16"/>
      <c r="TNE1160" s="16"/>
      <c r="TNF1160" s="16"/>
      <c r="TNG1160" s="16"/>
      <c r="TNH1160" s="16"/>
      <c r="TNI1160" s="16"/>
      <c r="TNJ1160" s="16"/>
      <c r="TNK1160" s="16"/>
      <c r="TNL1160" s="16"/>
      <c r="TNM1160" s="16"/>
      <c r="TNN1160" s="16"/>
      <c r="TNO1160" s="16"/>
      <c r="TNP1160" s="16"/>
      <c r="TNQ1160" s="16"/>
      <c r="TNR1160" s="16"/>
      <c r="TNS1160" s="16"/>
      <c r="TNT1160" s="16"/>
      <c r="TNU1160" s="16"/>
      <c r="TNV1160" s="16"/>
      <c r="TNW1160" s="16"/>
      <c r="TNX1160" s="16"/>
      <c r="TNY1160" s="16"/>
      <c r="TNZ1160" s="16"/>
      <c r="TOA1160" s="16"/>
      <c r="TOB1160" s="16"/>
      <c r="TOC1160" s="16"/>
      <c r="TOD1160" s="16"/>
      <c r="TOE1160" s="16"/>
      <c r="TOF1160" s="16"/>
      <c r="TOG1160" s="16"/>
      <c r="TOH1160" s="16"/>
      <c r="TOI1160" s="16"/>
      <c r="TOJ1160" s="16"/>
      <c r="TOK1160" s="16"/>
      <c r="TOL1160" s="16"/>
      <c r="TOM1160" s="16"/>
      <c r="TON1160" s="16"/>
      <c r="TOO1160" s="16"/>
      <c r="TOP1160" s="16"/>
      <c r="TOQ1160" s="16"/>
      <c r="TOR1160" s="16"/>
      <c r="TOS1160" s="16"/>
      <c r="TOT1160" s="16"/>
      <c r="TOU1160" s="16"/>
      <c r="TOV1160" s="16"/>
      <c r="TOW1160" s="16"/>
      <c r="TOX1160" s="16"/>
      <c r="TOY1160" s="16"/>
      <c r="TOZ1160" s="16"/>
      <c r="TPA1160" s="16"/>
      <c r="TPB1160" s="16"/>
      <c r="TPC1160" s="16"/>
      <c r="TPD1160" s="16"/>
      <c r="TPE1160" s="16"/>
      <c r="TPF1160" s="16"/>
      <c r="TPG1160" s="16"/>
      <c r="TPH1160" s="16"/>
      <c r="TPI1160" s="16"/>
      <c r="TPJ1160" s="16"/>
      <c r="TPK1160" s="16"/>
      <c r="TPL1160" s="16"/>
      <c r="TPM1160" s="16"/>
      <c r="TPN1160" s="16"/>
      <c r="TPO1160" s="16"/>
      <c r="TPP1160" s="16"/>
      <c r="TPQ1160" s="16"/>
      <c r="TPR1160" s="16"/>
      <c r="TPS1160" s="16"/>
      <c r="TPT1160" s="16"/>
      <c r="TPU1160" s="16"/>
      <c r="TPV1160" s="16"/>
      <c r="TPW1160" s="16"/>
      <c r="TPX1160" s="16"/>
      <c r="TPY1160" s="16"/>
      <c r="TPZ1160" s="16"/>
      <c r="TQA1160" s="16"/>
      <c r="TQB1160" s="16"/>
      <c r="TQC1160" s="16"/>
      <c r="TQD1160" s="16"/>
      <c r="TQE1160" s="16"/>
      <c r="TQF1160" s="16"/>
      <c r="TQG1160" s="16"/>
      <c r="TQH1160" s="16"/>
      <c r="TQI1160" s="16"/>
      <c r="TQJ1160" s="16"/>
      <c r="TQK1160" s="16"/>
      <c r="TQL1160" s="16"/>
      <c r="TQM1160" s="16"/>
      <c r="TQN1160" s="16"/>
      <c r="TQO1160" s="16"/>
      <c r="TQP1160" s="16"/>
      <c r="TQQ1160" s="16"/>
      <c r="TQR1160" s="16"/>
      <c r="TQS1160" s="16"/>
      <c r="TQT1160" s="16"/>
      <c r="TQU1160" s="16"/>
      <c r="TQV1160" s="16"/>
      <c r="TQW1160" s="16"/>
      <c r="TQX1160" s="16"/>
      <c r="TQY1160" s="16"/>
      <c r="TQZ1160" s="16"/>
      <c r="TRA1160" s="16"/>
      <c r="TRB1160" s="16"/>
      <c r="TRC1160" s="16"/>
      <c r="TRD1160" s="16"/>
      <c r="TRE1160" s="16"/>
      <c r="TRF1160" s="16"/>
      <c r="TRG1160" s="16"/>
      <c r="TRH1160" s="16"/>
      <c r="TRI1160" s="16"/>
      <c r="TRJ1160" s="16"/>
      <c r="TRK1160" s="16"/>
      <c r="TRL1160" s="16"/>
      <c r="TRM1160" s="16"/>
      <c r="TRN1160" s="16"/>
      <c r="TRO1160" s="16"/>
      <c r="TRP1160" s="16"/>
      <c r="TRQ1160" s="16"/>
      <c r="TRR1160" s="16"/>
      <c r="TRS1160" s="16"/>
      <c r="TRT1160" s="16"/>
      <c r="TRU1160" s="16"/>
      <c r="TRV1160" s="16"/>
      <c r="TRW1160" s="16"/>
      <c r="TRX1160" s="16"/>
      <c r="TRY1160" s="16"/>
      <c r="TRZ1160" s="16"/>
      <c r="TSA1160" s="16"/>
      <c r="TSB1160" s="16"/>
      <c r="TSC1160" s="16"/>
      <c r="TSD1160" s="16"/>
      <c r="TSE1160" s="16"/>
      <c r="TSF1160" s="16"/>
      <c r="TSG1160" s="16"/>
      <c r="TSH1160" s="16"/>
      <c r="TSI1160" s="16"/>
      <c r="TSJ1160" s="16"/>
      <c r="TSK1160" s="16"/>
      <c r="TSL1160" s="16"/>
      <c r="TSM1160" s="16"/>
      <c r="TSN1160" s="16"/>
      <c r="TSO1160" s="16"/>
      <c r="TSP1160" s="16"/>
      <c r="TSQ1160" s="16"/>
      <c r="TSR1160" s="16"/>
      <c r="TSS1160" s="16"/>
      <c r="TST1160" s="16"/>
      <c r="TSU1160" s="16"/>
      <c r="TSV1160" s="16"/>
      <c r="TSW1160" s="16"/>
      <c r="TSX1160" s="16"/>
      <c r="TSY1160" s="16"/>
      <c r="TSZ1160" s="16"/>
      <c r="TTA1160" s="16"/>
      <c r="TTB1160" s="16"/>
      <c r="TTC1160" s="16"/>
      <c r="TTD1160" s="16"/>
      <c r="TTE1160" s="16"/>
      <c r="TTF1160" s="16"/>
      <c r="TTG1160" s="16"/>
      <c r="TTH1160" s="16"/>
      <c r="TTI1160" s="16"/>
      <c r="TTJ1160" s="16"/>
      <c r="TTK1160" s="16"/>
      <c r="TTL1160" s="16"/>
      <c r="TTM1160" s="16"/>
      <c r="TTN1160" s="16"/>
      <c r="TTO1160" s="16"/>
      <c r="TTP1160" s="16"/>
      <c r="TTQ1160" s="16"/>
      <c r="TTR1160" s="16"/>
      <c r="TTS1160" s="16"/>
      <c r="TTT1160" s="16"/>
      <c r="TTU1160" s="16"/>
      <c r="TTV1160" s="16"/>
      <c r="TTW1160" s="16"/>
      <c r="TTX1160" s="16"/>
      <c r="TTY1160" s="16"/>
      <c r="TTZ1160" s="16"/>
      <c r="TUA1160" s="16"/>
      <c r="TUB1160" s="16"/>
      <c r="TUC1160" s="16"/>
      <c r="TUD1160" s="16"/>
      <c r="TUE1160" s="16"/>
      <c r="TUF1160" s="16"/>
      <c r="TUG1160" s="16"/>
      <c r="TUH1160" s="16"/>
      <c r="TUI1160" s="16"/>
      <c r="TUJ1160" s="16"/>
      <c r="TUK1160" s="16"/>
      <c r="TUL1160" s="16"/>
      <c r="TUM1160" s="16"/>
      <c r="TUN1160" s="16"/>
      <c r="TUO1160" s="16"/>
      <c r="TUP1160" s="16"/>
      <c r="TUQ1160" s="16"/>
      <c r="TUR1160" s="16"/>
      <c r="TUS1160" s="16"/>
      <c r="TUT1160" s="16"/>
      <c r="TUU1160" s="16"/>
      <c r="TUV1160" s="16"/>
      <c r="TUW1160" s="16"/>
      <c r="TUX1160" s="16"/>
      <c r="TUY1160" s="16"/>
      <c r="TUZ1160" s="16"/>
      <c r="TVA1160" s="16"/>
      <c r="TVB1160" s="16"/>
      <c r="TVC1160" s="16"/>
      <c r="TVD1160" s="16"/>
      <c r="TVE1160" s="16"/>
      <c r="TVF1160" s="16"/>
      <c r="TVG1160" s="16"/>
      <c r="TVH1160" s="16"/>
      <c r="TVI1160" s="16"/>
      <c r="TVJ1160" s="16"/>
      <c r="TVK1160" s="16"/>
      <c r="TVL1160" s="16"/>
      <c r="TVM1160" s="16"/>
      <c r="TVN1160" s="16"/>
      <c r="TVO1160" s="16"/>
      <c r="TVP1160" s="16"/>
      <c r="TVQ1160" s="16"/>
      <c r="TVR1160" s="16"/>
      <c r="TVS1160" s="16"/>
      <c r="TVT1160" s="16"/>
      <c r="TVU1160" s="16"/>
      <c r="TVV1160" s="16"/>
      <c r="TVW1160" s="16"/>
      <c r="TVX1160" s="16"/>
      <c r="TVY1160" s="16"/>
      <c r="TVZ1160" s="16"/>
      <c r="TWA1160" s="16"/>
      <c r="TWB1160" s="16"/>
      <c r="TWC1160" s="16"/>
      <c r="TWD1160" s="16"/>
      <c r="TWE1160" s="16"/>
      <c r="TWF1160" s="16"/>
      <c r="TWG1160" s="16"/>
      <c r="TWH1160" s="16"/>
      <c r="TWI1160" s="16"/>
      <c r="TWJ1160" s="16"/>
      <c r="TWK1160" s="16"/>
      <c r="TWL1160" s="16"/>
      <c r="TWM1160" s="16"/>
      <c r="TWN1160" s="16"/>
      <c r="TWO1160" s="16"/>
      <c r="TWP1160" s="16"/>
      <c r="TWQ1160" s="16"/>
      <c r="TWR1160" s="16"/>
      <c r="TWS1160" s="16"/>
      <c r="TWT1160" s="16"/>
      <c r="TWU1160" s="16"/>
      <c r="TWV1160" s="16"/>
      <c r="TWW1160" s="16"/>
      <c r="TWX1160" s="16"/>
      <c r="TWY1160" s="16"/>
      <c r="TWZ1160" s="16"/>
      <c r="TXA1160" s="16"/>
      <c r="TXB1160" s="16"/>
      <c r="TXC1160" s="16"/>
      <c r="TXD1160" s="16"/>
      <c r="TXE1160" s="16"/>
      <c r="TXF1160" s="16"/>
      <c r="TXG1160" s="16"/>
      <c r="TXH1160" s="16"/>
      <c r="TXI1160" s="16"/>
      <c r="TXJ1160" s="16"/>
      <c r="TXK1160" s="16"/>
      <c r="TXL1160" s="16"/>
      <c r="TXM1160" s="16"/>
      <c r="TXN1160" s="16"/>
      <c r="TXO1160" s="16"/>
      <c r="TXP1160" s="16"/>
      <c r="TXQ1160" s="16"/>
      <c r="TXR1160" s="16"/>
      <c r="TXS1160" s="16"/>
      <c r="TXT1160" s="16"/>
      <c r="TXU1160" s="16"/>
      <c r="TXV1160" s="16"/>
      <c r="TXW1160" s="16"/>
      <c r="TXX1160" s="16"/>
      <c r="TXY1160" s="16"/>
      <c r="TXZ1160" s="16"/>
      <c r="TYA1160" s="16"/>
      <c r="TYB1160" s="16"/>
      <c r="TYC1160" s="16"/>
      <c r="TYD1160" s="16"/>
      <c r="TYE1160" s="16"/>
      <c r="TYF1160" s="16"/>
      <c r="TYG1160" s="16"/>
      <c r="TYH1160" s="16"/>
      <c r="TYI1160" s="16"/>
      <c r="TYJ1160" s="16"/>
      <c r="TYK1160" s="16"/>
      <c r="TYL1160" s="16"/>
      <c r="TYM1160" s="16"/>
      <c r="TYN1160" s="16"/>
      <c r="TYO1160" s="16"/>
      <c r="TYP1160" s="16"/>
      <c r="TYQ1160" s="16"/>
      <c r="TYR1160" s="16"/>
      <c r="TYS1160" s="16"/>
      <c r="TYT1160" s="16"/>
      <c r="TYU1160" s="16"/>
      <c r="TYV1160" s="16"/>
      <c r="TYW1160" s="16"/>
      <c r="TYX1160" s="16"/>
      <c r="TYY1160" s="16"/>
      <c r="TYZ1160" s="16"/>
      <c r="TZA1160" s="16"/>
      <c r="TZB1160" s="16"/>
      <c r="TZC1160" s="16"/>
      <c r="TZD1160" s="16"/>
      <c r="TZE1160" s="16"/>
      <c r="TZF1160" s="16"/>
      <c r="TZG1160" s="16"/>
      <c r="TZH1160" s="16"/>
      <c r="TZI1160" s="16"/>
      <c r="TZJ1160" s="16"/>
      <c r="TZK1160" s="16"/>
      <c r="TZL1160" s="16"/>
      <c r="TZM1160" s="16"/>
      <c r="TZN1160" s="16"/>
      <c r="TZO1160" s="16"/>
      <c r="TZP1160" s="16"/>
      <c r="TZQ1160" s="16"/>
      <c r="TZR1160" s="16"/>
      <c r="TZS1160" s="16"/>
      <c r="TZT1160" s="16"/>
      <c r="TZU1160" s="16"/>
      <c r="TZV1160" s="16"/>
      <c r="TZW1160" s="16"/>
      <c r="TZX1160" s="16"/>
      <c r="TZY1160" s="16"/>
      <c r="TZZ1160" s="16"/>
      <c r="UAA1160" s="16"/>
      <c r="UAB1160" s="16"/>
      <c r="UAC1160" s="16"/>
      <c r="UAD1160" s="16"/>
      <c r="UAE1160" s="16"/>
      <c r="UAF1160" s="16"/>
      <c r="UAG1160" s="16"/>
      <c r="UAH1160" s="16"/>
      <c r="UAI1160" s="16"/>
      <c r="UAJ1160" s="16"/>
      <c r="UAK1160" s="16"/>
      <c r="UAL1160" s="16"/>
      <c r="UAM1160" s="16"/>
      <c r="UAN1160" s="16"/>
      <c r="UAO1160" s="16"/>
      <c r="UAP1160" s="16"/>
      <c r="UAQ1160" s="16"/>
      <c r="UAR1160" s="16"/>
      <c r="UAS1160" s="16"/>
      <c r="UAT1160" s="16"/>
      <c r="UAU1160" s="16"/>
      <c r="UAV1160" s="16"/>
      <c r="UAW1160" s="16"/>
      <c r="UAX1160" s="16"/>
      <c r="UAY1160" s="16"/>
      <c r="UAZ1160" s="16"/>
      <c r="UBA1160" s="16"/>
      <c r="UBB1160" s="16"/>
      <c r="UBC1160" s="16"/>
      <c r="UBD1160" s="16"/>
      <c r="UBE1160" s="16"/>
      <c r="UBF1160" s="16"/>
      <c r="UBG1160" s="16"/>
      <c r="UBH1160" s="16"/>
      <c r="UBI1160" s="16"/>
      <c r="UBJ1160" s="16"/>
      <c r="UBK1160" s="16"/>
      <c r="UBL1160" s="16"/>
      <c r="UBM1160" s="16"/>
      <c r="UBN1160" s="16"/>
      <c r="UBO1160" s="16"/>
      <c r="UBP1160" s="16"/>
      <c r="UBQ1160" s="16"/>
      <c r="UBR1160" s="16"/>
      <c r="UBS1160" s="16"/>
      <c r="UBT1160" s="16"/>
      <c r="UBU1160" s="16"/>
      <c r="UBV1160" s="16"/>
      <c r="UBW1160" s="16"/>
      <c r="UBX1160" s="16"/>
      <c r="UBY1160" s="16"/>
      <c r="UBZ1160" s="16"/>
      <c r="UCA1160" s="16"/>
      <c r="UCB1160" s="16"/>
      <c r="UCC1160" s="16"/>
      <c r="UCD1160" s="16"/>
      <c r="UCE1160" s="16"/>
      <c r="UCF1160" s="16"/>
      <c r="UCG1160" s="16"/>
      <c r="UCH1160" s="16"/>
      <c r="UCI1160" s="16"/>
      <c r="UCJ1160" s="16"/>
      <c r="UCK1160" s="16"/>
      <c r="UCL1160" s="16"/>
      <c r="UCM1160" s="16"/>
      <c r="UCN1160" s="16"/>
      <c r="UCO1160" s="16"/>
      <c r="UCP1160" s="16"/>
      <c r="UCQ1160" s="16"/>
      <c r="UCR1160" s="16"/>
      <c r="UCS1160" s="16"/>
      <c r="UCT1160" s="16"/>
      <c r="UCU1160" s="16"/>
      <c r="UCV1160" s="16"/>
      <c r="UCW1160" s="16"/>
      <c r="UCX1160" s="16"/>
      <c r="UCY1160" s="16"/>
      <c r="UCZ1160" s="16"/>
      <c r="UDA1160" s="16"/>
      <c r="UDB1160" s="16"/>
      <c r="UDC1160" s="16"/>
      <c r="UDD1160" s="16"/>
      <c r="UDE1160" s="16"/>
      <c r="UDF1160" s="16"/>
      <c r="UDG1160" s="16"/>
      <c r="UDH1160" s="16"/>
      <c r="UDI1160" s="16"/>
      <c r="UDJ1160" s="16"/>
      <c r="UDK1160" s="16"/>
      <c r="UDL1160" s="16"/>
      <c r="UDM1160" s="16"/>
      <c r="UDN1160" s="16"/>
      <c r="UDO1160" s="16"/>
      <c r="UDP1160" s="16"/>
      <c r="UDQ1160" s="16"/>
      <c r="UDR1160" s="16"/>
      <c r="UDS1160" s="16"/>
      <c r="UDT1160" s="16"/>
      <c r="UDU1160" s="16"/>
      <c r="UDV1160" s="16"/>
      <c r="UDW1160" s="16"/>
      <c r="UDX1160" s="16"/>
      <c r="UDY1160" s="16"/>
      <c r="UDZ1160" s="16"/>
      <c r="UEA1160" s="16"/>
      <c r="UEB1160" s="16"/>
      <c r="UEC1160" s="16"/>
      <c r="UED1160" s="16"/>
      <c r="UEE1160" s="16"/>
      <c r="UEF1160" s="16"/>
      <c r="UEG1160" s="16"/>
      <c r="UEH1160" s="16"/>
      <c r="UEI1160" s="16"/>
      <c r="UEJ1160" s="16"/>
      <c r="UEK1160" s="16"/>
      <c r="UEL1160" s="16"/>
      <c r="UEM1160" s="16"/>
      <c r="UEN1160" s="16"/>
      <c r="UEO1160" s="16"/>
      <c r="UEP1160" s="16"/>
      <c r="UEQ1160" s="16"/>
      <c r="UER1160" s="16"/>
      <c r="UES1160" s="16"/>
      <c r="UET1160" s="16"/>
      <c r="UEU1160" s="16"/>
      <c r="UEV1160" s="16"/>
      <c r="UEW1160" s="16"/>
      <c r="UEX1160" s="16"/>
      <c r="UEY1160" s="16"/>
      <c r="UEZ1160" s="16"/>
      <c r="UFA1160" s="16"/>
      <c r="UFB1160" s="16"/>
      <c r="UFC1160" s="16"/>
      <c r="UFD1160" s="16"/>
      <c r="UFE1160" s="16"/>
      <c r="UFF1160" s="16"/>
      <c r="UFG1160" s="16"/>
      <c r="UFH1160" s="16"/>
      <c r="UFI1160" s="16"/>
      <c r="UFJ1160" s="16"/>
      <c r="UFK1160" s="16"/>
      <c r="UFL1160" s="16"/>
      <c r="UFM1160" s="16"/>
      <c r="UFN1160" s="16"/>
      <c r="UFO1160" s="16"/>
      <c r="UFP1160" s="16"/>
      <c r="UFQ1160" s="16"/>
      <c r="UFR1160" s="16"/>
      <c r="UFS1160" s="16"/>
      <c r="UFT1160" s="16"/>
      <c r="UFU1160" s="16"/>
      <c r="UFV1160" s="16"/>
      <c r="UFW1160" s="16"/>
      <c r="UFX1160" s="16"/>
      <c r="UFY1160" s="16"/>
      <c r="UFZ1160" s="16"/>
      <c r="UGA1160" s="16"/>
      <c r="UGB1160" s="16"/>
      <c r="UGC1160" s="16"/>
      <c r="UGD1160" s="16"/>
      <c r="UGE1160" s="16"/>
      <c r="UGF1160" s="16"/>
      <c r="UGG1160" s="16"/>
      <c r="UGH1160" s="16"/>
      <c r="UGI1160" s="16"/>
      <c r="UGJ1160" s="16"/>
      <c r="UGK1160" s="16"/>
      <c r="UGL1160" s="16"/>
      <c r="UGM1160" s="16"/>
      <c r="UGN1160" s="16"/>
      <c r="UGO1160" s="16"/>
      <c r="UGP1160" s="16"/>
      <c r="UGQ1160" s="16"/>
      <c r="UGR1160" s="16"/>
      <c r="UGS1160" s="16"/>
      <c r="UGT1160" s="16"/>
      <c r="UGU1160" s="16"/>
      <c r="UGV1160" s="16"/>
      <c r="UGW1160" s="16"/>
      <c r="UGX1160" s="16"/>
      <c r="UGY1160" s="16"/>
      <c r="UGZ1160" s="16"/>
      <c r="UHA1160" s="16"/>
      <c r="UHB1160" s="16"/>
      <c r="UHC1160" s="16"/>
      <c r="UHD1160" s="16"/>
      <c r="UHE1160" s="16"/>
      <c r="UHF1160" s="16"/>
      <c r="UHG1160" s="16"/>
      <c r="UHH1160" s="16"/>
      <c r="UHI1160" s="16"/>
      <c r="UHJ1160" s="16"/>
      <c r="UHK1160" s="16"/>
      <c r="UHL1160" s="16"/>
      <c r="UHM1160" s="16"/>
      <c r="UHN1160" s="16"/>
      <c r="UHO1160" s="16"/>
      <c r="UHP1160" s="16"/>
      <c r="UHQ1160" s="16"/>
      <c r="UHR1160" s="16"/>
      <c r="UHS1160" s="16"/>
      <c r="UHT1160" s="16"/>
      <c r="UHU1160" s="16"/>
      <c r="UHV1160" s="16"/>
      <c r="UHW1160" s="16"/>
      <c r="UHX1160" s="16"/>
      <c r="UHY1160" s="16"/>
      <c r="UHZ1160" s="16"/>
      <c r="UIA1160" s="16"/>
      <c r="UIB1160" s="16"/>
      <c r="UIC1160" s="16"/>
      <c r="UID1160" s="16"/>
      <c r="UIE1160" s="16"/>
      <c r="UIF1160" s="16"/>
      <c r="UIG1160" s="16"/>
      <c r="UIH1160" s="16"/>
      <c r="UII1160" s="16"/>
      <c r="UIJ1160" s="16"/>
      <c r="UIK1160" s="16"/>
      <c r="UIL1160" s="16"/>
      <c r="UIM1160" s="16"/>
      <c r="UIN1160" s="16"/>
      <c r="UIO1160" s="16"/>
      <c r="UIP1160" s="16"/>
      <c r="UIQ1160" s="16"/>
      <c r="UIR1160" s="16"/>
      <c r="UIS1160" s="16"/>
      <c r="UIT1160" s="16"/>
      <c r="UIU1160" s="16"/>
      <c r="UIV1160" s="16"/>
      <c r="UIW1160" s="16"/>
      <c r="UIX1160" s="16"/>
      <c r="UIY1160" s="16"/>
      <c r="UIZ1160" s="16"/>
      <c r="UJA1160" s="16"/>
      <c r="UJB1160" s="16"/>
      <c r="UJC1160" s="16"/>
      <c r="UJD1160" s="16"/>
      <c r="UJE1160" s="16"/>
      <c r="UJF1160" s="16"/>
      <c r="UJG1160" s="16"/>
      <c r="UJH1160" s="16"/>
      <c r="UJI1160" s="16"/>
      <c r="UJJ1160" s="16"/>
      <c r="UJK1160" s="16"/>
      <c r="UJL1160" s="16"/>
      <c r="UJM1160" s="16"/>
      <c r="UJN1160" s="16"/>
      <c r="UJO1160" s="16"/>
      <c r="UJP1160" s="16"/>
      <c r="UJQ1160" s="16"/>
      <c r="UJR1160" s="16"/>
      <c r="UJS1160" s="16"/>
      <c r="UJT1160" s="16"/>
      <c r="UJU1160" s="16"/>
      <c r="UJV1160" s="16"/>
      <c r="UJW1160" s="16"/>
      <c r="UJX1160" s="16"/>
      <c r="UJY1160" s="16"/>
      <c r="UJZ1160" s="16"/>
      <c r="UKA1160" s="16"/>
      <c r="UKB1160" s="16"/>
      <c r="UKC1160" s="16"/>
      <c r="UKD1160" s="16"/>
      <c r="UKE1160" s="16"/>
      <c r="UKF1160" s="16"/>
      <c r="UKG1160" s="16"/>
      <c r="UKH1160" s="16"/>
      <c r="UKI1160" s="16"/>
      <c r="UKJ1160" s="16"/>
      <c r="UKK1160" s="16"/>
      <c r="UKL1160" s="16"/>
      <c r="UKM1160" s="16"/>
      <c r="UKN1160" s="16"/>
      <c r="UKO1160" s="16"/>
      <c r="UKP1160" s="16"/>
      <c r="UKQ1160" s="16"/>
      <c r="UKR1160" s="16"/>
      <c r="UKS1160" s="16"/>
      <c r="UKT1160" s="16"/>
      <c r="UKU1160" s="16"/>
      <c r="UKV1160" s="16"/>
      <c r="UKW1160" s="16"/>
      <c r="UKX1160" s="16"/>
      <c r="UKY1160" s="16"/>
      <c r="UKZ1160" s="16"/>
      <c r="ULA1160" s="16"/>
      <c r="ULB1160" s="16"/>
      <c r="ULC1160" s="16"/>
      <c r="ULD1160" s="16"/>
      <c r="ULE1160" s="16"/>
      <c r="ULF1160" s="16"/>
      <c r="ULG1160" s="16"/>
      <c r="ULH1160" s="16"/>
      <c r="ULI1160" s="16"/>
      <c r="ULJ1160" s="16"/>
      <c r="ULK1160" s="16"/>
      <c r="ULL1160" s="16"/>
      <c r="ULM1160" s="16"/>
      <c r="ULN1160" s="16"/>
      <c r="ULO1160" s="16"/>
      <c r="ULP1160" s="16"/>
      <c r="ULQ1160" s="16"/>
      <c r="ULR1160" s="16"/>
      <c r="ULS1160" s="16"/>
      <c r="ULT1160" s="16"/>
      <c r="ULU1160" s="16"/>
      <c r="ULV1160" s="16"/>
      <c r="ULW1160" s="16"/>
      <c r="ULX1160" s="16"/>
      <c r="ULY1160" s="16"/>
      <c r="ULZ1160" s="16"/>
      <c r="UMA1160" s="16"/>
      <c r="UMB1160" s="16"/>
      <c r="UMC1160" s="16"/>
      <c r="UMD1160" s="16"/>
      <c r="UME1160" s="16"/>
      <c r="UMF1160" s="16"/>
      <c r="UMG1160" s="16"/>
      <c r="UMH1160" s="16"/>
      <c r="UMI1160" s="16"/>
      <c r="UMJ1160" s="16"/>
      <c r="UMK1160" s="16"/>
      <c r="UML1160" s="16"/>
      <c r="UMM1160" s="16"/>
      <c r="UMN1160" s="16"/>
      <c r="UMO1160" s="16"/>
      <c r="UMP1160" s="16"/>
      <c r="UMQ1160" s="16"/>
      <c r="UMR1160" s="16"/>
      <c r="UMS1160" s="16"/>
      <c r="UMT1160" s="16"/>
      <c r="UMU1160" s="16"/>
      <c r="UMV1160" s="16"/>
      <c r="UMW1160" s="16"/>
      <c r="UMX1160" s="16"/>
      <c r="UMY1160" s="16"/>
      <c r="UMZ1160" s="16"/>
      <c r="UNA1160" s="16"/>
      <c r="UNB1160" s="16"/>
      <c r="UNC1160" s="16"/>
      <c r="UND1160" s="16"/>
      <c r="UNE1160" s="16"/>
      <c r="UNF1160" s="16"/>
      <c r="UNG1160" s="16"/>
      <c r="UNH1160" s="16"/>
      <c r="UNI1160" s="16"/>
      <c r="UNJ1160" s="16"/>
      <c r="UNK1160" s="16"/>
      <c r="UNL1160" s="16"/>
      <c r="UNM1160" s="16"/>
      <c r="UNN1160" s="16"/>
      <c r="UNO1160" s="16"/>
      <c r="UNP1160" s="16"/>
      <c r="UNQ1160" s="16"/>
      <c r="UNR1160" s="16"/>
      <c r="UNS1160" s="16"/>
      <c r="UNT1160" s="16"/>
      <c r="UNU1160" s="16"/>
      <c r="UNV1160" s="16"/>
      <c r="UNW1160" s="16"/>
      <c r="UNX1160" s="16"/>
      <c r="UNY1160" s="16"/>
      <c r="UNZ1160" s="16"/>
      <c r="UOA1160" s="16"/>
      <c r="UOB1160" s="16"/>
      <c r="UOC1160" s="16"/>
      <c r="UOD1160" s="16"/>
      <c r="UOE1160" s="16"/>
      <c r="UOF1160" s="16"/>
      <c r="UOG1160" s="16"/>
      <c r="UOH1160" s="16"/>
      <c r="UOI1160" s="16"/>
      <c r="UOJ1160" s="16"/>
      <c r="UOK1160" s="16"/>
      <c r="UOL1160" s="16"/>
      <c r="UOM1160" s="16"/>
      <c r="UON1160" s="16"/>
      <c r="UOO1160" s="16"/>
      <c r="UOP1160" s="16"/>
      <c r="UOQ1160" s="16"/>
      <c r="UOR1160" s="16"/>
      <c r="UOS1160" s="16"/>
      <c r="UOT1160" s="16"/>
      <c r="UOU1160" s="16"/>
      <c r="UOV1160" s="16"/>
      <c r="UOW1160" s="16"/>
      <c r="UOX1160" s="16"/>
      <c r="UOY1160" s="16"/>
      <c r="UOZ1160" s="16"/>
      <c r="UPA1160" s="16"/>
      <c r="UPB1160" s="16"/>
      <c r="UPC1160" s="16"/>
      <c r="UPD1160" s="16"/>
      <c r="UPE1160" s="16"/>
      <c r="UPF1160" s="16"/>
      <c r="UPG1160" s="16"/>
      <c r="UPH1160" s="16"/>
      <c r="UPI1160" s="16"/>
      <c r="UPJ1160" s="16"/>
      <c r="UPK1160" s="16"/>
      <c r="UPL1160" s="16"/>
      <c r="UPM1160" s="16"/>
      <c r="UPN1160" s="16"/>
      <c r="UPO1160" s="16"/>
      <c r="UPP1160" s="16"/>
      <c r="UPQ1160" s="16"/>
      <c r="UPR1160" s="16"/>
      <c r="UPS1160" s="16"/>
      <c r="UPT1160" s="16"/>
      <c r="UPU1160" s="16"/>
      <c r="UPV1160" s="16"/>
      <c r="UPW1160" s="16"/>
      <c r="UPX1160" s="16"/>
      <c r="UPY1160" s="16"/>
      <c r="UPZ1160" s="16"/>
      <c r="UQA1160" s="16"/>
      <c r="UQB1160" s="16"/>
      <c r="UQC1160" s="16"/>
      <c r="UQD1160" s="16"/>
      <c r="UQE1160" s="16"/>
      <c r="UQF1160" s="16"/>
      <c r="UQG1160" s="16"/>
      <c r="UQH1160" s="16"/>
      <c r="UQI1160" s="16"/>
      <c r="UQJ1160" s="16"/>
      <c r="UQK1160" s="16"/>
      <c r="UQL1160" s="16"/>
      <c r="UQM1160" s="16"/>
      <c r="UQN1160" s="16"/>
      <c r="UQO1160" s="16"/>
      <c r="UQP1160" s="16"/>
      <c r="UQQ1160" s="16"/>
      <c r="UQR1160" s="16"/>
      <c r="UQS1160" s="16"/>
      <c r="UQT1160" s="16"/>
      <c r="UQU1160" s="16"/>
      <c r="UQV1160" s="16"/>
      <c r="UQW1160" s="16"/>
      <c r="UQX1160" s="16"/>
      <c r="UQY1160" s="16"/>
      <c r="UQZ1160" s="16"/>
      <c r="URA1160" s="16"/>
      <c r="URB1160" s="16"/>
      <c r="URC1160" s="16"/>
      <c r="URD1160" s="16"/>
      <c r="URE1160" s="16"/>
      <c r="URF1160" s="16"/>
      <c r="URG1160" s="16"/>
      <c r="URH1160" s="16"/>
      <c r="URI1160" s="16"/>
      <c r="URJ1160" s="16"/>
      <c r="URK1160" s="16"/>
      <c r="URL1160" s="16"/>
      <c r="URM1160" s="16"/>
      <c r="URN1160" s="16"/>
      <c r="URO1160" s="16"/>
      <c r="URP1160" s="16"/>
      <c r="URQ1160" s="16"/>
      <c r="URR1160" s="16"/>
      <c r="URS1160" s="16"/>
      <c r="URT1160" s="16"/>
      <c r="URU1160" s="16"/>
      <c r="URV1160" s="16"/>
      <c r="URW1160" s="16"/>
      <c r="URX1160" s="16"/>
      <c r="URY1160" s="16"/>
      <c r="URZ1160" s="16"/>
      <c r="USA1160" s="16"/>
      <c r="USB1160" s="16"/>
      <c r="USC1160" s="16"/>
      <c r="USD1160" s="16"/>
      <c r="USE1160" s="16"/>
      <c r="USF1160" s="16"/>
      <c r="USG1160" s="16"/>
      <c r="USH1160" s="16"/>
      <c r="USI1160" s="16"/>
      <c r="USJ1160" s="16"/>
      <c r="USK1160" s="16"/>
      <c r="USL1160" s="16"/>
      <c r="USM1160" s="16"/>
      <c r="USN1160" s="16"/>
      <c r="USO1160" s="16"/>
      <c r="USP1160" s="16"/>
      <c r="USQ1160" s="16"/>
      <c r="USR1160" s="16"/>
      <c r="USS1160" s="16"/>
      <c r="UST1160" s="16"/>
      <c r="USU1160" s="16"/>
      <c r="USV1160" s="16"/>
      <c r="USW1160" s="16"/>
      <c r="USX1160" s="16"/>
      <c r="USY1160" s="16"/>
      <c r="USZ1160" s="16"/>
      <c r="UTA1160" s="16"/>
      <c r="UTB1160" s="16"/>
      <c r="UTC1160" s="16"/>
      <c r="UTD1160" s="16"/>
      <c r="UTE1160" s="16"/>
      <c r="UTF1160" s="16"/>
      <c r="UTG1160" s="16"/>
      <c r="UTH1160" s="16"/>
      <c r="UTI1160" s="16"/>
      <c r="UTJ1160" s="16"/>
      <c r="UTK1160" s="16"/>
      <c r="UTL1160" s="16"/>
      <c r="UTM1160" s="16"/>
      <c r="UTN1160" s="16"/>
      <c r="UTO1160" s="16"/>
      <c r="UTP1160" s="16"/>
      <c r="UTQ1160" s="16"/>
      <c r="UTR1160" s="16"/>
      <c r="UTS1160" s="16"/>
      <c r="UTT1160" s="16"/>
      <c r="UTU1160" s="16"/>
      <c r="UTV1160" s="16"/>
      <c r="UTW1160" s="16"/>
      <c r="UTX1160" s="16"/>
      <c r="UTY1160" s="16"/>
      <c r="UTZ1160" s="16"/>
      <c r="UUA1160" s="16"/>
      <c r="UUB1160" s="16"/>
      <c r="UUC1160" s="16"/>
      <c r="UUD1160" s="16"/>
      <c r="UUE1160" s="16"/>
      <c r="UUF1160" s="16"/>
      <c r="UUG1160" s="16"/>
      <c r="UUH1160" s="16"/>
      <c r="UUI1160" s="16"/>
      <c r="UUJ1160" s="16"/>
      <c r="UUK1160" s="16"/>
      <c r="UUL1160" s="16"/>
      <c r="UUM1160" s="16"/>
      <c r="UUN1160" s="16"/>
      <c r="UUO1160" s="16"/>
      <c r="UUP1160" s="16"/>
      <c r="UUQ1160" s="16"/>
      <c r="UUR1160" s="16"/>
      <c r="UUS1160" s="16"/>
      <c r="UUT1160" s="16"/>
      <c r="UUU1160" s="16"/>
      <c r="UUV1160" s="16"/>
      <c r="UUW1160" s="16"/>
      <c r="UUX1160" s="16"/>
      <c r="UUY1160" s="16"/>
      <c r="UUZ1160" s="16"/>
      <c r="UVA1160" s="16"/>
      <c r="UVB1160" s="16"/>
      <c r="UVC1160" s="16"/>
      <c r="UVD1160" s="16"/>
      <c r="UVE1160" s="16"/>
      <c r="UVF1160" s="16"/>
      <c r="UVG1160" s="16"/>
      <c r="UVH1160" s="16"/>
      <c r="UVI1160" s="16"/>
      <c r="UVJ1160" s="16"/>
      <c r="UVK1160" s="16"/>
      <c r="UVL1160" s="16"/>
      <c r="UVM1160" s="16"/>
      <c r="UVN1160" s="16"/>
      <c r="UVO1160" s="16"/>
      <c r="UVP1160" s="16"/>
      <c r="UVQ1160" s="16"/>
      <c r="UVR1160" s="16"/>
      <c r="UVS1160" s="16"/>
      <c r="UVT1160" s="16"/>
      <c r="UVU1160" s="16"/>
      <c r="UVV1160" s="16"/>
      <c r="UVW1160" s="16"/>
      <c r="UVX1160" s="16"/>
      <c r="UVY1160" s="16"/>
      <c r="UVZ1160" s="16"/>
      <c r="UWA1160" s="16"/>
      <c r="UWB1160" s="16"/>
      <c r="UWC1160" s="16"/>
      <c r="UWD1160" s="16"/>
      <c r="UWE1160" s="16"/>
      <c r="UWF1160" s="16"/>
      <c r="UWG1160" s="16"/>
      <c r="UWH1160" s="16"/>
      <c r="UWI1160" s="16"/>
      <c r="UWJ1160" s="16"/>
      <c r="UWK1160" s="16"/>
      <c r="UWL1160" s="16"/>
      <c r="UWM1160" s="16"/>
      <c r="UWN1160" s="16"/>
      <c r="UWO1160" s="16"/>
      <c r="UWP1160" s="16"/>
      <c r="UWQ1160" s="16"/>
      <c r="UWR1160" s="16"/>
      <c r="UWS1160" s="16"/>
      <c r="UWT1160" s="16"/>
      <c r="UWU1160" s="16"/>
      <c r="UWV1160" s="16"/>
      <c r="UWW1160" s="16"/>
      <c r="UWX1160" s="16"/>
      <c r="UWY1160" s="16"/>
      <c r="UWZ1160" s="16"/>
      <c r="UXA1160" s="16"/>
      <c r="UXB1160" s="16"/>
      <c r="UXC1160" s="16"/>
      <c r="UXD1160" s="16"/>
      <c r="UXE1160" s="16"/>
      <c r="UXF1160" s="16"/>
      <c r="UXG1160" s="16"/>
      <c r="UXH1160" s="16"/>
      <c r="UXI1160" s="16"/>
      <c r="UXJ1160" s="16"/>
      <c r="UXK1160" s="16"/>
      <c r="UXL1160" s="16"/>
      <c r="UXM1160" s="16"/>
      <c r="UXN1160" s="16"/>
      <c r="UXO1160" s="16"/>
      <c r="UXP1160" s="16"/>
      <c r="UXQ1160" s="16"/>
      <c r="UXR1160" s="16"/>
      <c r="UXS1160" s="16"/>
      <c r="UXT1160" s="16"/>
      <c r="UXU1160" s="16"/>
      <c r="UXV1160" s="16"/>
      <c r="UXW1160" s="16"/>
      <c r="UXX1160" s="16"/>
      <c r="UXY1160" s="16"/>
      <c r="UXZ1160" s="16"/>
      <c r="UYA1160" s="16"/>
      <c r="UYB1160" s="16"/>
      <c r="UYC1160" s="16"/>
      <c r="UYD1160" s="16"/>
      <c r="UYE1160" s="16"/>
      <c r="UYF1160" s="16"/>
      <c r="UYG1160" s="16"/>
      <c r="UYH1160" s="16"/>
      <c r="UYI1160" s="16"/>
      <c r="UYJ1160" s="16"/>
      <c r="UYK1160" s="16"/>
      <c r="UYL1160" s="16"/>
      <c r="UYM1160" s="16"/>
      <c r="UYN1160" s="16"/>
      <c r="UYO1160" s="16"/>
      <c r="UYP1160" s="16"/>
      <c r="UYQ1160" s="16"/>
      <c r="UYR1160" s="16"/>
      <c r="UYS1160" s="16"/>
      <c r="UYT1160" s="16"/>
      <c r="UYU1160" s="16"/>
      <c r="UYV1160" s="16"/>
      <c r="UYW1160" s="16"/>
      <c r="UYX1160" s="16"/>
      <c r="UYY1160" s="16"/>
      <c r="UYZ1160" s="16"/>
      <c r="UZA1160" s="16"/>
      <c r="UZB1160" s="16"/>
      <c r="UZC1160" s="16"/>
      <c r="UZD1160" s="16"/>
      <c r="UZE1160" s="16"/>
      <c r="UZF1160" s="16"/>
      <c r="UZG1160" s="16"/>
      <c r="UZH1160" s="16"/>
      <c r="UZI1160" s="16"/>
      <c r="UZJ1160" s="16"/>
      <c r="UZK1160" s="16"/>
      <c r="UZL1160" s="16"/>
      <c r="UZM1160" s="16"/>
      <c r="UZN1160" s="16"/>
      <c r="UZO1160" s="16"/>
      <c r="UZP1160" s="16"/>
      <c r="UZQ1160" s="16"/>
      <c r="UZR1160" s="16"/>
      <c r="UZS1160" s="16"/>
      <c r="UZT1160" s="16"/>
      <c r="UZU1160" s="16"/>
      <c r="UZV1160" s="16"/>
      <c r="UZW1160" s="16"/>
      <c r="UZX1160" s="16"/>
      <c r="UZY1160" s="16"/>
      <c r="UZZ1160" s="16"/>
      <c r="VAA1160" s="16"/>
      <c r="VAB1160" s="16"/>
      <c r="VAC1160" s="16"/>
      <c r="VAD1160" s="16"/>
      <c r="VAE1160" s="16"/>
      <c r="VAF1160" s="16"/>
      <c r="VAG1160" s="16"/>
      <c r="VAH1160" s="16"/>
      <c r="VAI1160" s="16"/>
      <c r="VAJ1160" s="16"/>
      <c r="VAK1160" s="16"/>
      <c r="VAL1160" s="16"/>
      <c r="VAM1160" s="16"/>
      <c r="VAN1160" s="16"/>
      <c r="VAO1160" s="16"/>
      <c r="VAP1160" s="16"/>
      <c r="VAQ1160" s="16"/>
      <c r="VAR1160" s="16"/>
      <c r="VAS1160" s="16"/>
      <c r="VAT1160" s="16"/>
      <c r="VAU1160" s="16"/>
      <c r="VAV1160" s="16"/>
      <c r="VAW1160" s="16"/>
      <c r="VAX1160" s="16"/>
      <c r="VAY1160" s="16"/>
      <c r="VAZ1160" s="16"/>
      <c r="VBA1160" s="16"/>
      <c r="VBB1160" s="16"/>
      <c r="VBC1160" s="16"/>
      <c r="VBD1160" s="16"/>
      <c r="VBE1160" s="16"/>
      <c r="VBF1160" s="16"/>
      <c r="VBG1160" s="16"/>
      <c r="VBH1160" s="16"/>
      <c r="VBI1160" s="16"/>
      <c r="VBJ1160" s="16"/>
      <c r="VBK1160" s="16"/>
      <c r="VBL1160" s="16"/>
      <c r="VBM1160" s="16"/>
      <c r="VBN1160" s="16"/>
      <c r="VBO1160" s="16"/>
      <c r="VBP1160" s="16"/>
      <c r="VBQ1160" s="16"/>
      <c r="VBR1160" s="16"/>
      <c r="VBS1160" s="16"/>
      <c r="VBT1160" s="16"/>
      <c r="VBU1160" s="16"/>
      <c r="VBV1160" s="16"/>
      <c r="VBW1160" s="16"/>
      <c r="VBX1160" s="16"/>
      <c r="VBY1160" s="16"/>
      <c r="VBZ1160" s="16"/>
      <c r="VCA1160" s="16"/>
      <c r="VCB1160" s="16"/>
      <c r="VCC1160" s="16"/>
      <c r="VCD1160" s="16"/>
      <c r="VCE1160" s="16"/>
      <c r="VCF1160" s="16"/>
      <c r="VCG1160" s="16"/>
      <c r="VCH1160" s="16"/>
      <c r="VCI1160" s="16"/>
      <c r="VCJ1160" s="16"/>
      <c r="VCK1160" s="16"/>
      <c r="VCL1160" s="16"/>
      <c r="VCM1160" s="16"/>
      <c r="VCN1160" s="16"/>
      <c r="VCO1160" s="16"/>
      <c r="VCP1160" s="16"/>
      <c r="VCQ1160" s="16"/>
      <c r="VCR1160" s="16"/>
      <c r="VCS1160" s="16"/>
      <c r="VCT1160" s="16"/>
      <c r="VCU1160" s="16"/>
      <c r="VCV1160" s="16"/>
      <c r="VCW1160" s="16"/>
      <c r="VCX1160" s="16"/>
      <c r="VCY1160" s="16"/>
      <c r="VCZ1160" s="16"/>
      <c r="VDA1160" s="16"/>
      <c r="VDB1160" s="16"/>
      <c r="VDC1160" s="16"/>
      <c r="VDD1160" s="16"/>
      <c r="VDE1160" s="16"/>
      <c r="VDF1160" s="16"/>
      <c r="VDG1160" s="16"/>
      <c r="VDH1160" s="16"/>
      <c r="VDI1160" s="16"/>
      <c r="VDJ1160" s="16"/>
      <c r="VDK1160" s="16"/>
      <c r="VDL1160" s="16"/>
      <c r="VDM1160" s="16"/>
      <c r="VDN1160" s="16"/>
      <c r="VDO1160" s="16"/>
      <c r="VDP1160" s="16"/>
      <c r="VDQ1160" s="16"/>
      <c r="VDR1160" s="16"/>
      <c r="VDS1160" s="16"/>
      <c r="VDT1160" s="16"/>
      <c r="VDU1160" s="16"/>
      <c r="VDV1160" s="16"/>
      <c r="VDW1160" s="16"/>
      <c r="VDX1160" s="16"/>
      <c r="VDY1160" s="16"/>
      <c r="VDZ1160" s="16"/>
      <c r="VEA1160" s="16"/>
      <c r="VEB1160" s="16"/>
      <c r="VEC1160" s="16"/>
      <c r="VED1160" s="16"/>
      <c r="VEE1160" s="16"/>
      <c r="VEF1160" s="16"/>
      <c r="VEG1160" s="16"/>
      <c r="VEH1160" s="16"/>
      <c r="VEI1160" s="16"/>
      <c r="VEJ1160" s="16"/>
      <c r="VEK1160" s="16"/>
      <c r="VEL1160" s="16"/>
      <c r="VEM1160" s="16"/>
      <c r="VEN1160" s="16"/>
      <c r="VEO1160" s="16"/>
      <c r="VEP1160" s="16"/>
      <c r="VEQ1160" s="16"/>
      <c r="VER1160" s="16"/>
      <c r="VES1160" s="16"/>
      <c r="VET1160" s="16"/>
      <c r="VEU1160" s="16"/>
      <c r="VEV1160" s="16"/>
      <c r="VEW1160" s="16"/>
      <c r="VEX1160" s="16"/>
      <c r="VEY1160" s="16"/>
      <c r="VEZ1160" s="16"/>
      <c r="VFA1160" s="16"/>
      <c r="VFB1160" s="16"/>
      <c r="VFC1160" s="16"/>
      <c r="VFD1160" s="16"/>
      <c r="VFE1160" s="16"/>
      <c r="VFF1160" s="16"/>
      <c r="VFG1160" s="16"/>
      <c r="VFH1160" s="16"/>
      <c r="VFI1160" s="16"/>
      <c r="VFJ1160" s="16"/>
      <c r="VFK1160" s="16"/>
      <c r="VFL1160" s="16"/>
      <c r="VFM1160" s="16"/>
      <c r="VFN1160" s="16"/>
      <c r="VFO1160" s="16"/>
      <c r="VFP1160" s="16"/>
      <c r="VFQ1160" s="16"/>
      <c r="VFR1160" s="16"/>
      <c r="VFS1160" s="16"/>
      <c r="VFT1160" s="16"/>
      <c r="VFU1160" s="16"/>
      <c r="VFV1160" s="16"/>
      <c r="VFW1160" s="16"/>
      <c r="VFX1160" s="16"/>
      <c r="VFY1160" s="16"/>
      <c r="VFZ1160" s="16"/>
      <c r="VGA1160" s="16"/>
      <c r="VGB1160" s="16"/>
      <c r="VGC1160" s="16"/>
      <c r="VGD1160" s="16"/>
      <c r="VGE1160" s="16"/>
      <c r="VGF1160" s="16"/>
      <c r="VGG1160" s="16"/>
      <c r="VGH1160" s="16"/>
      <c r="VGI1160" s="16"/>
      <c r="VGJ1160" s="16"/>
      <c r="VGK1160" s="16"/>
      <c r="VGL1160" s="16"/>
      <c r="VGM1160" s="16"/>
      <c r="VGN1160" s="16"/>
      <c r="VGO1160" s="16"/>
      <c r="VGP1160" s="16"/>
      <c r="VGQ1160" s="16"/>
      <c r="VGR1160" s="16"/>
      <c r="VGS1160" s="16"/>
      <c r="VGT1160" s="16"/>
      <c r="VGU1160" s="16"/>
      <c r="VGV1160" s="16"/>
      <c r="VGW1160" s="16"/>
      <c r="VGX1160" s="16"/>
      <c r="VGY1160" s="16"/>
      <c r="VGZ1160" s="16"/>
      <c r="VHA1160" s="16"/>
      <c r="VHB1160" s="16"/>
      <c r="VHC1160" s="16"/>
      <c r="VHD1160" s="16"/>
      <c r="VHE1160" s="16"/>
      <c r="VHF1160" s="16"/>
      <c r="VHG1160" s="16"/>
      <c r="VHH1160" s="16"/>
      <c r="VHI1160" s="16"/>
      <c r="VHJ1160" s="16"/>
      <c r="VHK1160" s="16"/>
      <c r="VHL1160" s="16"/>
      <c r="VHM1160" s="16"/>
      <c r="VHN1160" s="16"/>
      <c r="VHO1160" s="16"/>
      <c r="VHP1160" s="16"/>
      <c r="VHQ1160" s="16"/>
      <c r="VHR1160" s="16"/>
      <c r="VHS1160" s="16"/>
      <c r="VHT1160" s="16"/>
      <c r="VHU1160" s="16"/>
      <c r="VHV1160" s="16"/>
      <c r="VHW1160" s="16"/>
      <c r="VHX1160" s="16"/>
      <c r="VHY1160" s="16"/>
      <c r="VHZ1160" s="16"/>
      <c r="VIA1160" s="16"/>
      <c r="VIB1160" s="16"/>
      <c r="VIC1160" s="16"/>
      <c r="VID1160" s="16"/>
      <c r="VIE1160" s="16"/>
      <c r="VIF1160" s="16"/>
      <c r="VIG1160" s="16"/>
      <c r="VIH1160" s="16"/>
      <c r="VII1160" s="16"/>
      <c r="VIJ1160" s="16"/>
      <c r="VIK1160" s="16"/>
      <c r="VIL1160" s="16"/>
      <c r="VIM1160" s="16"/>
      <c r="VIN1160" s="16"/>
      <c r="VIO1160" s="16"/>
      <c r="VIP1160" s="16"/>
      <c r="VIQ1160" s="16"/>
      <c r="VIR1160" s="16"/>
      <c r="VIS1160" s="16"/>
      <c r="VIT1160" s="16"/>
      <c r="VIU1160" s="16"/>
      <c r="VIV1160" s="16"/>
      <c r="VIW1160" s="16"/>
      <c r="VIX1160" s="16"/>
      <c r="VIY1160" s="16"/>
      <c r="VIZ1160" s="16"/>
      <c r="VJA1160" s="16"/>
      <c r="VJB1160" s="16"/>
      <c r="VJC1160" s="16"/>
      <c r="VJD1160" s="16"/>
      <c r="VJE1160" s="16"/>
      <c r="VJF1160" s="16"/>
      <c r="VJG1160" s="16"/>
      <c r="VJH1160" s="16"/>
      <c r="VJI1160" s="16"/>
      <c r="VJJ1160" s="16"/>
      <c r="VJK1160" s="16"/>
      <c r="VJL1160" s="16"/>
      <c r="VJM1160" s="16"/>
      <c r="VJN1160" s="16"/>
      <c r="VJO1160" s="16"/>
      <c r="VJP1160" s="16"/>
      <c r="VJQ1160" s="16"/>
      <c r="VJR1160" s="16"/>
      <c r="VJS1160" s="16"/>
      <c r="VJT1160" s="16"/>
      <c r="VJU1160" s="16"/>
      <c r="VJV1160" s="16"/>
      <c r="VJW1160" s="16"/>
      <c r="VJX1160" s="16"/>
      <c r="VJY1160" s="16"/>
      <c r="VJZ1160" s="16"/>
      <c r="VKA1160" s="16"/>
      <c r="VKB1160" s="16"/>
      <c r="VKC1160" s="16"/>
      <c r="VKD1160" s="16"/>
      <c r="VKE1160" s="16"/>
      <c r="VKF1160" s="16"/>
      <c r="VKG1160" s="16"/>
      <c r="VKH1160" s="16"/>
      <c r="VKI1160" s="16"/>
      <c r="VKJ1160" s="16"/>
      <c r="VKK1160" s="16"/>
      <c r="VKL1160" s="16"/>
      <c r="VKM1160" s="16"/>
      <c r="VKN1160" s="16"/>
      <c r="VKO1160" s="16"/>
      <c r="VKP1160" s="16"/>
      <c r="VKQ1160" s="16"/>
      <c r="VKR1160" s="16"/>
      <c r="VKS1160" s="16"/>
      <c r="VKT1160" s="16"/>
      <c r="VKU1160" s="16"/>
      <c r="VKV1160" s="16"/>
      <c r="VKW1160" s="16"/>
      <c r="VKX1160" s="16"/>
      <c r="VKY1160" s="16"/>
      <c r="VKZ1160" s="16"/>
      <c r="VLA1160" s="16"/>
      <c r="VLB1160" s="16"/>
      <c r="VLC1160" s="16"/>
      <c r="VLD1160" s="16"/>
      <c r="VLE1160" s="16"/>
      <c r="VLF1160" s="16"/>
      <c r="VLG1160" s="16"/>
      <c r="VLH1160" s="16"/>
      <c r="VLI1160" s="16"/>
      <c r="VLJ1160" s="16"/>
      <c r="VLK1160" s="16"/>
      <c r="VLL1160" s="16"/>
      <c r="VLM1160" s="16"/>
      <c r="VLN1160" s="16"/>
      <c r="VLO1160" s="16"/>
      <c r="VLP1160" s="16"/>
      <c r="VLQ1160" s="16"/>
      <c r="VLR1160" s="16"/>
      <c r="VLS1160" s="16"/>
      <c r="VLT1160" s="16"/>
      <c r="VLU1160" s="16"/>
      <c r="VLV1160" s="16"/>
      <c r="VLW1160" s="16"/>
      <c r="VLX1160" s="16"/>
      <c r="VLY1160" s="16"/>
      <c r="VLZ1160" s="16"/>
      <c r="VMA1160" s="16"/>
      <c r="VMB1160" s="16"/>
      <c r="VMC1160" s="16"/>
      <c r="VMD1160" s="16"/>
      <c r="VME1160" s="16"/>
      <c r="VMF1160" s="16"/>
      <c r="VMG1160" s="16"/>
      <c r="VMH1160" s="16"/>
      <c r="VMI1160" s="16"/>
      <c r="VMJ1160" s="16"/>
      <c r="VMK1160" s="16"/>
      <c r="VML1160" s="16"/>
      <c r="VMM1160" s="16"/>
      <c r="VMN1160" s="16"/>
      <c r="VMO1160" s="16"/>
      <c r="VMP1160" s="16"/>
      <c r="VMQ1160" s="16"/>
      <c r="VMR1160" s="16"/>
      <c r="VMS1160" s="16"/>
      <c r="VMT1160" s="16"/>
      <c r="VMU1160" s="16"/>
      <c r="VMV1160" s="16"/>
      <c r="VMW1160" s="16"/>
      <c r="VMX1160" s="16"/>
      <c r="VMY1160" s="16"/>
      <c r="VMZ1160" s="16"/>
      <c r="VNA1160" s="16"/>
      <c r="VNB1160" s="16"/>
      <c r="VNC1160" s="16"/>
      <c r="VND1160" s="16"/>
      <c r="VNE1160" s="16"/>
      <c r="VNF1160" s="16"/>
      <c r="VNG1160" s="16"/>
      <c r="VNH1160" s="16"/>
      <c r="VNI1160" s="16"/>
      <c r="VNJ1160" s="16"/>
      <c r="VNK1160" s="16"/>
      <c r="VNL1160" s="16"/>
      <c r="VNM1160" s="16"/>
      <c r="VNN1160" s="16"/>
      <c r="VNO1160" s="16"/>
      <c r="VNP1160" s="16"/>
      <c r="VNQ1160" s="16"/>
      <c r="VNR1160" s="16"/>
      <c r="VNS1160" s="16"/>
      <c r="VNT1160" s="16"/>
      <c r="VNU1160" s="16"/>
      <c r="VNV1160" s="16"/>
      <c r="VNW1160" s="16"/>
      <c r="VNX1160" s="16"/>
      <c r="VNY1160" s="16"/>
      <c r="VNZ1160" s="16"/>
      <c r="VOA1160" s="16"/>
      <c r="VOB1160" s="16"/>
      <c r="VOC1160" s="16"/>
      <c r="VOD1160" s="16"/>
      <c r="VOE1160" s="16"/>
      <c r="VOF1160" s="16"/>
      <c r="VOG1160" s="16"/>
      <c r="VOH1160" s="16"/>
      <c r="VOI1160" s="16"/>
      <c r="VOJ1160" s="16"/>
      <c r="VOK1160" s="16"/>
      <c r="VOL1160" s="16"/>
      <c r="VOM1160" s="16"/>
      <c r="VON1160" s="16"/>
      <c r="VOO1160" s="16"/>
      <c r="VOP1160" s="16"/>
      <c r="VOQ1160" s="16"/>
      <c r="VOR1160" s="16"/>
      <c r="VOS1160" s="16"/>
      <c r="VOT1160" s="16"/>
      <c r="VOU1160" s="16"/>
      <c r="VOV1160" s="16"/>
      <c r="VOW1160" s="16"/>
      <c r="VOX1160" s="16"/>
      <c r="VOY1160" s="16"/>
      <c r="VOZ1160" s="16"/>
      <c r="VPA1160" s="16"/>
      <c r="VPB1160" s="16"/>
      <c r="VPC1160" s="16"/>
      <c r="VPD1160" s="16"/>
      <c r="VPE1160" s="16"/>
      <c r="VPF1160" s="16"/>
      <c r="VPG1160" s="16"/>
      <c r="VPH1160" s="16"/>
      <c r="VPI1160" s="16"/>
      <c r="VPJ1160" s="16"/>
      <c r="VPK1160" s="16"/>
      <c r="VPL1160" s="16"/>
      <c r="VPM1160" s="16"/>
      <c r="VPN1160" s="16"/>
      <c r="VPO1160" s="16"/>
      <c r="VPP1160" s="16"/>
      <c r="VPQ1160" s="16"/>
      <c r="VPR1160" s="16"/>
      <c r="VPS1160" s="16"/>
      <c r="VPT1160" s="16"/>
      <c r="VPU1160" s="16"/>
      <c r="VPV1160" s="16"/>
      <c r="VPW1160" s="16"/>
      <c r="VPX1160" s="16"/>
      <c r="VPY1160" s="16"/>
      <c r="VPZ1160" s="16"/>
      <c r="VQA1160" s="16"/>
      <c r="VQB1160" s="16"/>
      <c r="VQC1160" s="16"/>
      <c r="VQD1160" s="16"/>
      <c r="VQE1160" s="16"/>
      <c r="VQF1160" s="16"/>
      <c r="VQG1160" s="16"/>
      <c r="VQH1160" s="16"/>
      <c r="VQI1160" s="16"/>
      <c r="VQJ1160" s="16"/>
      <c r="VQK1160" s="16"/>
      <c r="VQL1160" s="16"/>
      <c r="VQM1160" s="16"/>
      <c r="VQN1160" s="16"/>
      <c r="VQO1160" s="16"/>
      <c r="VQP1160" s="16"/>
      <c r="VQQ1160" s="16"/>
      <c r="VQR1160" s="16"/>
      <c r="VQS1160" s="16"/>
      <c r="VQT1160" s="16"/>
      <c r="VQU1160" s="16"/>
      <c r="VQV1160" s="16"/>
      <c r="VQW1160" s="16"/>
      <c r="VQX1160" s="16"/>
      <c r="VQY1160" s="16"/>
      <c r="VQZ1160" s="16"/>
      <c r="VRA1160" s="16"/>
      <c r="VRB1160" s="16"/>
      <c r="VRC1160" s="16"/>
      <c r="VRD1160" s="16"/>
      <c r="VRE1160" s="16"/>
      <c r="VRF1160" s="16"/>
      <c r="VRG1160" s="16"/>
      <c r="VRH1160" s="16"/>
      <c r="VRI1160" s="16"/>
      <c r="VRJ1160" s="16"/>
      <c r="VRK1160" s="16"/>
      <c r="VRL1160" s="16"/>
      <c r="VRM1160" s="16"/>
      <c r="VRN1160" s="16"/>
      <c r="VRO1160" s="16"/>
      <c r="VRP1160" s="16"/>
      <c r="VRQ1160" s="16"/>
      <c r="VRR1160" s="16"/>
      <c r="VRS1160" s="16"/>
      <c r="VRT1160" s="16"/>
      <c r="VRU1160" s="16"/>
      <c r="VRV1160" s="16"/>
      <c r="VRW1160" s="16"/>
      <c r="VRX1160" s="16"/>
      <c r="VRY1160" s="16"/>
      <c r="VRZ1160" s="16"/>
      <c r="VSA1160" s="16"/>
      <c r="VSB1160" s="16"/>
      <c r="VSC1160" s="16"/>
      <c r="VSD1160" s="16"/>
      <c r="VSE1160" s="16"/>
      <c r="VSF1160" s="16"/>
      <c r="VSG1160" s="16"/>
      <c r="VSH1160" s="16"/>
      <c r="VSI1160" s="16"/>
      <c r="VSJ1160" s="16"/>
      <c r="VSK1160" s="16"/>
      <c r="VSL1160" s="16"/>
      <c r="VSM1160" s="16"/>
      <c r="VSN1160" s="16"/>
      <c r="VSO1160" s="16"/>
      <c r="VSP1160" s="16"/>
      <c r="VSQ1160" s="16"/>
      <c r="VSR1160" s="16"/>
      <c r="VSS1160" s="16"/>
      <c r="VST1160" s="16"/>
      <c r="VSU1160" s="16"/>
      <c r="VSV1160" s="16"/>
      <c r="VSW1160" s="16"/>
      <c r="VSX1160" s="16"/>
      <c r="VSY1160" s="16"/>
      <c r="VSZ1160" s="16"/>
      <c r="VTA1160" s="16"/>
      <c r="VTB1160" s="16"/>
      <c r="VTC1160" s="16"/>
      <c r="VTD1160" s="16"/>
      <c r="VTE1160" s="16"/>
      <c r="VTF1160" s="16"/>
      <c r="VTG1160" s="16"/>
      <c r="VTH1160" s="16"/>
      <c r="VTI1160" s="16"/>
      <c r="VTJ1160" s="16"/>
      <c r="VTK1160" s="16"/>
      <c r="VTL1160" s="16"/>
      <c r="VTM1160" s="16"/>
      <c r="VTN1160" s="16"/>
      <c r="VTO1160" s="16"/>
      <c r="VTP1160" s="16"/>
      <c r="VTQ1160" s="16"/>
      <c r="VTR1160" s="16"/>
      <c r="VTS1160" s="16"/>
      <c r="VTT1160" s="16"/>
      <c r="VTU1160" s="16"/>
      <c r="VTV1160" s="16"/>
      <c r="VTW1160" s="16"/>
      <c r="VTX1160" s="16"/>
      <c r="VTY1160" s="16"/>
      <c r="VTZ1160" s="16"/>
      <c r="VUA1160" s="16"/>
      <c r="VUB1160" s="16"/>
      <c r="VUC1160" s="16"/>
      <c r="VUD1160" s="16"/>
      <c r="VUE1160" s="16"/>
      <c r="VUF1160" s="16"/>
      <c r="VUG1160" s="16"/>
      <c r="VUH1160" s="16"/>
      <c r="VUI1160" s="16"/>
      <c r="VUJ1160" s="16"/>
      <c r="VUK1160" s="16"/>
      <c r="VUL1160" s="16"/>
      <c r="VUM1160" s="16"/>
      <c r="VUN1160" s="16"/>
      <c r="VUO1160" s="16"/>
      <c r="VUP1160" s="16"/>
      <c r="VUQ1160" s="16"/>
      <c r="VUR1160" s="16"/>
      <c r="VUS1160" s="16"/>
      <c r="VUT1160" s="16"/>
      <c r="VUU1160" s="16"/>
      <c r="VUV1160" s="16"/>
      <c r="VUW1160" s="16"/>
      <c r="VUX1160" s="16"/>
      <c r="VUY1160" s="16"/>
      <c r="VUZ1160" s="16"/>
      <c r="VVA1160" s="16"/>
      <c r="VVB1160" s="16"/>
      <c r="VVC1160" s="16"/>
      <c r="VVD1160" s="16"/>
      <c r="VVE1160" s="16"/>
      <c r="VVF1160" s="16"/>
      <c r="VVG1160" s="16"/>
      <c r="VVH1160" s="16"/>
      <c r="VVI1160" s="16"/>
      <c r="VVJ1160" s="16"/>
      <c r="VVK1160" s="16"/>
      <c r="VVL1160" s="16"/>
      <c r="VVM1160" s="16"/>
      <c r="VVN1160" s="16"/>
      <c r="VVO1160" s="16"/>
      <c r="VVP1160" s="16"/>
      <c r="VVQ1160" s="16"/>
      <c r="VVR1160" s="16"/>
      <c r="VVS1160" s="16"/>
      <c r="VVT1160" s="16"/>
      <c r="VVU1160" s="16"/>
      <c r="VVV1160" s="16"/>
      <c r="VVW1160" s="16"/>
      <c r="VVX1160" s="16"/>
      <c r="VVY1160" s="16"/>
      <c r="VVZ1160" s="16"/>
      <c r="VWA1160" s="16"/>
      <c r="VWB1160" s="16"/>
      <c r="VWC1160" s="16"/>
      <c r="VWD1160" s="16"/>
      <c r="VWE1160" s="16"/>
      <c r="VWF1160" s="16"/>
      <c r="VWG1160" s="16"/>
      <c r="VWH1160" s="16"/>
      <c r="VWI1160" s="16"/>
      <c r="VWJ1160" s="16"/>
      <c r="VWK1160" s="16"/>
      <c r="VWL1160" s="16"/>
      <c r="VWM1160" s="16"/>
      <c r="VWN1160" s="16"/>
      <c r="VWO1160" s="16"/>
      <c r="VWP1160" s="16"/>
      <c r="VWQ1160" s="16"/>
      <c r="VWR1160" s="16"/>
      <c r="VWS1160" s="16"/>
      <c r="VWT1160" s="16"/>
      <c r="VWU1160" s="16"/>
      <c r="VWV1160" s="16"/>
      <c r="VWW1160" s="16"/>
      <c r="VWX1160" s="16"/>
      <c r="VWY1160" s="16"/>
      <c r="VWZ1160" s="16"/>
      <c r="VXA1160" s="16"/>
      <c r="VXB1160" s="16"/>
      <c r="VXC1160" s="16"/>
      <c r="VXD1160" s="16"/>
      <c r="VXE1160" s="16"/>
      <c r="VXF1160" s="16"/>
      <c r="VXG1160" s="16"/>
      <c r="VXH1160" s="16"/>
      <c r="VXI1160" s="16"/>
      <c r="VXJ1160" s="16"/>
      <c r="VXK1160" s="16"/>
      <c r="VXL1160" s="16"/>
      <c r="VXM1160" s="16"/>
      <c r="VXN1160" s="16"/>
      <c r="VXO1160" s="16"/>
      <c r="VXP1160" s="16"/>
      <c r="VXQ1160" s="16"/>
      <c r="VXR1160" s="16"/>
      <c r="VXS1160" s="16"/>
      <c r="VXT1160" s="16"/>
      <c r="VXU1160" s="16"/>
      <c r="VXV1160" s="16"/>
      <c r="VXW1160" s="16"/>
      <c r="VXX1160" s="16"/>
      <c r="VXY1160" s="16"/>
      <c r="VXZ1160" s="16"/>
      <c r="VYA1160" s="16"/>
      <c r="VYB1160" s="16"/>
      <c r="VYC1160" s="16"/>
      <c r="VYD1160" s="16"/>
      <c r="VYE1160" s="16"/>
      <c r="VYF1160" s="16"/>
      <c r="VYG1160" s="16"/>
      <c r="VYH1160" s="16"/>
      <c r="VYI1160" s="16"/>
      <c r="VYJ1160" s="16"/>
      <c r="VYK1160" s="16"/>
      <c r="VYL1160" s="16"/>
      <c r="VYM1160" s="16"/>
      <c r="VYN1160" s="16"/>
      <c r="VYO1160" s="16"/>
      <c r="VYP1160" s="16"/>
      <c r="VYQ1160" s="16"/>
      <c r="VYR1160" s="16"/>
      <c r="VYS1160" s="16"/>
      <c r="VYT1160" s="16"/>
      <c r="VYU1160" s="16"/>
      <c r="VYV1160" s="16"/>
      <c r="VYW1160" s="16"/>
      <c r="VYX1160" s="16"/>
      <c r="VYY1160" s="16"/>
      <c r="VYZ1160" s="16"/>
      <c r="VZA1160" s="16"/>
      <c r="VZB1160" s="16"/>
      <c r="VZC1160" s="16"/>
      <c r="VZD1160" s="16"/>
      <c r="VZE1160" s="16"/>
      <c r="VZF1160" s="16"/>
      <c r="VZG1160" s="16"/>
      <c r="VZH1160" s="16"/>
      <c r="VZI1160" s="16"/>
      <c r="VZJ1160" s="16"/>
      <c r="VZK1160" s="16"/>
      <c r="VZL1160" s="16"/>
      <c r="VZM1160" s="16"/>
      <c r="VZN1160" s="16"/>
      <c r="VZO1160" s="16"/>
      <c r="VZP1160" s="16"/>
      <c r="VZQ1160" s="16"/>
      <c r="VZR1160" s="16"/>
      <c r="VZS1160" s="16"/>
      <c r="VZT1160" s="16"/>
      <c r="VZU1160" s="16"/>
      <c r="VZV1160" s="16"/>
      <c r="VZW1160" s="16"/>
      <c r="VZX1160" s="16"/>
      <c r="VZY1160" s="16"/>
      <c r="VZZ1160" s="16"/>
      <c r="WAA1160" s="16"/>
      <c r="WAB1160" s="16"/>
      <c r="WAC1160" s="16"/>
      <c r="WAD1160" s="16"/>
      <c r="WAE1160" s="16"/>
      <c r="WAF1160" s="16"/>
      <c r="WAG1160" s="16"/>
      <c r="WAH1160" s="16"/>
      <c r="WAI1160" s="16"/>
      <c r="WAJ1160" s="16"/>
      <c r="WAK1160" s="16"/>
      <c r="WAL1160" s="16"/>
      <c r="WAM1160" s="16"/>
      <c r="WAN1160" s="16"/>
      <c r="WAO1160" s="16"/>
      <c r="WAP1160" s="16"/>
      <c r="WAQ1160" s="16"/>
      <c r="WAR1160" s="16"/>
      <c r="WAS1160" s="16"/>
      <c r="WAT1160" s="16"/>
      <c r="WAU1160" s="16"/>
      <c r="WAV1160" s="16"/>
      <c r="WAW1160" s="16"/>
      <c r="WAX1160" s="16"/>
      <c r="WAY1160" s="16"/>
      <c r="WAZ1160" s="16"/>
      <c r="WBA1160" s="16"/>
      <c r="WBB1160" s="16"/>
      <c r="WBC1160" s="16"/>
      <c r="WBD1160" s="16"/>
      <c r="WBE1160" s="16"/>
      <c r="WBF1160" s="16"/>
      <c r="WBG1160" s="16"/>
      <c r="WBH1160" s="16"/>
      <c r="WBI1160" s="16"/>
      <c r="WBJ1160" s="16"/>
      <c r="WBK1160" s="16"/>
      <c r="WBL1160" s="16"/>
      <c r="WBM1160" s="16"/>
      <c r="WBN1160" s="16"/>
      <c r="WBO1160" s="16"/>
      <c r="WBP1160" s="16"/>
      <c r="WBQ1160" s="16"/>
      <c r="WBR1160" s="16"/>
      <c r="WBS1160" s="16"/>
      <c r="WBT1160" s="16"/>
      <c r="WBU1160" s="16"/>
      <c r="WBV1160" s="16"/>
      <c r="WBW1160" s="16"/>
      <c r="WBX1160" s="16"/>
      <c r="WBY1160" s="16"/>
      <c r="WBZ1160" s="16"/>
      <c r="WCA1160" s="16"/>
      <c r="WCB1160" s="16"/>
      <c r="WCC1160" s="16"/>
      <c r="WCD1160" s="16"/>
      <c r="WCE1160" s="16"/>
      <c r="WCF1160" s="16"/>
      <c r="WCG1160" s="16"/>
      <c r="WCH1160" s="16"/>
      <c r="WCI1160" s="16"/>
      <c r="WCJ1160" s="16"/>
      <c r="WCK1160" s="16"/>
      <c r="WCL1160" s="16"/>
      <c r="WCM1160" s="16"/>
      <c r="WCN1160" s="16"/>
      <c r="WCO1160" s="16"/>
      <c r="WCP1160" s="16"/>
      <c r="WCQ1160" s="16"/>
      <c r="WCR1160" s="16"/>
      <c r="WCS1160" s="16"/>
      <c r="WCT1160" s="16"/>
      <c r="WCU1160" s="16"/>
      <c r="WCV1160" s="16"/>
      <c r="WCW1160" s="16"/>
      <c r="WCX1160" s="16"/>
      <c r="WCY1160" s="16"/>
      <c r="WCZ1160" s="16"/>
      <c r="WDA1160" s="16"/>
      <c r="WDB1160" s="16"/>
      <c r="WDC1160" s="16"/>
      <c r="WDD1160" s="16"/>
      <c r="WDE1160" s="16"/>
      <c r="WDF1160" s="16"/>
      <c r="WDG1160" s="16"/>
      <c r="WDH1160" s="16"/>
      <c r="WDI1160" s="16"/>
      <c r="WDJ1160" s="16"/>
      <c r="WDK1160" s="16"/>
      <c r="WDL1160" s="16"/>
      <c r="WDM1160" s="16"/>
      <c r="WDN1160" s="16"/>
      <c r="WDO1160" s="16"/>
      <c r="WDP1160" s="16"/>
      <c r="WDQ1160" s="16"/>
      <c r="WDR1160" s="16"/>
      <c r="WDS1160" s="16"/>
      <c r="WDT1160" s="16"/>
      <c r="WDU1160" s="16"/>
      <c r="WDV1160" s="16"/>
      <c r="WDW1160" s="16"/>
      <c r="WDX1160" s="16"/>
      <c r="WDY1160" s="16"/>
      <c r="WDZ1160" s="16"/>
      <c r="WEA1160" s="16"/>
      <c r="WEB1160" s="16"/>
      <c r="WEC1160" s="16"/>
      <c r="WED1160" s="16"/>
      <c r="WEE1160" s="16"/>
      <c r="WEF1160" s="16"/>
      <c r="WEG1160" s="16"/>
      <c r="WEH1160" s="16"/>
      <c r="WEI1160" s="16"/>
      <c r="WEJ1160" s="16"/>
      <c r="WEK1160" s="16"/>
      <c r="WEL1160" s="16"/>
      <c r="WEM1160" s="16"/>
      <c r="WEN1160" s="16"/>
      <c r="WEO1160" s="16"/>
      <c r="WEP1160" s="16"/>
      <c r="WEQ1160" s="16"/>
      <c r="WER1160" s="16"/>
      <c r="WES1160" s="16"/>
      <c r="WET1160" s="16"/>
      <c r="WEU1160" s="16"/>
      <c r="WEV1160" s="16"/>
      <c r="WEW1160" s="16"/>
      <c r="WEX1160" s="16"/>
      <c r="WEY1160" s="16"/>
      <c r="WEZ1160" s="16"/>
      <c r="WFA1160" s="16"/>
      <c r="WFB1160" s="16"/>
      <c r="WFC1160" s="16"/>
      <c r="WFD1160" s="16"/>
      <c r="WFE1160" s="16"/>
      <c r="WFF1160" s="16"/>
      <c r="WFG1160" s="16"/>
      <c r="WFH1160" s="16"/>
      <c r="WFI1160" s="16"/>
      <c r="WFJ1160" s="16"/>
      <c r="WFK1160" s="16"/>
      <c r="WFL1160" s="16"/>
      <c r="WFM1160" s="16"/>
      <c r="WFN1160" s="16"/>
      <c r="WFO1160" s="16"/>
      <c r="WFP1160" s="16"/>
      <c r="WFQ1160" s="16"/>
      <c r="WFR1160" s="16"/>
      <c r="WFS1160" s="16"/>
      <c r="WFT1160" s="16"/>
      <c r="WFU1160" s="16"/>
      <c r="WFV1160" s="16"/>
      <c r="WFW1160" s="16"/>
      <c r="WFX1160" s="16"/>
      <c r="WFY1160" s="16"/>
      <c r="WFZ1160" s="16"/>
      <c r="WGA1160" s="16"/>
      <c r="WGB1160" s="16"/>
      <c r="WGC1160" s="16"/>
      <c r="WGD1160" s="16"/>
      <c r="WGE1160" s="16"/>
      <c r="WGF1160" s="16"/>
      <c r="WGG1160" s="16"/>
      <c r="WGH1160" s="16"/>
      <c r="WGI1160" s="16"/>
      <c r="WGJ1160" s="16"/>
      <c r="WGK1160" s="16"/>
      <c r="WGL1160" s="16"/>
      <c r="WGM1160" s="16"/>
      <c r="WGN1160" s="16"/>
      <c r="WGO1160" s="16"/>
      <c r="WGP1160" s="16"/>
      <c r="WGQ1160" s="16"/>
      <c r="WGR1160" s="16"/>
      <c r="WGS1160" s="16"/>
      <c r="WGT1160" s="16"/>
      <c r="WGU1160" s="16"/>
      <c r="WGV1160" s="16"/>
      <c r="WGW1160" s="16"/>
      <c r="WGX1160" s="16"/>
      <c r="WGY1160" s="16"/>
      <c r="WGZ1160" s="16"/>
      <c r="WHA1160" s="16"/>
      <c r="WHB1160" s="16"/>
      <c r="WHC1160" s="16"/>
      <c r="WHD1160" s="16"/>
      <c r="WHE1160" s="16"/>
      <c r="WHF1160" s="16"/>
      <c r="WHG1160" s="16"/>
      <c r="WHH1160" s="16"/>
      <c r="WHI1160" s="16"/>
      <c r="WHJ1160" s="16"/>
      <c r="WHK1160" s="16"/>
      <c r="WHL1160" s="16"/>
      <c r="WHM1160" s="16"/>
      <c r="WHN1160" s="16"/>
      <c r="WHO1160" s="16"/>
      <c r="WHP1160" s="16"/>
      <c r="WHQ1160" s="16"/>
      <c r="WHR1160" s="16"/>
      <c r="WHS1160" s="16"/>
      <c r="WHT1160" s="16"/>
      <c r="WHU1160" s="16"/>
      <c r="WHV1160" s="16"/>
      <c r="WHW1160" s="16"/>
      <c r="WHX1160" s="16"/>
      <c r="WHY1160" s="16"/>
      <c r="WHZ1160" s="16"/>
      <c r="WIA1160" s="16"/>
      <c r="WIB1160" s="16"/>
      <c r="WIC1160" s="16"/>
      <c r="WID1160" s="16"/>
      <c r="WIE1160" s="16"/>
      <c r="WIF1160" s="16"/>
      <c r="WIG1160" s="16"/>
      <c r="WIH1160" s="16"/>
      <c r="WII1160" s="16"/>
      <c r="WIJ1160" s="16"/>
      <c r="WIK1160" s="16"/>
      <c r="WIL1160" s="16"/>
      <c r="WIM1160" s="16"/>
      <c r="WIN1160" s="16"/>
      <c r="WIO1160" s="16"/>
      <c r="WIP1160" s="16"/>
      <c r="WIQ1160" s="16"/>
      <c r="WIR1160" s="16"/>
      <c r="WIS1160" s="16"/>
      <c r="WIT1160" s="16"/>
      <c r="WIU1160" s="16"/>
      <c r="WIV1160" s="16"/>
      <c r="WIW1160" s="16"/>
      <c r="WIX1160" s="16"/>
      <c r="WIY1160" s="16"/>
      <c r="WIZ1160" s="16"/>
      <c r="WJA1160" s="16"/>
      <c r="WJB1160" s="16"/>
      <c r="WJC1160" s="16"/>
      <c r="WJD1160" s="16"/>
      <c r="WJE1160" s="16"/>
      <c r="WJF1160" s="16"/>
      <c r="WJG1160" s="16"/>
      <c r="WJH1160" s="16"/>
      <c r="WJI1160" s="16"/>
      <c r="WJJ1160" s="16"/>
      <c r="WJK1160" s="16"/>
      <c r="WJL1160" s="16"/>
      <c r="WJM1160" s="16"/>
      <c r="WJN1160" s="16"/>
      <c r="WJO1160" s="16"/>
      <c r="WJP1160" s="16"/>
      <c r="WJQ1160" s="16"/>
      <c r="WJR1160" s="16"/>
      <c r="WJS1160" s="16"/>
      <c r="WJT1160" s="16"/>
      <c r="WJU1160" s="16"/>
      <c r="WJV1160" s="16"/>
      <c r="WJW1160" s="16"/>
      <c r="WJX1160" s="16"/>
      <c r="WJY1160" s="16"/>
      <c r="WJZ1160" s="16"/>
      <c r="WKA1160" s="16"/>
      <c r="WKB1160" s="16"/>
      <c r="WKC1160" s="16"/>
      <c r="WKD1160" s="16"/>
      <c r="WKE1160" s="16"/>
      <c r="WKF1160" s="16"/>
      <c r="WKG1160" s="16"/>
      <c r="WKH1160" s="16"/>
      <c r="WKI1160" s="16"/>
      <c r="WKJ1160" s="16"/>
      <c r="WKK1160" s="16"/>
      <c r="WKL1160" s="16"/>
      <c r="WKM1160" s="16"/>
      <c r="WKN1160" s="16"/>
      <c r="WKO1160" s="16"/>
      <c r="WKP1160" s="16"/>
      <c r="WKQ1160" s="16"/>
      <c r="WKR1160" s="16"/>
      <c r="WKS1160" s="16"/>
      <c r="WKT1160" s="16"/>
      <c r="WKU1160" s="16"/>
      <c r="WKV1160" s="16"/>
      <c r="WKW1160" s="16"/>
      <c r="WKX1160" s="16"/>
      <c r="WKY1160" s="16"/>
      <c r="WKZ1160" s="16"/>
      <c r="WLA1160" s="16"/>
      <c r="WLB1160" s="16"/>
      <c r="WLC1160" s="16"/>
      <c r="WLD1160" s="16"/>
      <c r="WLE1160" s="16"/>
      <c r="WLF1160" s="16"/>
      <c r="WLG1160" s="16"/>
      <c r="WLH1160" s="16"/>
      <c r="WLI1160" s="16"/>
      <c r="WLJ1160" s="16"/>
      <c r="WLK1160" s="16"/>
      <c r="WLL1160" s="16"/>
      <c r="WLM1160" s="16"/>
      <c r="WLN1160" s="16"/>
      <c r="WLO1160" s="16"/>
      <c r="WLP1160" s="16"/>
      <c r="WLQ1160" s="16"/>
      <c r="WLR1160" s="16"/>
      <c r="WLS1160" s="16"/>
      <c r="WLT1160" s="16"/>
      <c r="WLU1160" s="16"/>
      <c r="WLV1160" s="16"/>
      <c r="WLW1160" s="16"/>
      <c r="WLX1160" s="16"/>
      <c r="WLY1160" s="16"/>
      <c r="WLZ1160" s="16"/>
      <c r="WMA1160" s="16"/>
      <c r="WMB1160" s="16"/>
      <c r="WMC1160" s="16"/>
      <c r="WMD1160" s="16"/>
      <c r="WME1160" s="16"/>
      <c r="WMF1160" s="16"/>
      <c r="WMG1160" s="16"/>
      <c r="WMH1160" s="16"/>
      <c r="WMI1160" s="16"/>
      <c r="WMJ1160" s="16"/>
      <c r="WMK1160" s="16"/>
      <c r="WML1160" s="16"/>
      <c r="WMM1160" s="16"/>
      <c r="WMN1160" s="16"/>
      <c r="WMO1160" s="16"/>
      <c r="WMP1160" s="16"/>
      <c r="WMQ1160" s="16"/>
      <c r="WMR1160" s="16"/>
      <c r="WMS1160" s="16"/>
      <c r="WMT1160" s="16"/>
      <c r="WMU1160" s="16"/>
      <c r="WMV1160" s="16"/>
      <c r="WMW1160" s="16"/>
      <c r="WMX1160" s="16"/>
      <c r="WMY1160" s="16"/>
      <c r="WMZ1160" s="16"/>
      <c r="WNA1160" s="16"/>
      <c r="WNB1160" s="16"/>
      <c r="WNC1160" s="16"/>
      <c r="WND1160" s="16"/>
      <c r="WNE1160" s="16"/>
      <c r="WNF1160" s="16"/>
      <c r="WNG1160" s="16"/>
      <c r="WNH1160" s="16"/>
      <c r="WNI1160" s="16"/>
      <c r="WNJ1160" s="16"/>
      <c r="WNK1160" s="16"/>
      <c r="WNL1160" s="16"/>
      <c r="WNM1160" s="16"/>
      <c r="WNN1160" s="16"/>
      <c r="WNO1160" s="16"/>
      <c r="WNP1160" s="16"/>
      <c r="WNQ1160" s="16"/>
      <c r="WNR1160" s="16"/>
      <c r="WNS1160" s="16"/>
      <c r="WNT1160" s="16"/>
      <c r="WNU1160" s="16"/>
      <c r="WNV1160" s="16"/>
      <c r="WNW1160" s="16"/>
      <c r="WNX1160" s="16"/>
      <c r="WNY1160" s="16"/>
      <c r="WNZ1160" s="16"/>
      <c r="WOA1160" s="16"/>
      <c r="WOB1160" s="16"/>
      <c r="WOC1160" s="16"/>
      <c r="WOD1160" s="16"/>
      <c r="WOE1160" s="16"/>
      <c r="WOF1160" s="16"/>
      <c r="WOG1160" s="16"/>
      <c r="WOH1160" s="16"/>
      <c r="WOI1160" s="16"/>
      <c r="WOJ1160" s="16"/>
      <c r="WOK1160" s="16"/>
      <c r="WOL1160" s="16"/>
      <c r="WOM1160" s="16"/>
      <c r="WON1160" s="16"/>
      <c r="WOO1160" s="16"/>
      <c r="WOP1160" s="16"/>
      <c r="WOQ1160" s="16"/>
      <c r="WOR1160" s="16"/>
      <c r="WOS1160" s="16"/>
      <c r="WOT1160" s="16"/>
      <c r="WOU1160" s="16"/>
      <c r="WOV1160" s="16"/>
      <c r="WOW1160" s="16"/>
      <c r="WOX1160" s="16"/>
      <c r="WOY1160" s="16"/>
      <c r="WOZ1160" s="16"/>
      <c r="WPA1160" s="16"/>
      <c r="WPB1160" s="16"/>
      <c r="WPC1160" s="16"/>
      <c r="WPD1160" s="16"/>
      <c r="WPE1160" s="16"/>
      <c r="WPF1160" s="16"/>
      <c r="WPG1160" s="16"/>
      <c r="WPH1160" s="16"/>
      <c r="WPI1160" s="16"/>
      <c r="WPJ1160" s="16"/>
      <c r="WPK1160" s="16"/>
      <c r="WPL1160" s="16"/>
      <c r="WPM1160" s="16"/>
      <c r="WPN1160" s="16"/>
      <c r="WPO1160" s="16"/>
      <c r="WPP1160" s="16"/>
      <c r="WPQ1160" s="16"/>
      <c r="WPR1160" s="16"/>
      <c r="WPS1160" s="16"/>
      <c r="WPT1160" s="16"/>
      <c r="WPU1160" s="16"/>
      <c r="WPV1160" s="16"/>
      <c r="WPW1160" s="16"/>
      <c r="WPX1160" s="16"/>
      <c r="WPY1160" s="16"/>
      <c r="WPZ1160" s="16"/>
      <c r="WQA1160" s="16"/>
      <c r="WQB1160" s="16"/>
      <c r="WQC1160" s="16"/>
      <c r="WQD1160" s="16"/>
      <c r="WQE1160" s="16"/>
      <c r="WQF1160" s="16"/>
      <c r="WQG1160" s="16"/>
      <c r="WQH1160" s="16"/>
      <c r="WQI1160" s="16"/>
      <c r="WQJ1160" s="16"/>
      <c r="WQK1160" s="16"/>
      <c r="WQL1160" s="16"/>
      <c r="WQM1160" s="16"/>
      <c r="WQN1160" s="16"/>
      <c r="WQO1160" s="16"/>
      <c r="WQP1160" s="16"/>
      <c r="WQQ1160" s="16"/>
      <c r="WQR1160" s="16"/>
      <c r="WQS1160" s="16"/>
      <c r="WQT1160" s="16"/>
      <c r="WQU1160" s="16"/>
      <c r="WQV1160" s="16"/>
      <c r="WQW1160" s="16"/>
      <c r="WQX1160" s="16"/>
      <c r="WQY1160" s="16"/>
      <c r="WQZ1160" s="16"/>
      <c r="WRA1160" s="16"/>
      <c r="WRB1160" s="16"/>
      <c r="WRC1160" s="16"/>
      <c r="WRD1160" s="16"/>
      <c r="WRE1160" s="16"/>
      <c r="WRF1160" s="16"/>
      <c r="WRG1160" s="16"/>
      <c r="WRH1160" s="16"/>
      <c r="WRI1160" s="16"/>
      <c r="WRJ1160" s="16"/>
      <c r="WRK1160" s="16"/>
      <c r="WRL1160" s="16"/>
      <c r="WRM1160" s="16"/>
      <c r="WRN1160" s="16"/>
      <c r="WRO1160" s="16"/>
      <c r="WRP1160" s="16"/>
      <c r="WRQ1160" s="16"/>
      <c r="WRR1160" s="16"/>
      <c r="WRS1160" s="16"/>
      <c r="WRT1160" s="16"/>
      <c r="WRU1160" s="16"/>
      <c r="WRV1160" s="16"/>
      <c r="WRW1160" s="16"/>
      <c r="WRX1160" s="16"/>
      <c r="WRY1160" s="16"/>
      <c r="WRZ1160" s="16"/>
      <c r="WSA1160" s="16"/>
      <c r="WSB1160" s="16"/>
      <c r="WSC1160" s="16"/>
      <c r="WSD1160" s="16"/>
      <c r="WSE1160" s="16"/>
      <c r="WSF1160" s="16"/>
      <c r="WSG1160" s="16"/>
      <c r="WSH1160" s="16"/>
      <c r="WSI1160" s="16"/>
      <c r="WSJ1160" s="16"/>
      <c r="WSK1160" s="16"/>
      <c r="WSL1160" s="16"/>
      <c r="WSM1160" s="16"/>
      <c r="WSN1160" s="16"/>
      <c r="WSO1160" s="16"/>
      <c r="WSP1160" s="16"/>
      <c r="WSQ1160" s="16"/>
      <c r="WSR1160" s="16"/>
      <c r="WSS1160" s="16"/>
      <c r="WST1160" s="16"/>
      <c r="WSU1160" s="16"/>
      <c r="WSV1160" s="16"/>
      <c r="WSW1160" s="16"/>
      <c r="WSX1160" s="16"/>
      <c r="WSY1160" s="16"/>
      <c r="WSZ1160" s="16"/>
      <c r="WTA1160" s="16"/>
      <c r="WTB1160" s="16"/>
      <c r="WTC1160" s="16"/>
      <c r="WTD1160" s="16"/>
      <c r="WTE1160" s="16"/>
      <c r="WTF1160" s="16"/>
      <c r="WTG1160" s="16"/>
      <c r="WTH1160" s="16"/>
      <c r="WTI1160" s="16"/>
      <c r="WTJ1160" s="16"/>
      <c r="WTK1160" s="16"/>
      <c r="WTL1160" s="16"/>
      <c r="WTM1160" s="16"/>
      <c r="WTN1160" s="16"/>
      <c r="WTO1160" s="16"/>
      <c r="WTP1160" s="16"/>
      <c r="WTQ1160" s="16"/>
      <c r="WTR1160" s="16"/>
      <c r="WTS1160" s="16"/>
      <c r="WTT1160" s="16"/>
      <c r="WTU1160" s="16"/>
      <c r="WTV1160" s="16"/>
      <c r="WTW1160" s="16"/>
      <c r="WTX1160" s="16"/>
      <c r="WTY1160" s="16"/>
      <c r="WTZ1160" s="16"/>
      <c r="WUA1160" s="16"/>
      <c r="WUB1160" s="16"/>
      <c r="WUC1160" s="16"/>
      <c r="WUD1160" s="16"/>
      <c r="WUE1160" s="16"/>
      <c r="WUF1160" s="16"/>
      <c r="WUG1160" s="16"/>
      <c r="WUH1160" s="16"/>
      <c r="WUI1160" s="16"/>
      <c r="WUJ1160" s="16"/>
      <c r="WUK1160" s="16"/>
      <c r="WUL1160" s="16"/>
      <c r="WUM1160" s="16"/>
      <c r="WUN1160" s="16"/>
      <c r="WUO1160" s="16"/>
      <c r="WUP1160" s="16"/>
      <c r="WUQ1160" s="16"/>
      <c r="WUR1160" s="16"/>
      <c r="WUS1160" s="16"/>
      <c r="WUT1160" s="16"/>
      <c r="WUU1160" s="16"/>
      <c r="WUV1160" s="16"/>
      <c r="WUW1160" s="16"/>
      <c r="WUX1160" s="16"/>
      <c r="WUY1160" s="16"/>
      <c r="WUZ1160" s="16"/>
      <c r="WVA1160" s="16"/>
      <c r="WVB1160" s="16"/>
      <c r="WVC1160" s="16"/>
      <c r="WVD1160" s="16"/>
      <c r="WVE1160" s="16"/>
      <c r="WVF1160" s="16"/>
      <c r="WVG1160" s="16"/>
      <c r="WVH1160" s="16"/>
      <c r="WVI1160" s="16"/>
      <c r="WVJ1160" s="16"/>
      <c r="WVK1160" s="16"/>
      <c r="WVL1160" s="16"/>
      <c r="WVM1160" s="16"/>
      <c r="WVN1160" s="16"/>
      <c r="WVO1160" s="16"/>
      <c r="WVP1160" s="16"/>
      <c r="WVQ1160" s="16"/>
      <c r="WVR1160" s="16"/>
      <c r="WVS1160" s="16"/>
      <c r="WVT1160" s="16"/>
      <c r="WVU1160" s="16"/>
      <c r="WVV1160" s="16"/>
      <c r="WVW1160" s="16"/>
      <c r="WVX1160" s="16"/>
      <c r="WVY1160" s="16"/>
      <c r="WVZ1160" s="16"/>
      <c r="WWA1160" s="16"/>
      <c r="WWB1160" s="16"/>
      <c r="WWC1160" s="16"/>
      <c r="WWD1160" s="16"/>
      <c r="WWE1160" s="16"/>
      <c r="WWF1160" s="16"/>
      <c r="WWG1160" s="16"/>
      <c r="WWH1160" s="16"/>
      <c r="WWI1160" s="16"/>
      <c r="WWJ1160" s="16"/>
      <c r="WWK1160" s="16"/>
      <c r="WWL1160" s="16"/>
      <c r="WWM1160" s="16"/>
      <c r="WWN1160" s="16"/>
      <c r="WWO1160" s="16"/>
      <c r="WWP1160" s="16"/>
      <c r="WWQ1160" s="16"/>
      <c r="WWR1160" s="16"/>
      <c r="WWS1160" s="16"/>
      <c r="WWT1160" s="16"/>
      <c r="WWU1160" s="16"/>
      <c r="WWV1160" s="16"/>
      <c r="WWW1160" s="16"/>
      <c r="WWX1160" s="16"/>
      <c r="WWY1160" s="16"/>
      <c r="WWZ1160" s="16"/>
      <c r="WXA1160" s="16"/>
      <c r="WXB1160" s="16"/>
      <c r="WXC1160" s="16"/>
      <c r="WXD1160" s="16"/>
      <c r="WXE1160" s="16"/>
      <c r="WXF1160" s="16"/>
      <c r="WXG1160" s="16"/>
      <c r="WXH1160" s="16"/>
      <c r="WXI1160" s="16"/>
      <c r="WXJ1160" s="16"/>
      <c r="WXK1160" s="16"/>
      <c r="WXL1160" s="16"/>
      <c r="WXM1160" s="16"/>
      <c r="WXN1160" s="16"/>
      <c r="WXO1160" s="16"/>
      <c r="WXP1160" s="16"/>
      <c r="WXQ1160" s="16"/>
      <c r="WXR1160" s="16"/>
      <c r="WXS1160" s="16"/>
      <c r="WXT1160" s="16"/>
      <c r="WXU1160" s="16"/>
      <c r="WXV1160" s="16"/>
      <c r="WXW1160" s="16"/>
      <c r="WXX1160" s="16"/>
      <c r="WXY1160" s="16"/>
      <c r="WXZ1160" s="16"/>
      <c r="WYA1160" s="16"/>
      <c r="WYB1160" s="16"/>
      <c r="WYC1160" s="16"/>
      <c r="WYD1160" s="16"/>
      <c r="WYE1160" s="16"/>
      <c r="WYF1160" s="16"/>
      <c r="WYG1160" s="16"/>
      <c r="WYH1160" s="16"/>
      <c r="WYI1160" s="16"/>
      <c r="WYJ1160" s="16"/>
      <c r="WYK1160" s="16"/>
      <c r="WYL1160" s="16"/>
      <c r="WYM1160" s="16"/>
      <c r="WYN1160" s="16"/>
      <c r="WYO1160" s="16"/>
      <c r="WYP1160" s="16"/>
      <c r="WYQ1160" s="16"/>
      <c r="WYR1160" s="16"/>
      <c r="WYS1160" s="16"/>
      <c r="WYT1160" s="16"/>
      <c r="WYU1160" s="16"/>
      <c r="WYV1160" s="16"/>
      <c r="WYW1160" s="16"/>
      <c r="WYX1160" s="16"/>
      <c r="WYY1160" s="16"/>
      <c r="WYZ1160" s="16"/>
      <c r="WZA1160" s="16"/>
      <c r="WZB1160" s="16"/>
      <c r="WZC1160" s="16"/>
      <c r="WZD1160" s="16"/>
      <c r="WZE1160" s="16"/>
      <c r="WZF1160" s="16"/>
      <c r="WZG1160" s="16"/>
      <c r="WZH1160" s="16"/>
      <c r="WZI1160" s="16"/>
      <c r="WZJ1160" s="16"/>
      <c r="WZK1160" s="16"/>
      <c r="WZL1160" s="16"/>
      <c r="WZM1160" s="16"/>
      <c r="WZN1160" s="16"/>
      <c r="WZO1160" s="16"/>
      <c r="WZP1160" s="16"/>
      <c r="WZQ1160" s="16"/>
      <c r="WZR1160" s="16"/>
      <c r="WZS1160" s="16"/>
      <c r="WZT1160" s="16"/>
      <c r="WZU1160" s="16"/>
      <c r="WZV1160" s="16"/>
      <c r="WZW1160" s="16"/>
      <c r="WZX1160" s="16"/>
      <c r="WZY1160" s="16"/>
      <c r="WZZ1160" s="16"/>
      <c r="XAA1160" s="16"/>
      <c r="XAB1160" s="16"/>
      <c r="XAC1160" s="16"/>
      <c r="XAD1160" s="16"/>
      <c r="XAE1160" s="16"/>
      <c r="XAF1160" s="16"/>
      <c r="XAG1160" s="16"/>
      <c r="XAH1160" s="16"/>
      <c r="XAI1160" s="16"/>
      <c r="XAJ1160" s="16"/>
      <c r="XAK1160" s="16"/>
      <c r="XAL1160" s="16"/>
      <c r="XAM1160" s="16"/>
      <c r="XAN1160" s="16"/>
      <c r="XAO1160" s="16"/>
      <c r="XAP1160" s="16"/>
      <c r="XAQ1160" s="16"/>
      <c r="XAR1160" s="16"/>
      <c r="XAS1160" s="16"/>
      <c r="XAT1160" s="16"/>
      <c r="XAU1160" s="16"/>
      <c r="XAV1160" s="16"/>
      <c r="XAW1160" s="16"/>
      <c r="XAX1160" s="16"/>
      <c r="XAY1160" s="16"/>
      <c r="XAZ1160" s="16"/>
      <c r="XBA1160" s="16"/>
      <c r="XBB1160" s="16"/>
      <c r="XBC1160" s="16"/>
      <c r="XBD1160" s="16"/>
      <c r="XBE1160" s="16"/>
      <c r="XBF1160" s="16"/>
      <c r="XBG1160" s="16"/>
      <c r="XBH1160" s="16"/>
      <c r="XBI1160" s="16"/>
      <c r="XBJ1160" s="16"/>
      <c r="XBK1160" s="16"/>
      <c r="XBL1160" s="16"/>
      <c r="XBM1160" s="16"/>
      <c r="XBN1160" s="16"/>
      <c r="XBO1160" s="16"/>
      <c r="XBP1160" s="16"/>
      <c r="XBQ1160" s="16"/>
      <c r="XBR1160" s="16"/>
      <c r="XBS1160" s="16"/>
      <c r="XBT1160" s="16"/>
      <c r="XBU1160" s="16"/>
      <c r="XBV1160" s="16"/>
      <c r="XBW1160" s="16"/>
      <c r="XBX1160" s="16"/>
      <c r="XBY1160" s="16"/>
      <c r="XBZ1160" s="16"/>
      <c r="XCA1160" s="16"/>
      <c r="XCB1160" s="16"/>
      <c r="XCC1160" s="16"/>
      <c r="XCD1160" s="16"/>
      <c r="XCE1160" s="16"/>
      <c r="XCF1160" s="16"/>
      <c r="XCG1160" s="16"/>
      <c r="XCH1160" s="16"/>
      <c r="XCI1160" s="16"/>
      <c r="XCJ1160" s="16"/>
      <c r="XCK1160" s="16"/>
      <c r="XCL1160" s="16"/>
      <c r="XCM1160" s="16"/>
      <c r="XCN1160" s="16"/>
      <c r="XCO1160" s="16"/>
      <c r="XCP1160" s="16"/>
      <c r="XCQ1160" s="16"/>
      <c r="XCR1160" s="16"/>
      <c r="XCS1160" s="16"/>
      <c r="XCT1160" s="16"/>
      <c r="XCU1160" s="16"/>
      <c r="XCV1160" s="16"/>
      <c r="XCW1160" s="16"/>
      <c r="XCX1160" s="16"/>
      <c r="XCY1160" s="16"/>
      <c r="XCZ1160" s="16"/>
      <c r="XDA1160" s="16"/>
      <c r="XDB1160" s="16"/>
      <c r="XDC1160" s="16"/>
      <c r="XDD1160" s="16"/>
      <c r="XDE1160" s="16"/>
      <c r="XDF1160" s="16"/>
      <c r="XDG1160" s="16"/>
      <c r="XDH1160" s="16"/>
      <c r="XDI1160" s="16"/>
      <c r="XDJ1160" s="16"/>
      <c r="XDK1160" s="16"/>
      <c r="XDL1160" s="16"/>
      <c r="XDM1160" s="16"/>
      <c r="XDN1160" s="16"/>
      <c r="XDO1160" s="16"/>
      <c r="XDP1160" s="16"/>
      <c r="XDQ1160" s="16"/>
      <c r="XDR1160" s="16"/>
      <c r="XDS1160" s="16"/>
      <c r="XDT1160" s="16"/>
      <c r="XDU1160" s="16"/>
      <c r="XDV1160" s="16"/>
      <c r="XDW1160" s="16"/>
      <c r="XDX1160" s="16"/>
      <c r="XDY1160" s="16"/>
      <c r="XDZ1160" s="16"/>
      <c r="XEA1160" s="16"/>
      <c r="XEB1160" s="16"/>
      <c r="XEC1160" s="16"/>
      <c r="XED1160" s="16"/>
      <c r="XEE1160" s="16"/>
      <c r="XEF1160" s="16"/>
      <c r="XEG1160" s="16"/>
      <c r="XEH1160" s="16"/>
      <c r="XEI1160" s="16"/>
      <c r="XEJ1160" s="16"/>
      <c r="XEK1160" s="16"/>
      <c r="XEL1160" s="16"/>
      <c r="XEM1160" s="16"/>
      <c r="XEN1160" s="16"/>
      <c r="XEO1160" s="16"/>
      <c r="XEP1160" s="16"/>
      <c r="XEQ1160" s="16"/>
      <c r="XER1160" s="16"/>
      <c r="XES1160" s="16"/>
      <c r="XET1160" s="16"/>
      <c r="XEU1160" s="16"/>
      <c r="XEV1160" s="16"/>
      <c r="XEW1160" s="16"/>
      <c r="XEX1160" s="16"/>
      <c r="XEY1160" s="16"/>
      <c r="XEZ1160" s="16"/>
      <c r="XFA1160" s="16"/>
      <c r="XFB1160" s="16"/>
      <c r="XFC1160" s="16"/>
      <c r="XFD1160" s="16"/>
    </row>
    <row r="1161" spans="2:16384" ht="15" x14ac:dyDescent="0.25">
      <c r="B1161"/>
    </row>
    <row r="1162" spans="2:16384" x14ac:dyDescent="0.2">
      <c r="B1162" s="7"/>
    </row>
    <row r="1163" spans="2:16384" ht="15" x14ac:dyDescent="0.25">
      <c r="B1163"/>
    </row>
    <row r="1164" spans="2:16384" ht="15" x14ac:dyDescent="0.25">
      <c r="B1164"/>
    </row>
    <row r="1165" spans="2:16384" ht="15" x14ac:dyDescent="0.25">
      <c r="B1165"/>
    </row>
    <row r="1166" spans="2:16384" ht="15" x14ac:dyDescent="0.25">
      <c r="B1166"/>
    </row>
    <row r="1167" spans="2:16384" ht="15" x14ac:dyDescent="0.25">
      <c r="B1167"/>
    </row>
    <row r="1168" spans="2:16384" ht="15" x14ac:dyDescent="0.25">
      <c r="B1168"/>
    </row>
    <row r="1169" spans="2:2" ht="15" x14ac:dyDescent="0.25">
      <c r="B1169"/>
    </row>
    <row r="1170" spans="2:2" ht="15" x14ac:dyDescent="0.25">
      <c r="B1170"/>
    </row>
    <row r="1171" spans="2:2" ht="15" x14ac:dyDescent="0.25">
      <c r="B1171"/>
    </row>
    <row r="1172" spans="2:2" ht="15" x14ac:dyDescent="0.25">
      <c r="B1172"/>
    </row>
    <row r="1173" spans="2:2" ht="15" x14ac:dyDescent="0.25">
      <c r="B1173"/>
    </row>
    <row r="1174" spans="2:2" ht="15" x14ac:dyDescent="0.25">
      <c r="B1174"/>
    </row>
    <row r="1175" spans="2:2" ht="15" x14ac:dyDescent="0.25">
      <c r="B1175"/>
    </row>
    <row r="1176" spans="2:2" ht="15" x14ac:dyDescent="0.25">
      <c r="B1176"/>
    </row>
    <row r="1177" spans="2:2" ht="15" x14ac:dyDescent="0.25">
      <c r="B1177"/>
    </row>
    <row r="1178" spans="2:2" ht="15" x14ac:dyDescent="0.25">
      <c r="B1178"/>
    </row>
    <row r="1179" spans="2:2" ht="15" x14ac:dyDescent="0.25">
      <c r="B1179"/>
    </row>
    <row r="1180" spans="2:2" ht="15" x14ac:dyDescent="0.25">
      <c r="B1180"/>
    </row>
    <row r="1181" spans="2:2" ht="15" x14ac:dyDescent="0.25">
      <c r="B1181"/>
    </row>
    <row r="1182" spans="2:2" ht="15" x14ac:dyDescent="0.25">
      <c r="B1182"/>
    </row>
    <row r="1183" spans="2:2" ht="15" x14ac:dyDescent="0.25">
      <c r="B1183"/>
    </row>
    <row r="1184" spans="2:2" ht="15" x14ac:dyDescent="0.25">
      <c r="B1184"/>
    </row>
    <row r="1185" spans="2:2" ht="15" x14ac:dyDescent="0.25">
      <c r="B1185"/>
    </row>
    <row r="1186" spans="2:2" ht="15" x14ac:dyDescent="0.25">
      <c r="B1186"/>
    </row>
    <row r="1187" spans="2:2" ht="15" x14ac:dyDescent="0.25">
      <c r="B1187"/>
    </row>
    <row r="1188" spans="2:2" ht="15" x14ac:dyDescent="0.25">
      <c r="B1188"/>
    </row>
    <row r="1189" spans="2:2" ht="15" x14ac:dyDescent="0.25">
      <c r="B1189"/>
    </row>
    <row r="1190" spans="2:2" ht="15" x14ac:dyDescent="0.25">
      <c r="B1190"/>
    </row>
    <row r="1191" spans="2:2" ht="15" x14ac:dyDescent="0.25">
      <c r="B1191"/>
    </row>
    <row r="1192" spans="2:2" ht="15" x14ac:dyDescent="0.25">
      <c r="B1192"/>
    </row>
    <row r="1193" spans="2:2" ht="15" x14ac:dyDescent="0.25">
      <c r="B1193"/>
    </row>
    <row r="1194" spans="2:2" ht="15" x14ac:dyDescent="0.25">
      <c r="B1194"/>
    </row>
    <row r="1195" spans="2:2" ht="15" x14ac:dyDescent="0.25">
      <c r="B1195"/>
    </row>
    <row r="1196" spans="2:2" ht="15" x14ac:dyDescent="0.25">
      <c r="B1196"/>
    </row>
    <row r="1197" spans="2:2" ht="15" x14ac:dyDescent="0.25">
      <c r="B1197"/>
    </row>
    <row r="1198" spans="2:2" ht="15" x14ac:dyDescent="0.25">
      <c r="B1198"/>
    </row>
    <row r="1199" spans="2:2" ht="15" x14ac:dyDescent="0.25">
      <c r="B1199"/>
    </row>
    <row r="1200" spans="2:2" ht="15" x14ac:dyDescent="0.25">
      <c r="B1200"/>
    </row>
    <row r="1201" spans="2:2" ht="15" x14ac:dyDescent="0.25">
      <c r="B1201"/>
    </row>
    <row r="1202" spans="2:2" ht="15" x14ac:dyDescent="0.25">
      <c r="B1202"/>
    </row>
    <row r="1203" spans="2:2" ht="15" x14ac:dyDescent="0.25">
      <c r="B1203"/>
    </row>
    <row r="1204" spans="2:2" ht="15" x14ac:dyDescent="0.25">
      <c r="B1204"/>
    </row>
    <row r="1205" spans="2:2" ht="15" x14ac:dyDescent="0.25">
      <c r="B1205"/>
    </row>
    <row r="1206" spans="2:2" ht="15" x14ac:dyDescent="0.25">
      <c r="B1206"/>
    </row>
    <row r="1207" spans="2:2" ht="15" x14ac:dyDescent="0.25">
      <c r="B1207"/>
    </row>
    <row r="1208" spans="2:2" ht="15" x14ac:dyDescent="0.25">
      <c r="B1208"/>
    </row>
    <row r="1209" spans="2:2" ht="15" x14ac:dyDescent="0.25">
      <c r="B1209"/>
    </row>
    <row r="1210" spans="2:2" ht="15" x14ac:dyDescent="0.25">
      <c r="B1210"/>
    </row>
    <row r="1211" spans="2:2" ht="15" x14ac:dyDescent="0.25">
      <c r="B1211"/>
    </row>
    <row r="1212" spans="2:2" ht="15" x14ac:dyDescent="0.25">
      <c r="B1212"/>
    </row>
    <row r="1213" spans="2:2" ht="15" x14ac:dyDescent="0.25">
      <c r="B1213"/>
    </row>
    <row r="1214" spans="2:2" ht="15" x14ac:dyDescent="0.25">
      <c r="B1214"/>
    </row>
    <row r="1215" spans="2:2" ht="15" x14ac:dyDescent="0.25">
      <c r="B1215"/>
    </row>
    <row r="1216" spans="2:2" ht="15" x14ac:dyDescent="0.25">
      <c r="B1216"/>
    </row>
    <row r="1217" spans="2:2" ht="15" x14ac:dyDescent="0.25">
      <c r="B1217"/>
    </row>
    <row r="1218" spans="2:2" ht="15" x14ac:dyDescent="0.25">
      <c r="B1218"/>
    </row>
    <row r="1219" spans="2:2" ht="15" x14ac:dyDescent="0.25">
      <c r="B1219"/>
    </row>
    <row r="1220" spans="2:2" ht="15" x14ac:dyDescent="0.25">
      <c r="B1220"/>
    </row>
    <row r="1221" spans="2:2" ht="15" x14ac:dyDescent="0.25">
      <c r="B1221"/>
    </row>
    <row r="1222" spans="2:2" ht="15" x14ac:dyDescent="0.25">
      <c r="B1222"/>
    </row>
    <row r="1223" spans="2:2" ht="15" x14ac:dyDescent="0.25">
      <c r="B1223"/>
    </row>
    <row r="1224" spans="2:2" ht="15" x14ac:dyDescent="0.25">
      <c r="B1224"/>
    </row>
    <row r="1225" spans="2:2" ht="15" x14ac:dyDescent="0.25">
      <c r="B1225"/>
    </row>
    <row r="1226" spans="2:2" ht="15" x14ac:dyDescent="0.25">
      <c r="B1226"/>
    </row>
    <row r="1227" spans="2:2" ht="15" x14ac:dyDescent="0.25">
      <c r="B1227"/>
    </row>
    <row r="1228" spans="2:2" ht="15" x14ac:dyDescent="0.25">
      <c r="B1228"/>
    </row>
    <row r="1229" spans="2:2" ht="15" x14ac:dyDescent="0.25">
      <c r="B1229"/>
    </row>
    <row r="1230" spans="2:2" ht="15" x14ac:dyDescent="0.25">
      <c r="B1230"/>
    </row>
    <row r="1231" spans="2:2" ht="15" x14ac:dyDescent="0.25">
      <c r="B1231"/>
    </row>
    <row r="1232" spans="2:2" ht="15" x14ac:dyDescent="0.25">
      <c r="B1232"/>
    </row>
    <row r="1233" spans="2:2" ht="15" x14ac:dyDescent="0.25">
      <c r="B1233"/>
    </row>
    <row r="1234" spans="2:2" ht="15" x14ac:dyDescent="0.25">
      <c r="B1234"/>
    </row>
    <row r="1235" spans="2:2" ht="15" x14ac:dyDescent="0.25">
      <c r="B1235"/>
    </row>
    <row r="1236" spans="2:2" ht="15" x14ac:dyDescent="0.25">
      <c r="B1236"/>
    </row>
    <row r="1237" spans="2:2" ht="15" x14ac:dyDescent="0.25">
      <c r="B1237"/>
    </row>
    <row r="1238" spans="2:2" ht="15" x14ac:dyDescent="0.25">
      <c r="B1238"/>
    </row>
    <row r="1239" spans="2:2" ht="15" x14ac:dyDescent="0.25">
      <c r="B1239"/>
    </row>
    <row r="1240" spans="2:2" ht="15" x14ac:dyDescent="0.25">
      <c r="B1240"/>
    </row>
    <row r="1241" spans="2:2" ht="15" x14ac:dyDescent="0.25">
      <c r="B1241"/>
    </row>
    <row r="1242" spans="2:2" ht="15" x14ac:dyDescent="0.25">
      <c r="B1242"/>
    </row>
    <row r="1243" spans="2:2" ht="15" x14ac:dyDescent="0.25">
      <c r="B1243"/>
    </row>
    <row r="1244" spans="2:2" ht="15" x14ac:dyDescent="0.25">
      <c r="B1244"/>
    </row>
    <row r="1245" spans="2:2" ht="15" x14ac:dyDescent="0.25">
      <c r="B1245"/>
    </row>
    <row r="1246" spans="2:2" ht="15" x14ac:dyDescent="0.25">
      <c r="B1246"/>
    </row>
    <row r="1247" spans="2:2" ht="15" x14ac:dyDescent="0.25">
      <c r="B1247"/>
    </row>
    <row r="1248" spans="2:2" ht="15" x14ac:dyDescent="0.25">
      <c r="B1248"/>
    </row>
    <row r="1249" spans="2:2" ht="15" x14ac:dyDescent="0.25">
      <c r="B1249"/>
    </row>
  </sheetData>
  <hyperlinks>
    <hyperlink ref="R54" r:id="rId1"/>
    <hyperlink ref="R55" r:id="rId2"/>
    <hyperlink ref="R56" r:id="rId3"/>
    <hyperlink ref="R57" r:id="rId4"/>
    <hyperlink ref="R58" r:id="rId5"/>
    <hyperlink ref="R59" r:id="rId6"/>
    <hyperlink ref="R60" r:id="rId7"/>
    <hyperlink ref="R61" r:id="rId8"/>
    <hyperlink ref="R62" r:id="rId9"/>
    <hyperlink ref="R63" r:id="rId10"/>
    <hyperlink ref="R64" r:id="rId11"/>
    <hyperlink ref="R65" r:id="rId12"/>
    <hyperlink ref="R66" r:id="rId13"/>
    <hyperlink ref="R67" r:id="rId14"/>
    <hyperlink ref="R68" r:id="rId15"/>
    <hyperlink ref="R69" r:id="rId16"/>
    <hyperlink ref="R70" r:id="rId17"/>
    <hyperlink ref="R71" r:id="rId18"/>
    <hyperlink ref="R72" r:id="rId19"/>
    <hyperlink ref="R73" r:id="rId20"/>
    <hyperlink ref="R74" r:id="rId21"/>
    <hyperlink ref="R75" r:id="rId22"/>
    <hyperlink ref="R76" r:id="rId23"/>
    <hyperlink ref="R77" r:id="rId24"/>
    <hyperlink ref="R78" r:id="rId25"/>
    <hyperlink ref="R79" r:id="rId26"/>
    <hyperlink ref="R80" r:id="rId27"/>
    <hyperlink ref="R81" r:id="rId28"/>
    <hyperlink ref="R82" r:id="rId29"/>
    <hyperlink ref="R83" r:id="rId30"/>
    <hyperlink ref="R84" r:id="rId31"/>
    <hyperlink ref="R85" r:id="rId32"/>
    <hyperlink ref="R86" r:id="rId33"/>
    <hyperlink ref="R87" r:id="rId34"/>
    <hyperlink ref="R88" r:id="rId35"/>
    <hyperlink ref="R89" r:id="rId36"/>
    <hyperlink ref="R90" r:id="rId37"/>
    <hyperlink ref="R91" r:id="rId38"/>
    <hyperlink ref="R92" r:id="rId39"/>
    <hyperlink ref="R93" r:id="rId40"/>
    <hyperlink ref="R94" r:id="rId41"/>
    <hyperlink ref="R95" r:id="rId42"/>
    <hyperlink ref="R96" r:id="rId43"/>
    <hyperlink ref="R97" r:id="rId44"/>
    <hyperlink ref="R98" r:id="rId45"/>
    <hyperlink ref="R99" r:id="rId46"/>
    <hyperlink ref="R100" r:id="rId47"/>
    <hyperlink ref="R101" r:id="rId48"/>
    <hyperlink ref="R102" r:id="rId49"/>
    <hyperlink ref="R103" r:id="rId50"/>
    <hyperlink ref="R104" r:id="rId51"/>
    <hyperlink ref="R105" r:id="rId52"/>
    <hyperlink ref="R106" r:id="rId53"/>
    <hyperlink ref="R107" r:id="rId54"/>
    <hyperlink ref="R108" r:id="rId55"/>
    <hyperlink ref="R109" r:id="rId56"/>
    <hyperlink ref="R110" r:id="rId57"/>
    <hyperlink ref="R111" r:id="rId58"/>
    <hyperlink ref="R112" r:id="rId59"/>
    <hyperlink ref="R113" r:id="rId60"/>
    <hyperlink ref="R114" r:id="rId61"/>
    <hyperlink ref="R115" r:id="rId62"/>
    <hyperlink ref="R116" r:id="rId63"/>
    <hyperlink ref="R117" r:id="rId64"/>
    <hyperlink ref="R118" r:id="rId65"/>
    <hyperlink ref="R119" r:id="rId66"/>
    <hyperlink ref="R120" r:id="rId67"/>
    <hyperlink ref="R121" r:id="rId68"/>
    <hyperlink ref="R122" r:id="rId69"/>
    <hyperlink ref="R123" r:id="rId70"/>
    <hyperlink ref="R124" r:id="rId71"/>
    <hyperlink ref="R125" r:id="rId72"/>
    <hyperlink ref="R126" r:id="rId73"/>
    <hyperlink ref="R127" r:id="rId74"/>
    <hyperlink ref="R128" r:id="rId75"/>
    <hyperlink ref="R129" r:id="rId76"/>
    <hyperlink ref="R130" r:id="rId77"/>
    <hyperlink ref="R131" r:id="rId78"/>
    <hyperlink ref="R132" r:id="rId79"/>
    <hyperlink ref="R133" r:id="rId80"/>
    <hyperlink ref="R134" r:id="rId81"/>
    <hyperlink ref="G1044" r:id="rId82" display="https://www.rotadesantamaria.com.br/pracas-de-pedagio"/>
    <hyperlink ref="R7" r:id="rId83"/>
    <hyperlink ref="R1046" r:id="rId84"/>
    <hyperlink ref="G1070" r:id="rId85" display="https://www.rotadesantamaria.com.br/pracas-de-pedagio"/>
    <hyperlink ref="G1083" r:id="rId86" display="https://www.rotadesantamaria.com.br/pracas-de-pedagio"/>
    <hyperlink ref="G1096" r:id="rId87" display="https://www.rotadesantamaria.com.br/pracas-de-pedagio"/>
    <hyperlink ref="G1109" r:id="rId88" display="https://www.rotadesantamaria.com.br/pracas-de-pedagio"/>
    <hyperlink ref="G1122" r:id="rId89" display="https://www.rotadesantamaria.com.br/pracas-de-pedagio"/>
    <hyperlink ref="R180" r:id="rId90"/>
    <hyperlink ref="R181" r:id="rId91"/>
    <hyperlink ref="R182" r:id="rId92"/>
    <hyperlink ref="R183" r:id="rId93"/>
    <hyperlink ref="R184" r:id="rId94"/>
    <hyperlink ref="R185" r:id="rId95"/>
    <hyperlink ref="R186" r:id="rId96"/>
    <hyperlink ref="R187" r:id="rId97"/>
    <hyperlink ref="R188" r:id="rId98"/>
    <hyperlink ref="R15" r:id="rId99"/>
    <hyperlink ref="R40" r:id="rId100"/>
    <hyperlink ref="R1037" r:id="rId101"/>
    <hyperlink ref="R1021" r:id="rId102"/>
    <hyperlink ref="G1057" r:id="rId103" display="https://www.rotadesantamaria.com.br/pracas-de-pedagio"/>
    <hyperlink ref="R6" r:id="rId104"/>
    <hyperlink ref="R135" r:id="rId105"/>
    <hyperlink ref="R136:R170" r:id="rId106" display="https://www.ecoviasnoroestepaulista.com.br/wp-content/uploads/sites/15/2025/04/2025-Tarifas-Site.pdf"/>
    <hyperlink ref="R171" r:id="rId107"/>
    <hyperlink ref="R172:R179" r:id="rId108" display="https://www.arteris.com.br/nossas-rodovias/intervias/tarifas/tarifa-por-trecho/mogi-mirim/"/>
    <hyperlink ref="R189" r:id="rId109"/>
    <hyperlink ref="R190:R197" r:id="rId110" display="https://www.arteris.com.br/nossas-rodovias/intervias/tarifas/tarifa-por-trecho/iracemapolis/"/>
    <hyperlink ref="R198" r:id="rId111"/>
    <hyperlink ref="R207" r:id="rId112"/>
    <hyperlink ref="R208:R215" r:id="rId113" display="https://www.arteris.com.br/nossas-rodovias/intervias/tarifas/tarifa-por-trecho/rio-claro/"/>
    <hyperlink ref="R216" r:id="rId114"/>
    <hyperlink ref="R217:R224" r:id="rId115" display="https://www.arteris.com.br/nossas-rodovias/intervias/tarifas/tarifa-por-trecho/santa-cruz-das-palmeiras/"/>
    <hyperlink ref="R225" r:id="rId116"/>
    <hyperlink ref="R226:R233" r:id="rId117" display="https://www.arteris.com.br/nossas-rodovias/intervias/tarifas/tarifa-por-trecho/descalvado/"/>
    <hyperlink ref="R234" r:id="rId118"/>
    <hyperlink ref="R235:R242" r:id="rId119" display="https://www.arteris.com.br/nossas-rodovias/intervias/tarifas/tarifa-por-trecho/leme/"/>
    <hyperlink ref="R243" r:id="rId120"/>
    <hyperlink ref="R244:R251" r:id="rId121" display="https://www.arteris.com.br/nossas-rodovias/intervias/tarifas/tarifa-por-trecho/pirassununga/"/>
    <hyperlink ref="R252" r:id="rId122"/>
    <hyperlink ref="R253:R260" r:id="rId123" display="https://renovias.com.br/novas-tarifas-em-vigor/"/>
    <hyperlink ref="R261" r:id="rId124"/>
    <hyperlink ref="R262:R269" r:id="rId125" display="https://renovias.com.br/novas-tarifas-em-vigor/"/>
    <hyperlink ref="R270:R278" r:id="rId126" display="https://renovias.com.br/novas-tarifas-em-vigor/"/>
    <hyperlink ref="R287" r:id="rId127"/>
    <hyperlink ref="R279" r:id="rId128"/>
    <hyperlink ref="R280:R286" r:id="rId129" display="https://renovias.com.br/novas-tarifas-em-vigor/"/>
    <hyperlink ref="R288:R296" r:id="rId130" display="https://renovias.com.br/novas-tarifas-em-vigor/"/>
    <hyperlink ref="R297:R305" r:id="rId131" display="https://renovias.com.br/novas-tarifas-em-vigor/"/>
    <hyperlink ref="R306:R314" r:id="rId132" display="https://renovias.com.br/novas-tarifas-em-vigor/"/>
    <hyperlink ref="R315:R323" r:id="rId133" display="https://renovias.com.br/novas-tarifas-em-vigor/"/>
    <hyperlink ref="R324:R332" r:id="rId134" display="https://renovias.com.br/novas-tarifas-em-vigor/"/>
    <hyperlink ref="R333:R341" r:id="rId135" display="https://renovias.com.br/novas-tarifas-em-vigor/"/>
    <hyperlink ref="R342:R350" r:id="rId136" display="https://renovias.com.br/novas-tarifas-em-vigor/"/>
    <hyperlink ref="R351" r:id="rId137"/>
    <hyperlink ref="R352:R359" r:id="rId138" display="https://rodovias.motiva.com.br/sorocabana/noticias/2025/marco/tarifas-mais-baratas-nos-pedagios-da-ccr-sorocabana-a-partir-des/"/>
    <hyperlink ref="R360" r:id="rId139"/>
    <hyperlink ref="R361" r:id="rId140"/>
    <hyperlink ref="R362" r:id="rId141"/>
    <hyperlink ref="R364" r:id="rId142"/>
    <hyperlink ref="R366" r:id="rId143"/>
    <hyperlink ref="R368" r:id="rId144"/>
    <hyperlink ref="R370" r:id="rId145"/>
    <hyperlink ref="R372" r:id="rId146"/>
    <hyperlink ref="R363" r:id="rId147"/>
    <hyperlink ref="R365" r:id="rId148"/>
    <hyperlink ref="R367" r:id="rId149"/>
    <hyperlink ref="R369" r:id="rId150"/>
    <hyperlink ref="R371" r:id="rId151"/>
    <hyperlink ref="R373" r:id="rId152"/>
    <hyperlink ref="R386" r:id="rId153"/>
    <hyperlink ref="R374" r:id="rId154"/>
    <hyperlink ref="R387" r:id="rId155"/>
    <hyperlink ref="R375" r:id="rId156"/>
    <hyperlink ref="R388" r:id="rId157"/>
    <hyperlink ref="R377" r:id="rId158"/>
    <hyperlink ref="R379" r:id="rId159"/>
    <hyperlink ref="R381" r:id="rId160"/>
    <hyperlink ref="R383" r:id="rId161"/>
    <hyperlink ref="R385" r:id="rId162"/>
    <hyperlink ref="R376" r:id="rId163"/>
    <hyperlink ref="R378" r:id="rId164"/>
    <hyperlink ref="R380" r:id="rId165"/>
    <hyperlink ref="R382" r:id="rId166"/>
    <hyperlink ref="R384" r:id="rId167"/>
    <hyperlink ref="R389" r:id="rId168"/>
    <hyperlink ref="R390" r:id="rId169"/>
    <hyperlink ref="R391" r:id="rId170"/>
    <hyperlink ref="R392" r:id="rId171"/>
    <hyperlink ref="R393" r:id="rId172"/>
    <hyperlink ref="R395" r:id="rId173"/>
    <hyperlink ref="R394" r:id="rId174"/>
    <hyperlink ref="R397" r:id="rId175"/>
    <hyperlink ref="R399" r:id="rId176"/>
    <hyperlink ref="R401" r:id="rId177"/>
    <hyperlink ref="R403" r:id="rId178"/>
    <hyperlink ref="R405" r:id="rId179"/>
    <hyperlink ref="R407" r:id="rId180"/>
    <hyperlink ref="R409" r:id="rId181"/>
    <hyperlink ref="R411" r:id="rId182"/>
    <hyperlink ref="R413" r:id="rId183"/>
    <hyperlink ref="R396" r:id="rId184"/>
    <hyperlink ref="R398" r:id="rId185"/>
    <hyperlink ref="R400" r:id="rId186"/>
    <hyperlink ref="R402" r:id="rId187"/>
    <hyperlink ref="R404" r:id="rId188"/>
    <hyperlink ref="R406" r:id="rId189"/>
    <hyperlink ref="R408" r:id="rId190"/>
    <hyperlink ref="R410" r:id="rId191"/>
    <hyperlink ref="R412" r:id="rId192"/>
    <hyperlink ref="R415" r:id="rId193"/>
    <hyperlink ref="R417" r:id="rId194"/>
    <hyperlink ref="R419" r:id="rId195"/>
    <hyperlink ref="R421" r:id="rId196"/>
    <hyperlink ref="R423" r:id="rId197"/>
    <hyperlink ref="R414" r:id="rId198"/>
    <hyperlink ref="R416" r:id="rId199"/>
    <hyperlink ref="R418" r:id="rId200"/>
    <hyperlink ref="R420" r:id="rId201"/>
    <hyperlink ref="R422" r:id="rId202"/>
    <hyperlink ref="R468" r:id="rId203"/>
    <hyperlink ref="R469" r:id="rId204"/>
    <hyperlink ref="R470" r:id="rId205"/>
    <hyperlink ref="R472" r:id="rId206"/>
    <hyperlink ref="R474" r:id="rId207"/>
    <hyperlink ref="R476" r:id="rId208"/>
    <hyperlink ref="R471" r:id="rId209"/>
    <hyperlink ref="R473" r:id="rId210"/>
    <hyperlink ref="R475" r:id="rId211"/>
    <hyperlink ref="R424" r:id="rId212"/>
    <hyperlink ref="R425" r:id="rId213"/>
    <hyperlink ref="R426" r:id="rId214"/>
    <hyperlink ref="R428" r:id="rId215"/>
    <hyperlink ref="R430" r:id="rId216"/>
    <hyperlink ref="R432" r:id="rId217"/>
    <hyperlink ref="R434" r:id="rId218"/>
    <hyperlink ref="R436" r:id="rId219"/>
    <hyperlink ref="R438" r:id="rId220"/>
    <hyperlink ref="R440" r:id="rId221"/>
    <hyperlink ref="R442" r:id="rId222"/>
    <hyperlink ref="R444" r:id="rId223"/>
    <hyperlink ref="R446" r:id="rId224"/>
    <hyperlink ref="R448" r:id="rId225"/>
    <hyperlink ref="R450" r:id="rId226"/>
    <hyperlink ref="R452" r:id="rId227"/>
    <hyperlink ref="R454" r:id="rId228"/>
    <hyperlink ref="R456" r:id="rId229"/>
    <hyperlink ref="R458" r:id="rId230"/>
    <hyperlink ref="R427" r:id="rId231"/>
    <hyperlink ref="R429" r:id="rId232"/>
    <hyperlink ref="R431" r:id="rId233"/>
    <hyperlink ref="R433" r:id="rId234"/>
    <hyperlink ref="R435" r:id="rId235"/>
    <hyperlink ref="R437" r:id="rId236"/>
    <hyperlink ref="R439" r:id="rId237"/>
    <hyperlink ref="R441" r:id="rId238"/>
    <hyperlink ref="R443" r:id="rId239"/>
    <hyperlink ref="R445" r:id="rId240"/>
    <hyperlink ref="R447" r:id="rId241"/>
    <hyperlink ref="R449" r:id="rId242"/>
    <hyperlink ref="R451" r:id="rId243"/>
    <hyperlink ref="R453" r:id="rId244"/>
    <hyperlink ref="R455" r:id="rId245"/>
    <hyperlink ref="R457" r:id="rId246"/>
    <hyperlink ref="R460" r:id="rId247"/>
    <hyperlink ref="R462" r:id="rId248"/>
    <hyperlink ref="R464" r:id="rId249"/>
    <hyperlink ref="R466" r:id="rId250"/>
    <hyperlink ref="A1" r:id="rId251" display="https://viaappia.com.br/colinas-tarifas/"/>
    <hyperlink ref="R459" r:id="rId252"/>
    <hyperlink ref="R461" r:id="rId253"/>
    <hyperlink ref="R463" r:id="rId254"/>
    <hyperlink ref="R465" r:id="rId255"/>
    <hyperlink ref="R467" r:id="rId256"/>
    <hyperlink ref="R566" r:id="rId257"/>
    <hyperlink ref="R477" r:id="rId258"/>
    <hyperlink ref="R478" r:id="rId259"/>
    <hyperlink ref="R479" r:id="rId260"/>
    <hyperlink ref="R481" r:id="rId261"/>
    <hyperlink ref="R483" r:id="rId262"/>
    <hyperlink ref="R485" r:id="rId263"/>
    <hyperlink ref="R487" r:id="rId264"/>
    <hyperlink ref="R489" r:id="rId265"/>
    <hyperlink ref="R491" r:id="rId266"/>
    <hyperlink ref="R493" r:id="rId267"/>
    <hyperlink ref="R495" r:id="rId268"/>
    <hyperlink ref="R497" r:id="rId269"/>
    <hyperlink ref="R499" r:id="rId270"/>
    <hyperlink ref="R501" r:id="rId271"/>
    <hyperlink ref="R503" r:id="rId272"/>
    <hyperlink ref="R505" r:id="rId273"/>
    <hyperlink ref="R507" r:id="rId274"/>
    <hyperlink ref="R509" r:id="rId275"/>
    <hyperlink ref="R511" r:id="rId276"/>
    <hyperlink ref="R513" r:id="rId277"/>
    <hyperlink ref="R515" r:id="rId278"/>
    <hyperlink ref="R517" r:id="rId279"/>
    <hyperlink ref="R519" r:id="rId280"/>
    <hyperlink ref="R521" r:id="rId281"/>
    <hyperlink ref="R523" r:id="rId282"/>
    <hyperlink ref="R525" r:id="rId283"/>
    <hyperlink ref="R527" r:id="rId284"/>
    <hyperlink ref="R529" r:id="rId285"/>
    <hyperlink ref="R531" r:id="rId286"/>
    <hyperlink ref="R533" r:id="rId287"/>
    <hyperlink ref="R535" r:id="rId288"/>
    <hyperlink ref="R537" r:id="rId289"/>
    <hyperlink ref="R539" r:id="rId290"/>
    <hyperlink ref="R541" r:id="rId291"/>
    <hyperlink ref="R543" r:id="rId292"/>
    <hyperlink ref="R545" r:id="rId293"/>
    <hyperlink ref="R547" r:id="rId294"/>
    <hyperlink ref="R549" r:id="rId295"/>
    <hyperlink ref="R551" r:id="rId296"/>
    <hyperlink ref="R553" r:id="rId297"/>
    <hyperlink ref="R555" r:id="rId298"/>
    <hyperlink ref="R557" r:id="rId299"/>
    <hyperlink ref="R559" r:id="rId300"/>
    <hyperlink ref="R561" r:id="rId301"/>
    <hyperlink ref="R563" r:id="rId302"/>
    <hyperlink ref="R565" r:id="rId303"/>
    <hyperlink ref="R480" r:id="rId304"/>
    <hyperlink ref="R482" r:id="rId305"/>
    <hyperlink ref="R484" r:id="rId306"/>
    <hyperlink ref="R486" r:id="rId307"/>
    <hyperlink ref="R488" r:id="rId308"/>
    <hyperlink ref="R490" r:id="rId309"/>
    <hyperlink ref="R492" r:id="rId310"/>
    <hyperlink ref="R494" r:id="rId311"/>
    <hyperlink ref="R496" r:id="rId312"/>
    <hyperlink ref="R498" r:id="rId313"/>
    <hyperlink ref="R500" r:id="rId314"/>
    <hyperlink ref="R502" r:id="rId315"/>
    <hyperlink ref="R504" r:id="rId316"/>
    <hyperlink ref="R506" r:id="rId317"/>
    <hyperlink ref="R508" r:id="rId318"/>
    <hyperlink ref="R510" r:id="rId319"/>
    <hyperlink ref="R512" r:id="rId320"/>
    <hyperlink ref="R514" r:id="rId321"/>
    <hyperlink ref="R516" r:id="rId322"/>
    <hyperlink ref="R518" r:id="rId323"/>
    <hyperlink ref="R520" r:id="rId324"/>
    <hyperlink ref="R522" r:id="rId325"/>
    <hyperlink ref="R524" r:id="rId326"/>
    <hyperlink ref="R526" r:id="rId327"/>
    <hyperlink ref="R528" r:id="rId328"/>
    <hyperlink ref="R530" r:id="rId329"/>
    <hyperlink ref="R532" r:id="rId330"/>
    <hyperlink ref="R534" r:id="rId331"/>
    <hyperlink ref="R536" r:id="rId332"/>
    <hyperlink ref="R538" r:id="rId333"/>
    <hyperlink ref="R540" r:id="rId334"/>
    <hyperlink ref="R542" r:id="rId335"/>
    <hyperlink ref="R544" r:id="rId336"/>
    <hyperlink ref="R546" r:id="rId337"/>
    <hyperlink ref="R548" r:id="rId338"/>
    <hyperlink ref="R550" r:id="rId339"/>
    <hyperlink ref="R552" r:id="rId340"/>
    <hyperlink ref="R554" r:id="rId341"/>
    <hyperlink ref="R556" r:id="rId342"/>
    <hyperlink ref="R558" r:id="rId343"/>
    <hyperlink ref="R560" r:id="rId344"/>
    <hyperlink ref="R562" r:id="rId345"/>
    <hyperlink ref="R564" r:id="rId346"/>
    <hyperlink ref="R629" r:id="rId347"/>
    <hyperlink ref="R567" r:id="rId348"/>
    <hyperlink ref="R568" r:id="rId349"/>
    <hyperlink ref="R569" r:id="rId350"/>
    <hyperlink ref="R571" r:id="rId351"/>
    <hyperlink ref="R573" r:id="rId352"/>
    <hyperlink ref="R575" r:id="rId353"/>
    <hyperlink ref="R577" r:id="rId354"/>
    <hyperlink ref="R579" r:id="rId355"/>
    <hyperlink ref="R581" r:id="rId356"/>
    <hyperlink ref="R583" r:id="rId357"/>
    <hyperlink ref="R585" r:id="rId358"/>
    <hyperlink ref="R587" r:id="rId359"/>
    <hyperlink ref="R589" r:id="rId360"/>
    <hyperlink ref="R591" r:id="rId361"/>
    <hyperlink ref="R593" r:id="rId362"/>
    <hyperlink ref="R595" r:id="rId363"/>
    <hyperlink ref="R597" r:id="rId364"/>
    <hyperlink ref="R599" r:id="rId365"/>
    <hyperlink ref="R601" r:id="rId366"/>
    <hyperlink ref="R603" r:id="rId367"/>
    <hyperlink ref="R605" r:id="rId368"/>
    <hyperlink ref="R607" r:id="rId369"/>
    <hyperlink ref="R609" r:id="rId370"/>
    <hyperlink ref="R611" r:id="rId371"/>
    <hyperlink ref="R613" r:id="rId372"/>
    <hyperlink ref="R615" r:id="rId373"/>
    <hyperlink ref="R617" r:id="rId374"/>
    <hyperlink ref="R619" r:id="rId375"/>
    <hyperlink ref="R621" r:id="rId376"/>
    <hyperlink ref="R623" r:id="rId377"/>
    <hyperlink ref="R625" r:id="rId378"/>
    <hyperlink ref="R627" r:id="rId379"/>
    <hyperlink ref="R570" r:id="rId380"/>
    <hyperlink ref="R572" r:id="rId381"/>
    <hyperlink ref="R574" r:id="rId382"/>
    <hyperlink ref="R576" r:id="rId383"/>
    <hyperlink ref="R578" r:id="rId384"/>
    <hyperlink ref="R580" r:id="rId385"/>
    <hyperlink ref="R582" r:id="rId386"/>
    <hyperlink ref="R584" r:id="rId387"/>
    <hyperlink ref="R586" r:id="rId388"/>
    <hyperlink ref="R588" r:id="rId389"/>
    <hyperlink ref="R590" r:id="rId390"/>
    <hyperlink ref="R592" r:id="rId391"/>
    <hyperlink ref="R594" r:id="rId392"/>
    <hyperlink ref="R596" r:id="rId393"/>
    <hyperlink ref="R598" r:id="rId394"/>
    <hyperlink ref="R600" r:id="rId395"/>
    <hyperlink ref="R602" r:id="rId396"/>
    <hyperlink ref="R604" r:id="rId397"/>
    <hyperlink ref="R606" r:id="rId398"/>
    <hyperlink ref="R608" r:id="rId399"/>
    <hyperlink ref="R610" r:id="rId400"/>
    <hyperlink ref="R612" r:id="rId401"/>
    <hyperlink ref="R614" r:id="rId402"/>
    <hyperlink ref="R616" r:id="rId403"/>
    <hyperlink ref="R618" r:id="rId404"/>
    <hyperlink ref="R620" r:id="rId405"/>
    <hyperlink ref="R622" r:id="rId406"/>
    <hyperlink ref="R624" r:id="rId407"/>
    <hyperlink ref="R626" r:id="rId408"/>
    <hyperlink ref="R628" r:id="rId409"/>
    <hyperlink ref="R630" r:id="rId410"/>
    <hyperlink ref="R631:R710" r:id="rId411" display="https://www.rotadasbandeiras.com.br/show.aspx?idCanal=+uKQ0e5BDOr40d8cNsvSrA=="/>
    <hyperlink ref="R729" r:id="rId412"/>
    <hyperlink ref="R730:R740" r:id="rId413" display="https://www.artesp.sp.gov.br/artesp/concessoes/rodovia/concessionarias/nova%20raposo"/>
    <hyperlink ref="R741:R791" r:id="rId414" display="https://www.artesp.sp.gov.br/artesp/concessoes/rodovia/concessionarias/nova%20raposo"/>
    <hyperlink ref="R711" r:id="rId415"/>
    <hyperlink ref="R713" r:id="rId416"/>
    <hyperlink ref="R715" r:id="rId417"/>
    <hyperlink ref="R717" r:id="rId418"/>
    <hyperlink ref="R719" r:id="rId419"/>
    <hyperlink ref="R721" r:id="rId420"/>
    <hyperlink ref="R723" r:id="rId421"/>
    <hyperlink ref="R725" r:id="rId422"/>
    <hyperlink ref="R727" r:id="rId423"/>
    <hyperlink ref="R712" r:id="rId424"/>
    <hyperlink ref="R714" r:id="rId425"/>
    <hyperlink ref="R716" r:id="rId426"/>
    <hyperlink ref="R718" r:id="rId427"/>
    <hyperlink ref="R720" r:id="rId428"/>
    <hyperlink ref="R722" r:id="rId429"/>
    <hyperlink ref="R724" r:id="rId430"/>
    <hyperlink ref="R726" r:id="rId431"/>
    <hyperlink ref="R728" r:id="rId432"/>
    <hyperlink ref="R792" r:id="rId433"/>
    <hyperlink ref="R793:R863" r:id="rId434" display="https://viarondon.com.br/tarifas-via-rondon/"/>
    <hyperlink ref="R864" r:id="rId435"/>
    <hyperlink ref="R865:R944" r:id="rId436" display="https://www.rodoviasdotiete.com.br/tarifas-2025"/>
    <hyperlink ref="R945" r:id="rId437"/>
    <hyperlink ref="R946:R971" r:id="rId438" display="https://www.ecoviaslestepaulista.com.br/servicos/tarifas-pedagio"/>
    <hyperlink ref="R972:R998" r:id="rId439" display="https://www.ecoviaslestepaulista.com.br/servicos/tarifas-pedagio"/>
    <hyperlink ref="R999" r:id="rId440"/>
    <hyperlink ref="R1000:R1016" r:id="rId441" display="https://www23.concessionariatamoios.com.br/para-voce/pedagio"/>
  </hyperlinks>
  <printOptions horizontalCentered="1" verticalCentered="1"/>
  <pageMargins left="0.19685039370078741" right="0.11811023622047245" top="0.39370078740157483" bottom="0.39370078740157483" header="0.31496062992125984" footer="0.31496062992125984"/>
  <pageSetup paperSize="8" scale="64" fitToHeight="0" orientation="landscape" r:id="rId442"/>
  <tableParts count="5">
    <tablePart r:id="rId443"/>
    <tablePart r:id="rId444"/>
    <tablePart r:id="rId445"/>
    <tablePart r:id="rId446"/>
    <tablePart r:id="rId44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U1341"/>
  <sheetViews>
    <sheetView showGridLines="0" tabSelected="1" topLeftCell="A1280" zoomScale="90" zoomScaleNormal="90" workbookViewId="0">
      <selection activeCell="J1290" sqref="J1290"/>
    </sheetView>
  </sheetViews>
  <sheetFormatPr defaultColWidth="8.85546875" defaultRowHeight="14.25" outlineLevelCol="1" x14ac:dyDescent="0.2"/>
  <cols>
    <col min="1" max="1" width="10.7109375" style="7" bestFit="1" customWidth="1"/>
    <col min="2" max="2" width="27.42578125" style="98" customWidth="1"/>
    <col min="3" max="3" width="28.28515625" style="98" customWidth="1"/>
    <col min="4" max="4" width="32.42578125" style="7" customWidth="1"/>
    <col min="5" max="5" width="60.85546875" style="98" customWidth="1"/>
    <col min="6" max="6" width="47.140625" style="7" hidden="1" customWidth="1" outlineLevel="1"/>
    <col min="7" max="7" width="15.28515625" style="7" customWidth="1" collapsed="1"/>
    <col min="8" max="8" width="42.7109375" style="7" hidden="1" customWidth="1" outlineLevel="1"/>
    <col min="9" max="9" width="14.140625" style="7" customWidth="1" collapsed="1"/>
    <col min="10" max="10" width="46.85546875" style="7" customWidth="1"/>
    <col min="11" max="11" width="8.5703125" style="7" customWidth="1"/>
    <col min="12" max="12" width="17" style="7" customWidth="1"/>
    <col min="13" max="13" width="23.7109375" style="7" customWidth="1"/>
    <col min="14" max="14" width="23.85546875" style="7" customWidth="1"/>
    <col min="15" max="15" width="25.28515625" style="7" customWidth="1"/>
    <col min="16" max="16" width="24.140625" style="7" customWidth="1"/>
    <col min="17" max="17" width="22.28515625" style="7" customWidth="1"/>
    <col min="18" max="18" width="31.85546875" style="7" customWidth="1"/>
    <col min="19" max="19" width="23" style="7" customWidth="1"/>
    <col min="20" max="20" width="24.28515625" style="98" customWidth="1"/>
    <col min="21" max="21" width="71.42578125" style="10" customWidth="1"/>
    <col min="22" max="16384" width="8.85546875" style="7"/>
  </cols>
  <sheetData>
    <row r="2" spans="2:21" ht="14.25" customHeight="1" x14ac:dyDescent="0.2">
      <c r="B2" s="33" t="s">
        <v>217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143"/>
    </row>
    <row r="3" spans="2:21" ht="14.25" customHeight="1" x14ac:dyDescent="0.2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143"/>
    </row>
    <row r="5" spans="2:21" ht="30" x14ac:dyDescent="0.2">
      <c r="B5" s="55" t="s">
        <v>106</v>
      </c>
      <c r="C5" s="54" t="s">
        <v>107</v>
      </c>
      <c r="D5" s="58" t="s">
        <v>109</v>
      </c>
      <c r="E5" s="54" t="s">
        <v>126</v>
      </c>
      <c r="F5" s="58" t="s">
        <v>366</v>
      </c>
      <c r="G5" s="54" t="s">
        <v>110</v>
      </c>
      <c r="H5" s="58" t="s">
        <v>407</v>
      </c>
      <c r="I5" s="59" t="s">
        <v>67</v>
      </c>
      <c r="J5" s="59" t="s">
        <v>216</v>
      </c>
      <c r="K5" s="59" t="s">
        <v>73</v>
      </c>
      <c r="L5" s="53" t="s">
        <v>68</v>
      </c>
      <c r="M5" s="53" t="s">
        <v>212</v>
      </c>
      <c r="N5" s="53" t="s">
        <v>214</v>
      </c>
      <c r="O5" s="54" t="s">
        <v>215</v>
      </c>
      <c r="P5" s="53" t="s">
        <v>213</v>
      </c>
      <c r="Q5" s="53" t="s">
        <v>28</v>
      </c>
      <c r="R5" s="59" t="s">
        <v>250</v>
      </c>
      <c r="S5" s="59" t="s">
        <v>46</v>
      </c>
      <c r="T5" s="53" t="s">
        <v>24</v>
      </c>
      <c r="U5" s="59" t="s">
        <v>29</v>
      </c>
    </row>
    <row r="6" spans="2:21" s="144" customFormat="1" ht="28.5" customHeight="1" x14ac:dyDescent="0.2">
      <c r="B6" s="56" t="s">
        <v>367</v>
      </c>
      <c r="C6" s="60" t="s">
        <v>739</v>
      </c>
      <c r="D6" s="60" t="s">
        <v>165</v>
      </c>
      <c r="E6" s="60" t="s">
        <v>528</v>
      </c>
      <c r="F6" s="60"/>
      <c r="G6" s="60">
        <v>3</v>
      </c>
      <c r="H6" s="60">
        <v>230.6</v>
      </c>
      <c r="I6" s="60">
        <v>1</v>
      </c>
      <c r="J6" s="57" t="s">
        <v>76</v>
      </c>
      <c r="K6" s="60">
        <v>2</v>
      </c>
      <c r="L6" s="61">
        <v>4.5</v>
      </c>
      <c r="M6" s="61" t="s">
        <v>77</v>
      </c>
      <c r="N6" s="62">
        <v>45901</v>
      </c>
      <c r="O6" s="61">
        <v>4.4000000000000004</v>
      </c>
      <c r="P6" s="61" t="s">
        <v>77</v>
      </c>
      <c r="Q6" s="63">
        <v>45170</v>
      </c>
      <c r="R6" s="63" t="s">
        <v>238</v>
      </c>
      <c r="S6" s="60" t="s">
        <v>166</v>
      </c>
      <c r="T6" s="60" t="s">
        <v>166</v>
      </c>
      <c r="U6" s="162" t="s">
        <v>227</v>
      </c>
    </row>
    <row r="7" spans="2:21" s="144" customFormat="1" ht="28.5" customHeight="1" x14ac:dyDescent="0.2">
      <c r="B7" s="44" t="s">
        <v>367</v>
      </c>
      <c r="C7" s="23" t="s">
        <v>739</v>
      </c>
      <c r="D7" s="23" t="s">
        <v>165</v>
      </c>
      <c r="E7" s="23" t="s">
        <v>528</v>
      </c>
      <c r="F7" s="23" t="s">
        <v>551</v>
      </c>
      <c r="G7" s="23">
        <v>3</v>
      </c>
      <c r="H7" s="23">
        <v>230.6</v>
      </c>
      <c r="I7" s="23">
        <v>2</v>
      </c>
      <c r="J7" s="35" t="s">
        <v>82</v>
      </c>
      <c r="K7" s="23">
        <v>2</v>
      </c>
      <c r="L7" s="64">
        <f>L6*2</f>
        <v>9</v>
      </c>
      <c r="M7" s="64" t="s">
        <v>77</v>
      </c>
      <c r="N7" s="25">
        <v>45901</v>
      </c>
      <c r="O7" s="64">
        <f>O6*2</f>
        <v>8.8000000000000007</v>
      </c>
      <c r="P7" s="64" t="s">
        <v>77</v>
      </c>
      <c r="Q7" s="26">
        <v>45170</v>
      </c>
      <c r="R7" s="26" t="s">
        <v>238</v>
      </c>
      <c r="S7" s="23" t="s">
        <v>166</v>
      </c>
      <c r="T7" s="23" t="s">
        <v>166</v>
      </c>
      <c r="U7" s="110" t="s">
        <v>227</v>
      </c>
    </row>
    <row r="8" spans="2:21" s="144" customFormat="1" ht="28.5" customHeight="1" x14ac:dyDescent="0.2">
      <c r="B8" s="44" t="s">
        <v>367</v>
      </c>
      <c r="C8" s="23" t="s">
        <v>739</v>
      </c>
      <c r="D8" s="23" t="s">
        <v>165</v>
      </c>
      <c r="E8" s="23" t="s">
        <v>528</v>
      </c>
      <c r="F8" s="145">
        <f>173230.33/230.6</f>
        <v>751.21565481352991</v>
      </c>
      <c r="G8" s="23">
        <v>3</v>
      </c>
      <c r="H8" s="23">
        <v>230.6</v>
      </c>
      <c r="I8" s="23">
        <v>3</v>
      </c>
      <c r="J8" s="35" t="s">
        <v>95</v>
      </c>
      <c r="K8" s="23">
        <v>3</v>
      </c>
      <c r="L8" s="64">
        <f>L6*1.5</f>
        <v>6.75</v>
      </c>
      <c r="M8" s="64" t="s">
        <v>77</v>
      </c>
      <c r="N8" s="25">
        <v>45901</v>
      </c>
      <c r="O8" s="64">
        <f>O6*1.5</f>
        <v>6.6000000000000005</v>
      </c>
      <c r="P8" s="64" t="s">
        <v>77</v>
      </c>
      <c r="Q8" s="26">
        <v>45170</v>
      </c>
      <c r="R8" s="26" t="s">
        <v>238</v>
      </c>
      <c r="S8" s="23" t="s">
        <v>166</v>
      </c>
      <c r="T8" s="23" t="s">
        <v>166</v>
      </c>
      <c r="U8" s="110" t="s">
        <v>227</v>
      </c>
    </row>
    <row r="9" spans="2:21" s="144" customFormat="1" ht="28.5" customHeight="1" x14ac:dyDescent="0.2">
      <c r="B9" s="44" t="s">
        <v>367</v>
      </c>
      <c r="C9" s="23" t="s">
        <v>739</v>
      </c>
      <c r="D9" s="23" t="s">
        <v>165</v>
      </c>
      <c r="E9" s="23" t="s">
        <v>528</v>
      </c>
      <c r="F9" s="145">
        <f>F8/365</f>
        <v>2.0581250816809038</v>
      </c>
      <c r="G9" s="23">
        <v>3</v>
      </c>
      <c r="H9" s="23">
        <v>230.6</v>
      </c>
      <c r="I9" s="23">
        <v>4</v>
      </c>
      <c r="J9" s="35" t="s">
        <v>97</v>
      </c>
      <c r="K9" s="23">
        <v>3</v>
      </c>
      <c r="L9" s="64">
        <f>L6*4</f>
        <v>18</v>
      </c>
      <c r="M9" s="64" t="s">
        <v>77</v>
      </c>
      <c r="N9" s="25">
        <v>45901</v>
      </c>
      <c r="O9" s="64">
        <f>O6*4</f>
        <v>17.600000000000001</v>
      </c>
      <c r="P9" s="64" t="s">
        <v>77</v>
      </c>
      <c r="Q9" s="26">
        <v>45170</v>
      </c>
      <c r="R9" s="26" t="s">
        <v>238</v>
      </c>
      <c r="S9" s="23" t="s">
        <v>166</v>
      </c>
      <c r="T9" s="23" t="s">
        <v>166</v>
      </c>
      <c r="U9" s="110" t="s">
        <v>227</v>
      </c>
    </row>
    <row r="10" spans="2:21" s="144" customFormat="1" ht="28.5" customHeight="1" x14ac:dyDescent="0.2">
      <c r="B10" s="44" t="s">
        <v>367</v>
      </c>
      <c r="C10" s="23" t="s">
        <v>739</v>
      </c>
      <c r="D10" s="23" t="s">
        <v>165</v>
      </c>
      <c r="E10" s="23" t="s">
        <v>528</v>
      </c>
      <c r="F10" s="23"/>
      <c r="G10" s="23">
        <v>3</v>
      </c>
      <c r="H10" s="23">
        <v>230.6</v>
      </c>
      <c r="I10" s="23">
        <v>5</v>
      </c>
      <c r="J10" s="35" t="s">
        <v>96</v>
      </c>
      <c r="K10" s="23">
        <v>4</v>
      </c>
      <c r="L10" s="64">
        <f>L6*2</f>
        <v>9</v>
      </c>
      <c r="M10" s="64" t="s">
        <v>77</v>
      </c>
      <c r="N10" s="25">
        <v>45901</v>
      </c>
      <c r="O10" s="64">
        <f>O6*2</f>
        <v>8.8000000000000007</v>
      </c>
      <c r="P10" s="64" t="s">
        <v>77</v>
      </c>
      <c r="Q10" s="26">
        <v>45170</v>
      </c>
      <c r="R10" s="26" t="s">
        <v>238</v>
      </c>
      <c r="S10" s="23" t="s">
        <v>166</v>
      </c>
      <c r="T10" s="23" t="s">
        <v>166</v>
      </c>
      <c r="U10" s="110" t="s">
        <v>227</v>
      </c>
    </row>
    <row r="11" spans="2:21" s="144" customFormat="1" ht="28.5" customHeight="1" x14ac:dyDescent="0.2">
      <c r="B11" s="44" t="s">
        <v>367</v>
      </c>
      <c r="C11" s="23" t="s">
        <v>739</v>
      </c>
      <c r="D11" s="23" t="s">
        <v>165</v>
      </c>
      <c r="E11" s="23" t="s">
        <v>528</v>
      </c>
      <c r="F11" s="23"/>
      <c r="G11" s="23">
        <v>3</v>
      </c>
      <c r="H11" s="23">
        <v>230.6</v>
      </c>
      <c r="I11" s="23">
        <v>6</v>
      </c>
      <c r="J11" s="35" t="s">
        <v>72</v>
      </c>
      <c r="K11" s="23">
        <v>4</v>
      </c>
      <c r="L11" s="64">
        <f>L6*4</f>
        <v>18</v>
      </c>
      <c r="M11" s="64" t="s">
        <v>77</v>
      </c>
      <c r="N11" s="25">
        <v>45901</v>
      </c>
      <c r="O11" s="64">
        <f>O6*4</f>
        <v>17.600000000000001</v>
      </c>
      <c r="P11" s="64" t="s">
        <v>77</v>
      </c>
      <c r="Q11" s="26">
        <v>45170</v>
      </c>
      <c r="R11" s="26" t="s">
        <v>238</v>
      </c>
      <c r="S11" s="23" t="s">
        <v>166</v>
      </c>
      <c r="T11" s="23" t="s">
        <v>166</v>
      </c>
      <c r="U11" s="110" t="s">
        <v>227</v>
      </c>
    </row>
    <row r="12" spans="2:21" s="144" customFormat="1" ht="28.5" customHeight="1" x14ac:dyDescent="0.2">
      <c r="B12" s="44" t="s">
        <v>367</v>
      </c>
      <c r="C12" s="23" t="s">
        <v>739</v>
      </c>
      <c r="D12" s="23" t="s">
        <v>165</v>
      </c>
      <c r="E12" s="23" t="s">
        <v>528</v>
      </c>
      <c r="F12" s="146"/>
      <c r="G12" s="23">
        <v>3</v>
      </c>
      <c r="H12" s="23">
        <v>230.6</v>
      </c>
      <c r="I12" s="23">
        <v>7</v>
      </c>
      <c r="J12" s="35" t="s">
        <v>72</v>
      </c>
      <c r="K12" s="23">
        <v>5</v>
      </c>
      <c r="L12" s="64">
        <f>L6*5</f>
        <v>22.5</v>
      </c>
      <c r="M12" s="64" t="s">
        <v>77</v>
      </c>
      <c r="N12" s="25">
        <v>45901</v>
      </c>
      <c r="O12" s="64">
        <f>O6*5</f>
        <v>22</v>
      </c>
      <c r="P12" s="64" t="s">
        <v>77</v>
      </c>
      <c r="Q12" s="26">
        <v>45170</v>
      </c>
      <c r="R12" s="26" t="s">
        <v>238</v>
      </c>
      <c r="S12" s="23" t="s">
        <v>166</v>
      </c>
      <c r="T12" s="23" t="s">
        <v>166</v>
      </c>
      <c r="U12" s="110" t="s">
        <v>227</v>
      </c>
    </row>
    <row r="13" spans="2:21" s="144" customFormat="1" ht="28.5" customHeight="1" x14ac:dyDescent="0.2">
      <c r="B13" s="44" t="s">
        <v>367</v>
      </c>
      <c r="C13" s="23" t="s">
        <v>739</v>
      </c>
      <c r="D13" s="23" t="s">
        <v>165</v>
      </c>
      <c r="E13" s="23" t="s">
        <v>528</v>
      </c>
      <c r="F13" s="23"/>
      <c r="G13" s="23">
        <v>3</v>
      </c>
      <c r="H13" s="23">
        <v>230.6</v>
      </c>
      <c r="I13" s="23">
        <v>8</v>
      </c>
      <c r="J13" s="35" t="s">
        <v>72</v>
      </c>
      <c r="K13" s="23">
        <v>6</v>
      </c>
      <c r="L13" s="64">
        <f>L6*6</f>
        <v>27</v>
      </c>
      <c r="M13" s="64" t="s">
        <v>77</v>
      </c>
      <c r="N13" s="25">
        <v>45901</v>
      </c>
      <c r="O13" s="64">
        <f>O6*6</f>
        <v>26.400000000000002</v>
      </c>
      <c r="P13" s="64" t="s">
        <v>77</v>
      </c>
      <c r="Q13" s="26">
        <v>45170</v>
      </c>
      <c r="R13" s="26" t="s">
        <v>238</v>
      </c>
      <c r="S13" s="23" t="s">
        <v>166</v>
      </c>
      <c r="T13" s="23" t="s">
        <v>166</v>
      </c>
      <c r="U13" s="110" t="s">
        <v>227</v>
      </c>
    </row>
    <row r="14" spans="2:21" s="144" customFormat="1" ht="28.5" customHeight="1" x14ac:dyDescent="0.2">
      <c r="B14" s="44" t="s">
        <v>367</v>
      </c>
      <c r="C14" s="23" t="s">
        <v>739</v>
      </c>
      <c r="D14" s="23" t="s">
        <v>165</v>
      </c>
      <c r="E14" s="23" t="s">
        <v>528</v>
      </c>
      <c r="F14" s="23"/>
      <c r="G14" s="23">
        <v>3</v>
      </c>
      <c r="H14" s="23">
        <v>230.6</v>
      </c>
      <c r="I14" s="23">
        <v>9</v>
      </c>
      <c r="J14" s="35" t="s">
        <v>72</v>
      </c>
      <c r="K14" s="23">
        <v>7</v>
      </c>
      <c r="L14" s="64">
        <f>L6*7</f>
        <v>31.5</v>
      </c>
      <c r="M14" s="64" t="s">
        <v>77</v>
      </c>
      <c r="N14" s="25">
        <v>45901</v>
      </c>
      <c r="O14" s="64">
        <f>O6*7</f>
        <v>30.800000000000004</v>
      </c>
      <c r="P14" s="64" t="s">
        <v>77</v>
      </c>
      <c r="Q14" s="26">
        <v>45170</v>
      </c>
      <c r="R14" s="26" t="s">
        <v>238</v>
      </c>
      <c r="S14" s="23" t="s">
        <v>166</v>
      </c>
      <c r="T14" s="23" t="s">
        <v>166</v>
      </c>
      <c r="U14" s="110" t="s">
        <v>227</v>
      </c>
    </row>
    <row r="15" spans="2:21" s="144" customFormat="1" ht="28.5" customHeight="1" x14ac:dyDescent="0.2">
      <c r="B15" s="44" t="s">
        <v>367</v>
      </c>
      <c r="C15" s="23" t="s">
        <v>739</v>
      </c>
      <c r="D15" s="23" t="s">
        <v>165</v>
      </c>
      <c r="E15" s="23" t="s">
        <v>528</v>
      </c>
      <c r="F15" s="23"/>
      <c r="G15" s="23">
        <v>3</v>
      </c>
      <c r="H15" s="23">
        <v>230.6</v>
      </c>
      <c r="I15" s="23">
        <v>10</v>
      </c>
      <c r="J15" s="35" t="s">
        <v>72</v>
      </c>
      <c r="K15" s="23">
        <v>8</v>
      </c>
      <c r="L15" s="64">
        <f>L6*8</f>
        <v>36</v>
      </c>
      <c r="M15" s="64" t="s">
        <v>77</v>
      </c>
      <c r="N15" s="25">
        <v>45901</v>
      </c>
      <c r="O15" s="64">
        <f>O6*8</f>
        <v>35.200000000000003</v>
      </c>
      <c r="P15" s="64" t="s">
        <v>77</v>
      </c>
      <c r="Q15" s="26">
        <v>45170</v>
      </c>
      <c r="R15" s="26" t="s">
        <v>238</v>
      </c>
      <c r="S15" s="23" t="s">
        <v>166</v>
      </c>
      <c r="T15" s="23" t="s">
        <v>166</v>
      </c>
      <c r="U15" s="110" t="s">
        <v>227</v>
      </c>
    </row>
    <row r="16" spans="2:21" s="144" customFormat="1" ht="28.5" customHeight="1" x14ac:dyDescent="0.2">
      <c r="B16" s="44" t="s">
        <v>367</v>
      </c>
      <c r="C16" s="23" t="s">
        <v>739</v>
      </c>
      <c r="D16" s="23" t="s">
        <v>165</v>
      </c>
      <c r="E16" s="23" t="s">
        <v>528</v>
      </c>
      <c r="F16" s="23"/>
      <c r="G16" s="23">
        <v>3</v>
      </c>
      <c r="H16" s="23">
        <v>230.6</v>
      </c>
      <c r="I16" s="23">
        <v>11</v>
      </c>
      <c r="J16" s="35" t="s">
        <v>100</v>
      </c>
      <c r="K16" s="23" t="s">
        <v>77</v>
      </c>
      <c r="L16" s="64" t="s">
        <v>77</v>
      </c>
      <c r="M16" s="64" t="s">
        <v>77</v>
      </c>
      <c r="N16" s="25">
        <v>45901</v>
      </c>
      <c r="O16" s="64" t="s">
        <v>77</v>
      </c>
      <c r="P16" s="64" t="s">
        <v>77</v>
      </c>
      <c r="Q16" s="26">
        <v>45170</v>
      </c>
      <c r="R16" s="26" t="s">
        <v>238</v>
      </c>
      <c r="S16" s="23" t="s">
        <v>166</v>
      </c>
      <c r="T16" s="23" t="s">
        <v>166</v>
      </c>
      <c r="U16" s="110" t="s">
        <v>227</v>
      </c>
    </row>
    <row r="17" spans="2:21" s="144" customFormat="1" ht="28.5" customHeight="1" x14ac:dyDescent="0.2">
      <c r="B17" s="44" t="s">
        <v>367</v>
      </c>
      <c r="C17" s="23" t="s">
        <v>739</v>
      </c>
      <c r="D17" s="23" t="s">
        <v>165</v>
      </c>
      <c r="E17" s="23" t="s">
        <v>528</v>
      </c>
      <c r="F17" s="23"/>
      <c r="G17" s="23">
        <v>3</v>
      </c>
      <c r="H17" s="23">
        <v>230.6</v>
      </c>
      <c r="I17" s="23">
        <v>12</v>
      </c>
      <c r="J17" s="35" t="s">
        <v>167</v>
      </c>
      <c r="K17" s="23" t="s">
        <v>77</v>
      </c>
      <c r="L17" s="64" t="s">
        <v>77</v>
      </c>
      <c r="M17" s="64" t="s">
        <v>77</v>
      </c>
      <c r="N17" s="25">
        <v>45901</v>
      </c>
      <c r="O17" s="64" t="s">
        <v>77</v>
      </c>
      <c r="P17" s="64" t="s">
        <v>77</v>
      </c>
      <c r="Q17" s="26">
        <v>45170</v>
      </c>
      <c r="R17" s="26" t="s">
        <v>238</v>
      </c>
      <c r="S17" s="23" t="s">
        <v>166</v>
      </c>
      <c r="T17" s="23" t="s">
        <v>166</v>
      </c>
      <c r="U17" s="110" t="s">
        <v>227</v>
      </c>
    </row>
    <row r="18" spans="2:21" s="144" customFormat="1" ht="28.5" customHeight="1" x14ac:dyDescent="0.2">
      <c r="B18" s="44" t="s">
        <v>367</v>
      </c>
      <c r="C18" s="23" t="s">
        <v>739</v>
      </c>
      <c r="D18" s="23" t="s">
        <v>165</v>
      </c>
      <c r="E18" s="23" t="s">
        <v>529</v>
      </c>
      <c r="F18" s="23"/>
      <c r="G18" s="23">
        <v>2</v>
      </c>
      <c r="H18" s="23">
        <v>230.6</v>
      </c>
      <c r="I18" s="23">
        <v>1</v>
      </c>
      <c r="J18" s="35" t="s">
        <v>76</v>
      </c>
      <c r="K18" s="23">
        <v>2</v>
      </c>
      <c r="L18" s="64">
        <v>8.1</v>
      </c>
      <c r="M18" s="64" t="s">
        <v>77</v>
      </c>
      <c r="N18" s="25">
        <v>45901</v>
      </c>
      <c r="O18" s="64">
        <v>7.9</v>
      </c>
      <c r="P18" s="64" t="s">
        <v>77</v>
      </c>
      <c r="Q18" s="26">
        <v>45170</v>
      </c>
      <c r="R18" s="26" t="s">
        <v>238</v>
      </c>
      <c r="S18" s="23" t="s">
        <v>166</v>
      </c>
      <c r="T18" s="23" t="s">
        <v>166</v>
      </c>
      <c r="U18" s="110" t="s">
        <v>227</v>
      </c>
    </row>
    <row r="19" spans="2:21" s="144" customFormat="1" ht="28.5" customHeight="1" x14ac:dyDescent="0.2">
      <c r="B19" s="44" t="s">
        <v>367</v>
      </c>
      <c r="C19" s="23" t="s">
        <v>739</v>
      </c>
      <c r="D19" s="23" t="s">
        <v>165</v>
      </c>
      <c r="E19" s="23" t="s">
        <v>529</v>
      </c>
      <c r="F19" s="23"/>
      <c r="G19" s="23">
        <v>2</v>
      </c>
      <c r="H19" s="23">
        <v>230.6</v>
      </c>
      <c r="I19" s="23">
        <v>2</v>
      </c>
      <c r="J19" s="35" t="s">
        <v>82</v>
      </c>
      <c r="K19" s="23">
        <v>2</v>
      </c>
      <c r="L19" s="24">
        <f>L18*2</f>
        <v>16.2</v>
      </c>
      <c r="M19" s="64" t="s">
        <v>77</v>
      </c>
      <c r="N19" s="25">
        <v>45901</v>
      </c>
      <c r="O19" s="24">
        <f>O18*2</f>
        <v>15.8</v>
      </c>
      <c r="P19" s="64" t="s">
        <v>77</v>
      </c>
      <c r="Q19" s="26">
        <v>45170</v>
      </c>
      <c r="R19" s="26" t="s">
        <v>238</v>
      </c>
      <c r="S19" s="23" t="s">
        <v>166</v>
      </c>
      <c r="T19" s="23" t="s">
        <v>166</v>
      </c>
      <c r="U19" s="110" t="s">
        <v>227</v>
      </c>
    </row>
    <row r="20" spans="2:21" s="144" customFormat="1" ht="28.5" customHeight="1" x14ac:dyDescent="0.2">
      <c r="B20" s="44" t="s">
        <v>367</v>
      </c>
      <c r="C20" s="23" t="s">
        <v>739</v>
      </c>
      <c r="D20" s="23" t="s">
        <v>165</v>
      </c>
      <c r="E20" s="23" t="s">
        <v>529</v>
      </c>
      <c r="F20" s="23"/>
      <c r="G20" s="23">
        <v>2</v>
      </c>
      <c r="H20" s="23">
        <v>230.6</v>
      </c>
      <c r="I20" s="23">
        <v>3</v>
      </c>
      <c r="J20" s="35" t="s">
        <v>95</v>
      </c>
      <c r="K20" s="23">
        <v>3</v>
      </c>
      <c r="L20" s="64">
        <f>L18*1.5</f>
        <v>12.149999999999999</v>
      </c>
      <c r="M20" s="64" t="s">
        <v>77</v>
      </c>
      <c r="N20" s="25">
        <v>45901</v>
      </c>
      <c r="O20" s="64">
        <f>O18*1.5</f>
        <v>11.850000000000001</v>
      </c>
      <c r="P20" s="64" t="s">
        <v>77</v>
      </c>
      <c r="Q20" s="26">
        <v>45170</v>
      </c>
      <c r="R20" s="26" t="s">
        <v>238</v>
      </c>
      <c r="S20" s="23" t="s">
        <v>166</v>
      </c>
      <c r="T20" s="23" t="s">
        <v>166</v>
      </c>
      <c r="U20" s="110" t="s">
        <v>227</v>
      </c>
    </row>
    <row r="21" spans="2:21" s="144" customFormat="1" ht="28.5" customHeight="1" x14ac:dyDescent="0.2">
      <c r="B21" s="44" t="s">
        <v>367</v>
      </c>
      <c r="C21" s="23" t="s">
        <v>739</v>
      </c>
      <c r="D21" s="23" t="s">
        <v>165</v>
      </c>
      <c r="E21" s="23" t="s">
        <v>529</v>
      </c>
      <c r="F21" s="23"/>
      <c r="G21" s="23">
        <v>2</v>
      </c>
      <c r="H21" s="23">
        <v>230.6</v>
      </c>
      <c r="I21" s="23">
        <v>4</v>
      </c>
      <c r="J21" s="35" t="s">
        <v>97</v>
      </c>
      <c r="K21" s="23">
        <v>3</v>
      </c>
      <c r="L21" s="64">
        <f>L18*3</f>
        <v>24.299999999999997</v>
      </c>
      <c r="M21" s="64" t="s">
        <v>77</v>
      </c>
      <c r="N21" s="25">
        <v>45901</v>
      </c>
      <c r="O21" s="64">
        <f>O18*3</f>
        <v>23.700000000000003</v>
      </c>
      <c r="P21" s="64" t="s">
        <v>77</v>
      </c>
      <c r="Q21" s="26">
        <v>45170</v>
      </c>
      <c r="R21" s="26" t="s">
        <v>238</v>
      </c>
      <c r="S21" s="23" t="s">
        <v>166</v>
      </c>
      <c r="T21" s="23" t="s">
        <v>166</v>
      </c>
      <c r="U21" s="110" t="s">
        <v>227</v>
      </c>
    </row>
    <row r="22" spans="2:21" s="144" customFormat="1" ht="28.5" customHeight="1" x14ac:dyDescent="0.2">
      <c r="B22" s="44" t="s">
        <v>367</v>
      </c>
      <c r="C22" s="23" t="s">
        <v>739</v>
      </c>
      <c r="D22" s="23" t="s">
        <v>165</v>
      </c>
      <c r="E22" s="23" t="s">
        <v>529</v>
      </c>
      <c r="F22" s="23" t="s">
        <v>552</v>
      </c>
      <c r="G22" s="23">
        <v>2</v>
      </c>
      <c r="H22" s="23">
        <v>230.6</v>
      </c>
      <c r="I22" s="23">
        <v>5</v>
      </c>
      <c r="J22" s="35" t="s">
        <v>96</v>
      </c>
      <c r="K22" s="23">
        <v>4</v>
      </c>
      <c r="L22" s="64">
        <f>L18*2</f>
        <v>16.2</v>
      </c>
      <c r="M22" s="64" t="s">
        <v>77</v>
      </c>
      <c r="N22" s="25">
        <v>45901</v>
      </c>
      <c r="O22" s="64">
        <f>O18*2</f>
        <v>15.8</v>
      </c>
      <c r="P22" s="64" t="s">
        <v>77</v>
      </c>
      <c r="Q22" s="26">
        <v>45170</v>
      </c>
      <c r="R22" s="26" t="s">
        <v>238</v>
      </c>
      <c r="S22" s="23" t="s">
        <v>166</v>
      </c>
      <c r="T22" s="23" t="s">
        <v>166</v>
      </c>
      <c r="U22" s="110" t="s">
        <v>227</v>
      </c>
    </row>
    <row r="23" spans="2:21" s="144" customFormat="1" ht="28.5" customHeight="1" x14ac:dyDescent="0.2">
      <c r="B23" s="44" t="s">
        <v>367</v>
      </c>
      <c r="C23" s="23" t="s">
        <v>739</v>
      </c>
      <c r="D23" s="23" t="s">
        <v>165</v>
      </c>
      <c r="E23" s="23" t="s">
        <v>529</v>
      </c>
      <c r="F23" s="23" t="s">
        <v>369</v>
      </c>
      <c r="G23" s="23">
        <v>2</v>
      </c>
      <c r="H23" s="23">
        <v>230.6</v>
      </c>
      <c r="I23" s="23">
        <v>6</v>
      </c>
      <c r="J23" s="35" t="s">
        <v>72</v>
      </c>
      <c r="K23" s="23">
        <v>4</v>
      </c>
      <c r="L23" s="64">
        <f>L18*4</f>
        <v>32.4</v>
      </c>
      <c r="M23" s="64" t="s">
        <v>77</v>
      </c>
      <c r="N23" s="25">
        <v>45901</v>
      </c>
      <c r="O23" s="64">
        <f>O18*4</f>
        <v>31.6</v>
      </c>
      <c r="P23" s="64" t="s">
        <v>77</v>
      </c>
      <c r="Q23" s="26">
        <v>45170</v>
      </c>
      <c r="R23" s="26" t="s">
        <v>238</v>
      </c>
      <c r="S23" s="23" t="s">
        <v>166</v>
      </c>
      <c r="T23" s="23" t="s">
        <v>166</v>
      </c>
      <c r="U23" s="110" t="s">
        <v>227</v>
      </c>
    </row>
    <row r="24" spans="2:21" s="144" customFormat="1" ht="28.5" customHeight="1" x14ac:dyDescent="0.2">
      <c r="B24" s="44" t="s">
        <v>367</v>
      </c>
      <c r="C24" s="23" t="s">
        <v>739</v>
      </c>
      <c r="D24" s="23" t="s">
        <v>165</v>
      </c>
      <c r="E24" s="23" t="s">
        <v>529</v>
      </c>
      <c r="F24" s="146">
        <f>1638834-1299232+130733</f>
        <v>470335</v>
      </c>
      <c r="G24" s="23">
        <v>2</v>
      </c>
      <c r="H24" s="23">
        <v>230.6</v>
      </c>
      <c r="I24" s="23">
        <v>7</v>
      </c>
      <c r="J24" s="35" t="s">
        <v>72</v>
      </c>
      <c r="K24" s="23">
        <v>5</v>
      </c>
      <c r="L24" s="64">
        <f>L18*5</f>
        <v>40.5</v>
      </c>
      <c r="M24" s="64" t="s">
        <v>77</v>
      </c>
      <c r="N24" s="25">
        <v>45901</v>
      </c>
      <c r="O24" s="64">
        <f>O18*5</f>
        <v>39.5</v>
      </c>
      <c r="P24" s="64" t="s">
        <v>77</v>
      </c>
      <c r="Q24" s="26">
        <v>45170</v>
      </c>
      <c r="R24" s="26" t="s">
        <v>238</v>
      </c>
      <c r="S24" s="23" t="s">
        <v>166</v>
      </c>
      <c r="T24" s="23" t="s">
        <v>166</v>
      </c>
      <c r="U24" s="110" t="s">
        <v>227</v>
      </c>
    </row>
    <row r="25" spans="2:21" s="144" customFormat="1" ht="28.5" customHeight="1" x14ac:dyDescent="0.2">
      <c r="B25" s="44" t="s">
        <v>367</v>
      </c>
      <c r="C25" s="23" t="s">
        <v>739</v>
      </c>
      <c r="D25" s="23" t="s">
        <v>165</v>
      </c>
      <c r="E25" s="23" t="s">
        <v>529</v>
      </c>
      <c r="F25" s="23"/>
      <c r="G25" s="23">
        <v>2</v>
      </c>
      <c r="H25" s="23">
        <v>230.6</v>
      </c>
      <c r="I25" s="23">
        <v>8</v>
      </c>
      <c r="J25" s="35" t="s">
        <v>72</v>
      </c>
      <c r="K25" s="23">
        <v>6</v>
      </c>
      <c r="L25" s="64">
        <f>L18*6</f>
        <v>48.599999999999994</v>
      </c>
      <c r="M25" s="64" t="s">
        <v>77</v>
      </c>
      <c r="N25" s="25">
        <v>45901</v>
      </c>
      <c r="O25" s="64">
        <f>O18*6</f>
        <v>47.400000000000006</v>
      </c>
      <c r="P25" s="64" t="s">
        <v>77</v>
      </c>
      <c r="Q25" s="26">
        <v>45170</v>
      </c>
      <c r="R25" s="26" t="s">
        <v>238</v>
      </c>
      <c r="S25" s="23" t="s">
        <v>166</v>
      </c>
      <c r="T25" s="23" t="s">
        <v>166</v>
      </c>
      <c r="U25" s="110" t="s">
        <v>227</v>
      </c>
    </row>
    <row r="26" spans="2:21" s="144" customFormat="1" ht="28.5" customHeight="1" x14ac:dyDescent="0.2">
      <c r="B26" s="44" t="s">
        <v>367</v>
      </c>
      <c r="C26" s="23" t="s">
        <v>739</v>
      </c>
      <c r="D26" s="23" t="s">
        <v>165</v>
      </c>
      <c r="E26" s="23" t="s">
        <v>529</v>
      </c>
      <c r="F26" s="23"/>
      <c r="G26" s="23">
        <v>2</v>
      </c>
      <c r="H26" s="23">
        <v>230.6</v>
      </c>
      <c r="I26" s="23">
        <v>9</v>
      </c>
      <c r="J26" s="35" t="s">
        <v>72</v>
      </c>
      <c r="K26" s="23">
        <v>7</v>
      </c>
      <c r="L26" s="64">
        <f>L18*7</f>
        <v>56.699999999999996</v>
      </c>
      <c r="M26" s="64" t="s">
        <v>77</v>
      </c>
      <c r="N26" s="25">
        <v>45901</v>
      </c>
      <c r="O26" s="64">
        <f>O18*7</f>
        <v>55.300000000000004</v>
      </c>
      <c r="P26" s="64" t="s">
        <v>77</v>
      </c>
      <c r="Q26" s="26">
        <v>45170</v>
      </c>
      <c r="R26" s="26" t="s">
        <v>238</v>
      </c>
      <c r="S26" s="23" t="s">
        <v>166</v>
      </c>
      <c r="T26" s="23" t="s">
        <v>166</v>
      </c>
      <c r="U26" s="110" t="s">
        <v>227</v>
      </c>
    </row>
    <row r="27" spans="2:21" s="144" customFormat="1" ht="28.5" customHeight="1" x14ac:dyDescent="0.2">
      <c r="B27" s="44" t="s">
        <v>367</v>
      </c>
      <c r="C27" s="23" t="s">
        <v>739</v>
      </c>
      <c r="D27" s="23" t="s">
        <v>165</v>
      </c>
      <c r="E27" s="23" t="s">
        <v>529</v>
      </c>
      <c r="F27" s="23"/>
      <c r="G27" s="23">
        <v>2</v>
      </c>
      <c r="H27" s="23">
        <v>230.6</v>
      </c>
      <c r="I27" s="23">
        <v>10</v>
      </c>
      <c r="J27" s="35" t="s">
        <v>72</v>
      </c>
      <c r="K27" s="23">
        <v>8</v>
      </c>
      <c r="L27" s="64">
        <f>L18*8</f>
        <v>64.8</v>
      </c>
      <c r="M27" s="64" t="s">
        <v>77</v>
      </c>
      <c r="N27" s="25">
        <v>45901</v>
      </c>
      <c r="O27" s="64">
        <f>O18*8</f>
        <v>63.2</v>
      </c>
      <c r="P27" s="64" t="s">
        <v>77</v>
      </c>
      <c r="Q27" s="26">
        <v>45170</v>
      </c>
      <c r="R27" s="26" t="s">
        <v>238</v>
      </c>
      <c r="S27" s="23" t="s">
        <v>166</v>
      </c>
      <c r="T27" s="23" t="s">
        <v>166</v>
      </c>
      <c r="U27" s="110" t="s">
        <v>227</v>
      </c>
    </row>
    <row r="28" spans="2:21" s="144" customFormat="1" ht="28.5" customHeight="1" x14ac:dyDescent="0.2">
      <c r="B28" s="44" t="s">
        <v>367</v>
      </c>
      <c r="C28" s="23" t="s">
        <v>739</v>
      </c>
      <c r="D28" s="23" t="s">
        <v>165</v>
      </c>
      <c r="E28" s="23" t="s">
        <v>529</v>
      </c>
      <c r="F28" s="23"/>
      <c r="G28" s="23">
        <v>2</v>
      </c>
      <c r="H28" s="23">
        <v>230.6</v>
      </c>
      <c r="I28" s="23">
        <v>11</v>
      </c>
      <c r="J28" s="35" t="s">
        <v>100</v>
      </c>
      <c r="K28" s="23"/>
      <c r="L28" s="64" t="s">
        <v>77</v>
      </c>
      <c r="M28" s="64" t="s">
        <v>77</v>
      </c>
      <c r="N28" s="25">
        <v>45901</v>
      </c>
      <c r="O28" s="64" t="s">
        <v>77</v>
      </c>
      <c r="P28" s="64" t="s">
        <v>77</v>
      </c>
      <c r="Q28" s="26">
        <v>45170</v>
      </c>
      <c r="R28" s="26" t="s">
        <v>238</v>
      </c>
      <c r="S28" s="23" t="s">
        <v>166</v>
      </c>
      <c r="T28" s="23" t="s">
        <v>166</v>
      </c>
      <c r="U28" s="110" t="s">
        <v>227</v>
      </c>
    </row>
    <row r="29" spans="2:21" s="144" customFormat="1" ht="28.5" customHeight="1" x14ac:dyDescent="0.2">
      <c r="B29" s="44" t="s">
        <v>367</v>
      </c>
      <c r="C29" s="23" t="s">
        <v>739</v>
      </c>
      <c r="D29" s="23" t="s">
        <v>165</v>
      </c>
      <c r="E29" s="23" t="s">
        <v>529</v>
      </c>
      <c r="F29" s="23"/>
      <c r="G29" s="23">
        <v>2</v>
      </c>
      <c r="H29" s="23">
        <v>230.6</v>
      </c>
      <c r="I29" s="23">
        <v>12</v>
      </c>
      <c r="J29" s="35" t="s">
        <v>167</v>
      </c>
      <c r="K29" s="23" t="s">
        <v>77</v>
      </c>
      <c r="L29" s="64" t="s">
        <v>77</v>
      </c>
      <c r="M29" s="64" t="s">
        <v>77</v>
      </c>
      <c r="N29" s="25">
        <v>45901</v>
      </c>
      <c r="O29" s="64" t="s">
        <v>77</v>
      </c>
      <c r="P29" s="64" t="s">
        <v>77</v>
      </c>
      <c r="Q29" s="26">
        <v>45170</v>
      </c>
      <c r="R29" s="26" t="s">
        <v>238</v>
      </c>
      <c r="S29" s="23" t="s">
        <v>166</v>
      </c>
      <c r="T29" s="23" t="s">
        <v>166</v>
      </c>
      <c r="U29" s="110" t="s">
        <v>227</v>
      </c>
    </row>
    <row r="30" spans="2:21" s="144" customFormat="1" ht="28.5" customHeight="1" x14ac:dyDescent="0.2">
      <c r="B30" s="44" t="s">
        <v>367</v>
      </c>
      <c r="C30" s="23" t="s">
        <v>739</v>
      </c>
      <c r="D30" s="23" t="s">
        <v>165</v>
      </c>
      <c r="E30" s="23" t="s">
        <v>530</v>
      </c>
      <c r="F30" s="23"/>
      <c r="G30" s="23">
        <v>1</v>
      </c>
      <c r="H30" s="23">
        <v>230.6</v>
      </c>
      <c r="I30" s="23">
        <v>1</v>
      </c>
      <c r="J30" s="35" t="s">
        <v>76</v>
      </c>
      <c r="K30" s="23">
        <v>2</v>
      </c>
      <c r="L30" s="64">
        <v>16.899999999999999</v>
      </c>
      <c r="M30" s="64" t="s">
        <v>77</v>
      </c>
      <c r="N30" s="25">
        <v>45901</v>
      </c>
      <c r="O30" s="64">
        <v>16.399999999999999</v>
      </c>
      <c r="P30" s="64" t="s">
        <v>77</v>
      </c>
      <c r="Q30" s="26">
        <v>45170</v>
      </c>
      <c r="R30" s="26" t="s">
        <v>238</v>
      </c>
      <c r="S30" s="23" t="s">
        <v>166</v>
      </c>
      <c r="T30" s="23" t="s">
        <v>166</v>
      </c>
      <c r="U30" s="110" t="s">
        <v>227</v>
      </c>
    </row>
    <row r="31" spans="2:21" s="144" customFormat="1" ht="28.5" customHeight="1" x14ac:dyDescent="0.2">
      <c r="B31" s="44" t="s">
        <v>367</v>
      </c>
      <c r="C31" s="23" t="s">
        <v>739</v>
      </c>
      <c r="D31" s="23" t="s">
        <v>165</v>
      </c>
      <c r="E31" s="23" t="s">
        <v>530</v>
      </c>
      <c r="F31" s="23"/>
      <c r="G31" s="23">
        <v>1</v>
      </c>
      <c r="H31" s="23">
        <v>230.6</v>
      </c>
      <c r="I31" s="23">
        <v>2</v>
      </c>
      <c r="J31" s="35" t="s">
        <v>82</v>
      </c>
      <c r="K31" s="23">
        <v>2</v>
      </c>
      <c r="L31" s="24">
        <f>L30*2</f>
        <v>33.799999999999997</v>
      </c>
      <c r="M31" s="64" t="s">
        <v>77</v>
      </c>
      <c r="N31" s="25">
        <v>45901</v>
      </c>
      <c r="O31" s="24">
        <f>O30*2</f>
        <v>32.799999999999997</v>
      </c>
      <c r="P31" s="64" t="s">
        <v>77</v>
      </c>
      <c r="Q31" s="26">
        <v>45170</v>
      </c>
      <c r="R31" s="26" t="s">
        <v>238</v>
      </c>
      <c r="S31" s="23" t="s">
        <v>166</v>
      </c>
      <c r="T31" s="23" t="s">
        <v>166</v>
      </c>
      <c r="U31" s="110" t="s">
        <v>227</v>
      </c>
    </row>
    <row r="32" spans="2:21" s="144" customFormat="1" ht="28.5" customHeight="1" x14ac:dyDescent="0.2">
      <c r="B32" s="44" t="s">
        <v>367</v>
      </c>
      <c r="C32" s="23" t="s">
        <v>739</v>
      </c>
      <c r="D32" s="23" t="s">
        <v>165</v>
      </c>
      <c r="E32" s="23" t="s">
        <v>530</v>
      </c>
      <c r="F32" s="23"/>
      <c r="G32" s="23">
        <v>1</v>
      </c>
      <c r="H32" s="23">
        <v>230.6</v>
      </c>
      <c r="I32" s="23">
        <v>3</v>
      </c>
      <c r="J32" s="35" t="s">
        <v>95</v>
      </c>
      <c r="K32" s="23">
        <v>3</v>
      </c>
      <c r="L32" s="64">
        <f>L30*1.5</f>
        <v>25.349999999999998</v>
      </c>
      <c r="M32" s="64" t="s">
        <v>77</v>
      </c>
      <c r="N32" s="25">
        <v>45901</v>
      </c>
      <c r="O32" s="64">
        <f>O30*1.5</f>
        <v>24.599999999999998</v>
      </c>
      <c r="P32" s="64" t="s">
        <v>77</v>
      </c>
      <c r="Q32" s="26">
        <v>45170</v>
      </c>
      <c r="R32" s="26" t="s">
        <v>238</v>
      </c>
      <c r="S32" s="23" t="s">
        <v>166</v>
      </c>
      <c r="T32" s="23" t="s">
        <v>166</v>
      </c>
      <c r="U32" s="110" t="s">
        <v>227</v>
      </c>
    </row>
    <row r="33" spans="2:21" s="144" customFormat="1" ht="28.5" customHeight="1" x14ac:dyDescent="0.2">
      <c r="B33" s="44" t="s">
        <v>367</v>
      </c>
      <c r="C33" s="23" t="s">
        <v>739</v>
      </c>
      <c r="D33" s="23" t="s">
        <v>165</v>
      </c>
      <c r="E33" s="23" t="s">
        <v>530</v>
      </c>
      <c r="F33" s="23"/>
      <c r="G33" s="23">
        <v>1</v>
      </c>
      <c r="H33" s="23">
        <v>230.6</v>
      </c>
      <c r="I33" s="23">
        <v>4</v>
      </c>
      <c r="J33" s="35" t="s">
        <v>97</v>
      </c>
      <c r="K33" s="23">
        <v>3</v>
      </c>
      <c r="L33" s="64">
        <f>L30*3</f>
        <v>50.699999999999996</v>
      </c>
      <c r="M33" s="64" t="s">
        <v>77</v>
      </c>
      <c r="N33" s="25">
        <v>45901</v>
      </c>
      <c r="O33" s="64">
        <f>O30*3</f>
        <v>49.199999999999996</v>
      </c>
      <c r="P33" s="64" t="s">
        <v>77</v>
      </c>
      <c r="Q33" s="26">
        <v>45170</v>
      </c>
      <c r="R33" s="26" t="s">
        <v>238</v>
      </c>
      <c r="S33" s="23" t="s">
        <v>166</v>
      </c>
      <c r="T33" s="23" t="s">
        <v>166</v>
      </c>
      <c r="U33" s="110" t="s">
        <v>227</v>
      </c>
    </row>
    <row r="34" spans="2:21" s="144" customFormat="1" ht="28.5" customHeight="1" x14ac:dyDescent="0.2">
      <c r="B34" s="44" t="s">
        <v>367</v>
      </c>
      <c r="C34" s="23" t="s">
        <v>739</v>
      </c>
      <c r="D34" s="23" t="s">
        <v>165</v>
      </c>
      <c r="E34" s="23" t="s">
        <v>530</v>
      </c>
      <c r="F34" s="23"/>
      <c r="G34" s="23">
        <v>1</v>
      </c>
      <c r="H34" s="23">
        <v>230.6</v>
      </c>
      <c r="I34" s="23">
        <v>5</v>
      </c>
      <c r="J34" s="35" t="s">
        <v>96</v>
      </c>
      <c r="K34" s="23">
        <v>4</v>
      </c>
      <c r="L34" s="64">
        <f>L30*2</f>
        <v>33.799999999999997</v>
      </c>
      <c r="M34" s="64" t="s">
        <v>77</v>
      </c>
      <c r="N34" s="25">
        <v>45901</v>
      </c>
      <c r="O34" s="64">
        <f>O30*2</f>
        <v>32.799999999999997</v>
      </c>
      <c r="P34" s="64" t="s">
        <v>77</v>
      </c>
      <c r="Q34" s="26">
        <v>45170</v>
      </c>
      <c r="R34" s="26" t="s">
        <v>238</v>
      </c>
      <c r="S34" s="23" t="s">
        <v>166</v>
      </c>
      <c r="T34" s="23" t="s">
        <v>166</v>
      </c>
      <c r="U34" s="110" t="s">
        <v>227</v>
      </c>
    </row>
    <row r="35" spans="2:21" s="144" customFormat="1" ht="28.5" customHeight="1" x14ac:dyDescent="0.2">
      <c r="B35" s="44" t="s">
        <v>367</v>
      </c>
      <c r="C35" s="23" t="s">
        <v>739</v>
      </c>
      <c r="D35" s="23" t="s">
        <v>165</v>
      </c>
      <c r="E35" s="23" t="s">
        <v>530</v>
      </c>
      <c r="F35" s="23"/>
      <c r="G35" s="23">
        <v>1</v>
      </c>
      <c r="H35" s="23">
        <v>230.6</v>
      </c>
      <c r="I35" s="23">
        <v>6</v>
      </c>
      <c r="J35" s="35" t="s">
        <v>72</v>
      </c>
      <c r="K35" s="23">
        <v>4</v>
      </c>
      <c r="L35" s="64">
        <f>L30*4</f>
        <v>67.599999999999994</v>
      </c>
      <c r="M35" s="64" t="s">
        <v>77</v>
      </c>
      <c r="N35" s="25">
        <v>45901</v>
      </c>
      <c r="O35" s="64">
        <f>O30*4</f>
        <v>65.599999999999994</v>
      </c>
      <c r="P35" s="64" t="s">
        <v>77</v>
      </c>
      <c r="Q35" s="26">
        <v>45170</v>
      </c>
      <c r="R35" s="26" t="s">
        <v>238</v>
      </c>
      <c r="S35" s="23" t="s">
        <v>166</v>
      </c>
      <c r="T35" s="23" t="s">
        <v>166</v>
      </c>
      <c r="U35" s="110" t="s">
        <v>227</v>
      </c>
    </row>
    <row r="36" spans="2:21" s="144" customFormat="1" ht="28.5" customHeight="1" x14ac:dyDescent="0.2">
      <c r="B36" s="44" t="s">
        <v>367</v>
      </c>
      <c r="C36" s="23" t="s">
        <v>739</v>
      </c>
      <c r="D36" s="23" t="s">
        <v>165</v>
      </c>
      <c r="E36" s="23" t="s">
        <v>530</v>
      </c>
      <c r="F36" s="23"/>
      <c r="G36" s="23">
        <v>1</v>
      </c>
      <c r="H36" s="23">
        <v>230.6</v>
      </c>
      <c r="I36" s="23">
        <v>7</v>
      </c>
      <c r="J36" s="35" t="s">
        <v>72</v>
      </c>
      <c r="K36" s="23">
        <v>5</v>
      </c>
      <c r="L36" s="64">
        <f>L30*5</f>
        <v>84.5</v>
      </c>
      <c r="M36" s="64" t="s">
        <v>77</v>
      </c>
      <c r="N36" s="25">
        <v>45901</v>
      </c>
      <c r="O36" s="64">
        <f>O30*5</f>
        <v>82</v>
      </c>
      <c r="P36" s="64" t="s">
        <v>77</v>
      </c>
      <c r="Q36" s="26">
        <v>45170</v>
      </c>
      <c r="R36" s="26" t="s">
        <v>238</v>
      </c>
      <c r="S36" s="23" t="s">
        <v>166</v>
      </c>
      <c r="T36" s="23" t="s">
        <v>166</v>
      </c>
      <c r="U36" s="110" t="s">
        <v>227</v>
      </c>
    </row>
    <row r="37" spans="2:21" s="144" customFormat="1" ht="28.5" customHeight="1" x14ac:dyDescent="0.2">
      <c r="B37" s="44" t="s">
        <v>367</v>
      </c>
      <c r="C37" s="23" t="s">
        <v>739</v>
      </c>
      <c r="D37" s="23" t="s">
        <v>165</v>
      </c>
      <c r="E37" s="23" t="s">
        <v>530</v>
      </c>
      <c r="F37" s="23"/>
      <c r="G37" s="23">
        <v>1</v>
      </c>
      <c r="H37" s="23">
        <v>230.6</v>
      </c>
      <c r="I37" s="23">
        <v>8</v>
      </c>
      <c r="J37" s="35" t="s">
        <v>72</v>
      </c>
      <c r="K37" s="23">
        <v>6</v>
      </c>
      <c r="L37" s="64">
        <f>L30*6</f>
        <v>101.39999999999999</v>
      </c>
      <c r="M37" s="64" t="s">
        <v>77</v>
      </c>
      <c r="N37" s="25">
        <v>45901</v>
      </c>
      <c r="O37" s="64">
        <f>O30*6</f>
        <v>98.399999999999991</v>
      </c>
      <c r="P37" s="64" t="s">
        <v>77</v>
      </c>
      <c r="Q37" s="26">
        <v>45170</v>
      </c>
      <c r="R37" s="26" t="s">
        <v>238</v>
      </c>
      <c r="S37" s="23" t="s">
        <v>166</v>
      </c>
      <c r="T37" s="23" t="s">
        <v>166</v>
      </c>
      <c r="U37" s="110" t="s">
        <v>227</v>
      </c>
    </row>
    <row r="38" spans="2:21" s="144" customFormat="1" ht="28.5" customHeight="1" x14ac:dyDescent="0.2">
      <c r="B38" s="44" t="s">
        <v>367</v>
      </c>
      <c r="C38" s="23" t="s">
        <v>739</v>
      </c>
      <c r="D38" s="23" t="s">
        <v>165</v>
      </c>
      <c r="E38" s="23" t="s">
        <v>530</v>
      </c>
      <c r="F38" s="23"/>
      <c r="G38" s="23">
        <v>1</v>
      </c>
      <c r="H38" s="23">
        <v>230.6</v>
      </c>
      <c r="I38" s="23">
        <v>9</v>
      </c>
      <c r="J38" s="35" t="s">
        <v>72</v>
      </c>
      <c r="K38" s="23">
        <v>7</v>
      </c>
      <c r="L38" s="64">
        <f>L30*7</f>
        <v>118.29999999999998</v>
      </c>
      <c r="M38" s="64" t="s">
        <v>77</v>
      </c>
      <c r="N38" s="25">
        <v>45901</v>
      </c>
      <c r="O38" s="64">
        <f>O30*7</f>
        <v>114.79999999999998</v>
      </c>
      <c r="P38" s="64" t="s">
        <v>77</v>
      </c>
      <c r="Q38" s="26">
        <v>45170</v>
      </c>
      <c r="R38" s="26" t="s">
        <v>238</v>
      </c>
      <c r="S38" s="23" t="s">
        <v>166</v>
      </c>
      <c r="T38" s="23" t="s">
        <v>166</v>
      </c>
      <c r="U38" s="110" t="s">
        <v>227</v>
      </c>
    </row>
    <row r="39" spans="2:21" s="144" customFormat="1" ht="28.5" customHeight="1" x14ac:dyDescent="0.2">
      <c r="B39" s="44" t="s">
        <v>367</v>
      </c>
      <c r="C39" s="23" t="s">
        <v>739</v>
      </c>
      <c r="D39" s="23" t="s">
        <v>165</v>
      </c>
      <c r="E39" s="23" t="s">
        <v>530</v>
      </c>
      <c r="F39" s="23"/>
      <c r="G39" s="23">
        <v>1</v>
      </c>
      <c r="H39" s="23">
        <v>230.6</v>
      </c>
      <c r="I39" s="23">
        <v>10</v>
      </c>
      <c r="J39" s="35" t="s">
        <v>72</v>
      </c>
      <c r="K39" s="23">
        <v>8</v>
      </c>
      <c r="L39" s="64">
        <f>L30*8</f>
        <v>135.19999999999999</v>
      </c>
      <c r="M39" s="64" t="s">
        <v>77</v>
      </c>
      <c r="N39" s="25">
        <v>45901</v>
      </c>
      <c r="O39" s="64">
        <f>O30*8</f>
        <v>131.19999999999999</v>
      </c>
      <c r="P39" s="64" t="s">
        <v>77</v>
      </c>
      <c r="Q39" s="26">
        <v>45170</v>
      </c>
      <c r="R39" s="26" t="s">
        <v>238</v>
      </c>
      <c r="S39" s="23" t="s">
        <v>166</v>
      </c>
      <c r="T39" s="23" t="s">
        <v>166</v>
      </c>
      <c r="U39" s="110" t="s">
        <v>227</v>
      </c>
    </row>
    <row r="40" spans="2:21" s="144" customFormat="1" ht="28.5" customHeight="1" x14ac:dyDescent="0.2">
      <c r="B40" s="44" t="s">
        <v>367</v>
      </c>
      <c r="C40" s="23" t="s">
        <v>739</v>
      </c>
      <c r="D40" s="23" t="s">
        <v>165</v>
      </c>
      <c r="E40" s="23" t="s">
        <v>530</v>
      </c>
      <c r="F40" s="23"/>
      <c r="G40" s="23">
        <v>1</v>
      </c>
      <c r="H40" s="23">
        <v>230.6</v>
      </c>
      <c r="I40" s="23">
        <v>11</v>
      </c>
      <c r="J40" s="35" t="s">
        <v>100</v>
      </c>
      <c r="K40" s="23" t="s">
        <v>77</v>
      </c>
      <c r="L40" s="64" t="s">
        <v>77</v>
      </c>
      <c r="M40" s="64" t="s">
        <v>77</v>
      </c>
      <c r="N40" s="25">
        <v>45536</v>
      </c>
      <c r="O40" s="64" t="s">
        <v>77</v>
      </c>
      <c r="P40" s="64" t="s">
        <v>77</v>
      </c>
      <c r="Q40" s="26">
        <v>45170</v>
      </c>
      <c r="R40" s="26" t="s">
        <v>238</v>
      </c>
      <c r="S40" s="23" t="s">
        <v>166</v>
      </c>
      <c r="T40" s="23" t="s">
        <v>166</v>
      </c>
      <c r="U40" s="110" t="s">
        <v>227</v>
      </c>
    </row>
    <row r="41" spans="2:21" s="144" customFormat="1" ht="28.5" customHeight="1" x14ac:dyDescent="0.2">
      <c r="B41" s="44" t="s">
        <v>367</v>
      </c>
      <c r="C41" s="23" t="s">
        <v>739</v>
      </c>
      <c r="D41" s="23" t="s">
        <v>165</v>
      </c>
      <c r="E41" s="23" t="s">
        <v>530</v>
      </c>
      <c r="F41" s="23"/>
      <c r="G41" s="23">
        <v>1</v>
      </c>
      <c r="H41" s="23">
        <v>230.6</v>
      </c>
      <c r="I41" s="23">
        <v>12</v>
      </c>
      <c r="J41" s="35" t="s">
        <v>167</v>
      </c>
      <c r="K41" s="23" t="s">
        <v>77</v>
      </c>
      <c r="L41" s="64" t="s">
        <v>77</v>
      </c>
      <c r="M41" s="64" t="s">
        <v>77</v>
      </c>
      <c r="N41" s="25">
        <v>45901</v>
      </c>
      <c r="O41" s="64" t="s">
        <v>77</v>
      </c>
      <c r="P41" s="64" t="s">
        <v>77</v>
      </c>
      <c r="Q41" s="26">
        <v>45170</v>
      </c>
      <c r="R41" s="26" t="s">
        <v>238</v>
      </c>
      <c r="S41" s="23" t="s">
        <v>166</v>
      </c>
      <c r="T41" s="23" t="s">
        <v>166</v>
      </c>
      <c r="U41" s="110" t="s">
        <v>227</v>
      </c>
    </row>
    <row r="42" spans="2:21" s="144" customFormat="1" ht="28.5" customHeight="1" x14ac:dyDescent="0.2">
      <c r="B42" s="44" t="s">
        <v>1</v>
      </c>
      <c r="C42" s="23" t="s">
        <v>739</v>
      </c>
      <c r="D42" s="23" t="s">
        <v>165</v>
      </c>
      <c r="E42" s="23" t="s">
        <v>531</v>
      </c>
      <c r="F42" s="23"/>
      <c r="G42" s="23">
        <v>1</v>
      </c>
      <c r="H42" s="23">
        <v>318</v>
      </c>
      <c r="I42" s="23">
        <v>1</v>
      </c>
      <c r="J42" s="35" t="s">
        <v>76</v>
      </c>
      <c r="K42" s="23">
        <v>2</v>
      </c>
      <c r="L42" s="64">
        <v>14.5</v>
      </c>
      <c r="M42" s="64" t="s">
        <v>77</v>
      </c>
      <c r="N42" s="25">
        <v>45536</v>
      </c>
      <c r="O42" s="64">
        <v>14.1</v>
      </c>
      <c r="P42" s="64" t="s">
        <v>77</v>
      </c>
      <c r="Q42" s="26">
        <v>45170</v>
      </c>
      <c r="R42" s="26" t="s">
        <v>238</v>
      </c>
      <c r="S42" s="23" t="s">
        <v>166</v>
      </c>
      <c r="T42" s="23" t="s">
        <v>166</v>
      </c>
      <c r="U42" s="110" t="s">
        <v>227</v>
      </c>
    </row>
    <row r="43" spans="2:21" s="144" customFormat="1" ht="28.5" customHeight="1" x14ac:dyDescent="0.2">
      <c r="B43" s="44" t="s">
        <v>1</v>
      </c>
      <c r="C43" s="23" t="s">
        <v>739</v>
      </c>
      <c r="D43" s="23" t="s">
        <v>165</v>
      </c>
      <c r="E43" s="23" t="s">
        <v>531</v>
      </c>
      <c r="F43" s="23" t="s">
        <v>368</v>
      </c>
      <c r="G43" s="23">
        <v>1</v>
      </c>
      <c r="H43" s="23">
        <v>318</v>
      </c>
      <c r="I43" s="23">
        <v>2</v>
      </c>
      <c r="J43" s="35" t="s">
        <v>82</v>
      </c>
      <c r="K43" s="23">
        <v>2</v>
      </c>
      <c r="L43" s="24">
        <f>L42*2</f>
        <v>29</v>
      </c>
      <c r="M43" s="64" t="s">
        <v>77</v>
      </c>
      <c r="N43" s="25">
        <v>45901</v>
      </c>
      <c r="O43" s="24">
        <f>O42*2</f>
        <v>28.2</v>
      </c>
      <c r="P43" s="64" t="s">
        <v>77</v>
      </c>
      <c r="Q43" s="26">
        <v>45170</v>
      </c>
      <c r="R43" s="26" t="s">
        <v>238</v>
      </c>
      <c r="S43" s="23" t="s">
        <v>166</v>
      </c>
      <c r="T43" s="23" t="s">
        <v>166</v>
      </c>
      <c r="U43" s="110" t="s">
        <v>227</v>
      </c>
    </row>
    <row r="44" spans="2:21" s="144" customFormat="1" ht="28.5" customHeight="1" x14ac:dyDescent="0.2">
      <c r="B44" s="44" t="s">
        <v>1</v>
      </c>
      <c r="C44" s="23" t="s">
        <v>739</v>
      </c>
      <c r="D44" s="23" t="s">
        <v>165</v>
      </c>
      <c r="E44" s="23" t="s">
        <v>531</v>
      </c>
      <c r="F44" s="145">
        <f>93875.6/124.9</f>
        <v>751.60608486789431</v>
      </c>
      <c r="G44" s="23">
        <v>1</v>
      </c>
      <c r="H44" s="23">
        <v>318</v>
      </c>
      <c r="I44" s="23">
        <v>3</v>
      </c>
      <c r="J44" s="35" t="s">
        <v>95</v>
      </c>
      <c r="K44" s="23">
        <v>3</v>
      </c>
      <c r="L44" s="64">
        <f>L42*1.5</f>
        <v>21.75</v>
      </c>
      <c r="M44" s="64" t="s">
        <v>77</v>
      </c>
      <c r="N44" s="25">
        <v>45536</v>
      </c>
      <c r="O44" s="64">
        <f>O42*1.5</f>
        <v>21.15</v>
      </c>
      <c r="P44" s="64" t="s">
        <v>77</v>
      </c>
      <c r="Q44" s="26">
        <v>45170</v>
      </c>
      <c r="R44" s="26" t="s">
        <v>238</v>
      </c>
      <c r="S44" s="23" t="s">
        <v>166</v>
      </c>
      <c r="T44" s="23" t="s">
        <v>166</v>
      </c>
      <c r="U44" s="110" t="s">
        <v>227</v>
      </c>
    </row>
    <row r="45" spans="2:21" s="144" customFormat="1" ht="28.5" customHeight="1" x14ac:dyDescent="0.2">
      <c r="B45" s="44" t="s">
        <v>1</v>
      </c>
      <c r="C45" s="23" t="s">
        <v>739</v>
      </c>
      <c r="D45" s="23" t="s">
        <v>165</v>
      </c>
      <c r="E45" s="23" t="s">
        <v>531</v>
      </c>
      <c r="F45" s="145">
        <f>F44/124.9</f>
        <v>6.0176628091905062</v>
      </c>
      <c r="G45" s="23">
        <v>1</v>
      </c>
      <c r="H45" s="23">
        <v>318</v>
      </c>
      <c r="I45" s="23">
        <v>4</v>
      </c>
      <c r="J45" s="35" t="s">
        <v>97</v>
      </c>
      <c r="K45" s="23">
        <v>3</v>
      </c>
      <c r="L45" s="64">
        <f>L42*3</f>
        <v>43.5</v>
      </c>
      <c r="M45" s="64" t="s">
        <v>77</v>
      </c>
      <c r="N45" s="25">
        <v>45901</v>
      </c>
      <c r="O45" s="64">
        <f>O42*3</f>
        <v>42.3</v>
      </c>
      <c r="P45" s="64" t="s">
        <v>77</v>
      </c>
      <c r="Q45" s="26">
        <v>45170</v>
      </c>
      <c r="R45" s="26" t="s">
        <v>238</v>
      </c>
      <c r="S45" s="23" t="s">
        <v>166</v>
      </c>
      <c r="T45" s="23" t="s">
        <v>166</v>
      </c>
      <c r="U45" s="110" t="s">
        <v>227</v>
      </c>
    </row>
    <row r="46" spans="2:21" s="144" customFormat="1" ht="28.5" customHeight="1" x14ac:dyDescent="0.2">
      <c r="B46" s="44" t="s">
        <v>1</v>
      </c>
      <c r="C46" s="23" t="s">
        <v>739</v>
      </c>
      <c r="D46" s="23" t="s">
        <v>165</v>
      </c>
      <c r="E46" s="23" t="s">
        <v>531</v>
      </c>
      <c r="F46" s="23" t="s">
        <v>370</v>
      </c>
      <c r="G46" s="23">
        <v>1</v>
      </c>
      <c r="H46" s="23">
        <v>318</v>
      </c>
      <c r="I46" s="23">
        <v>5</v>
      </c>
      <c r="J46" s="35" t="s">
        <v>96</v>
      </c>
      <c r="K46" s="23">
        <v>4</v>
      </c>
      <c r="L46" s="64">
        <f>L42*2</f>
        <v>29</v>
      </c>
      <c r="M46" s="64" t="s">
        <v>77</v>
      </c>
      <c r="N46" s="25">
        <v>45536</v>
      </c>
      <c r="O46" s="64">
        <f>O42*2</f>
        <v>28.2</v>
      </c>
      <c r="P46" s="64" t="s">
        <v>77</v>
      </c>
      <c r="Q46" s="26">
        <v>45170</v>
      </c>
      <c r="R46" s="26" t="s">
        <v>238</v>
      </c>
      <c r="S46" s="23" t="s">
        <v>166</v>
      </c>
      <c r="T46" s="23" t="s">
        <v>166</v>
      </c>
      <c r="U46" s="110" t="s">
        <v>227</v>
      </c>
    </row>
    <row r="47" spans="2:21" s="144" customFormat="1" ht="28.5" customHeight="1" x14ac:dyDescent="0.2">
      <c r="B47" s="44" t="s">
        <v>1</v>
      </c>
      <c r="C47" s="23" t="s">
        <v>739</v>
      </c>
      <c r="D47" s="23" t="s">
        <v>165</v>
      </c>
      <c r="E47" s="23" t="s">
        <v>531</v>
      </c>
      <c r="F47" s="23"/>
      <c r="G47" s="23">
        <v>1</v>
      </c>
      <c r="H47" s="23">
        <v>318</v>
      </c>
      <c r="I47" s="23">
        <v>6</v>
      </c>
      <c r="J47" s="35" t="s">
        <v>72</v>
      </c>
      <c r="K47" s="23">
        <v>4</v>
      </c>
      <c r="L47" s="64">
        <f>L42*4</f>
        <v>58</v>
      </c>
      <c r="M47" s="64" t="s">
        <v>77</v>
      </c>
      <c r="N47" s="25">
        <v>45901</v>
      </c>
      <c r="O47" s="64">
        <f>O42*4</f>
        <v>56.4</v>
      </c>
      <c r="P47" s="64" t="s">
        <v>77</v>
      </c>
      <c r="Q47" s="26">
        <v>45170</v>
      </c>
      <c r="R47" s="26" t="s">
        <v>238</v>
      </c>
      <c r="S47" s="23" t="s">
        <v>166</v>
      </c>
      <c r="T47" s="23" t="s">
        <v>166</v>
      </c>
      <c r="U47" s="110" t="s">
        <v>227</v>
      </c>
    </row>
    <row r="48" spans="2:21" s="144" customFormat="1" ht="28.5" customHeight="1" x14ac:dyDescent="0.2">
      <c r="B48" s="44" t="s">
        <v>1</v>
      </c>
      <c r="C48" s="23" t="s">
        <v>739</v>
      </c>
      <c r="D48" s="23" t="s">
        <v>165</v>
      </c>
      <c r="E48" s="23" t="s">
        <v>531</v>
      </c>
      <c r="F48" s="23"/>
      <c r="G48" s="23">
        <v>1</v>
      </c>
      <c r="H48" s="23">
        <v>318</v>
      </c>
      <c r="I48" s="23">
        <v>7</v>
      </c>
      <c r="J48" s="35" t="s">
        <v>72</v>
      </c>
      <c r="K48" s="23">
        <v>5</v>
      </c>
      <c r="L48" s="64">
        <f>L42*5</f>
        <v>72.5</v>
      </c>
      <c r="M48" s="64" t="s">
        <v>77</v>
      </c>
      <c r="N48" s="25">
        <v>45901</v>
      </c>
      <c r="O48" s="64">
        <f>O42*5</f>
        <v>70.5</v>
      </c>
      <c r="P48" s="64" t="s">
        <v>77</v>
      </c>
      <c r="Q48" s="26">
        <v>45170</v>
      </c>
      <c r="R48" s="26" t="s">
        <v>238</v>
      </c>
      <c r="S48" s="23" t="s">
        <v>166</v>
      </c>
      <c r="T48" s="23" t="s">
        <v>166</v>
      </c>
      <c r="U48" s="110" t="s">
        <v>227</v>
      </c>
    </row>
    <row r="49" spans="2:21" s="144" customFormat="1" ht="28.5" customHeight="1" x14ac:dyDescent="0.2">
      <c r="B49" s="44" t="s">
        <v>1</v>
      </c>
      <c r="C49" s="23" t="s">
        <v>739</v>
      </c>
      <c r="D49" s="23" t="s">
        <v>165</v>
      </c>
      <c r="E49" s="23" t="s">
        <v>531</v>
      </c>
      <c r="F49" s="23"/>
      <c r="G49" s="23">
        <v>1</v>
      </c>
      <c r="H49" s="23">
        <v>318</v>
      </c>
      <c r="I49" s="23">
        <v>8</v>
      </c>
      <c r="J49" s="35" t="s">
        <v>72</v>
      </c>
      <c r="K49" s="23">
        <v>6</v>
      </c>
      <c r="L49" s="64">
        <f>L42*6</f>
        <v>87</v>
      </c>
      <c r="M49" s="64" t="s">
        <v>77</v>
      </c>
      <c r="N49" s="25">
        <v>45901</v>
      </c>
      <c r="O49" s="64">
        <f>O42*6</f>
        <v>84.6</v>
      </c>
      <c r="P49" s="64" t="s">
        <v>77</v>
      </c>
      <c r="Q49" s="26">
        <v>45170</v>
      </c>
      <c r="R49" s="26" t="s">
        <v>238</v>
      </c>
      <c r="S49" s="23" t="s">
        <v>166</v>
      </c>
      <c r="T49" s="23" t="s">
        <v>166</v>
      </c>
      <c r="U49" s="110" t="s">
        <v>227</v>
      </c>
    </row>
    <row r="50" spans="2:21" s="144" customFormat="1" ht="28.5" customHeight="1" x14ac:dyDescent="0.2">
      <c r="B50" s="44" t="s">
        <v>1</v>
      </c>
      <c r="C50" s="23" t="s">
        <v>739</v>
      </c>
      <c r="D50" s="23" t="s">
        <v>165</v>
      </c>
      <c r="E50" s="23" t="s">
        <v>531</v>
      </c>
      <c r="F50" s="23"/>
      <c r="G50" s="23">
        <v>1</v>
      </c>
      <c r="H50" s="23">
        <v>318</v>
      </c>
      <c r="I50" s="23">
        <v>9</v>
      </c>
      <c r="J50" s="35" t="s">
        <v>72</v>
      </c>
      <c r="K50" s="23">
        <v>7</v>
      </c>
      <c r="L50" s="64">
        <f>L42*7</f>
        <v>101.5</v>
      </c>
      <c r="M50" s="64" t="s">
        <v>77</v>
      </c>
      <c r="N50" s="25">
        <v>45901</v>
      </c>
      <c r="O50" s="64">
        <f>O42*7</f>
        <v>98.7</v>
      </c>
      <c r="P50" s="64" t="s">
        <v>77</v>
      </c>
      <c r="Q50" s="26">
        <v>45170</v>
      </c>
      <c r="R50" s="26" t="s">
        <v>238</v>
      </c>
      <c r="S50" s="23" t="s">
        <v>166</v>
      </c>
      <c r="T50" s="23" t="s">
        <v>166</v>
      </c>
      <c r="U50" s="110" t="s">
        <v>227</v>
      </c>
    </row>
    <row r="51" spans="2:21" s="144" customFormat="1" ht="28.5" customHeight="1" x14ac:dyDescent="0.2">
      <c r="B51" s="44" t="s">
        <v>1</v>
      </c>
      <c r="C51" s="23" t="s">
        <v>739</v>
      </c>
      <c r="D51" s="23" t="s">
        <v>165</v>
      </c>
      <c r="E51" s="23" t="s">
        <v>531</v>
      </c>
      <c r="F51" s="23"/>
      <c r="G51" s="23">
        <v>1</v>
      </c>
      <c r="H51" s="23">
        <v>318</v>
      </c>
      <c r="I51" s="23">
        <v>10</v>
      </c>
      <c r="J51" s="35" t="s">
        <v>72</v>
      </c>
      <c r="K51" s="23">
        <v>8</v>
      </c>
      <c r="L51" s="64">
        <f>L42*8</f>
        <v>116</v>
      </c>
      <c r="M51" s="64" t="s">
        <v>77</v>
      </c>
      <c r="N51" s="25">
        <v>45901</v>
      </c>
      <c r="O51" s="64">
        <f>O42*8</f>
        <v>112.8</v>
      </c>
      <c r="P51" s="64" t="s">
        <v>77</v>
      </c>
      <c r="Q51" s="26">
        <v>45170</v>
      </c>
      <c r="R51" s="26" t="s">
        <v>238</v>
      </c>
      <c r="S51" s="23" t="s">
        <v>166</v>
      </c>
      <c r="T51" s="23" t="s">
        <v>166</v>
      </c>
      <c r="U51" s="110" t="s">
        <v>227</v>
      </c>
    </row>
    <row r="52" spans="2:21" s="144" customFormat="1" ht="28.5" customHeight="1" x14ac:dyDescent="0.2">
      <c r="B52" s="44" t="s">
        <v>1</v>
      </c>
      <c r="C52" s="23" t="s">
        <v>739</v>
      </c>
      <c r="D52" s="23" t="s">
        <v>165</v>
      </c>
      <c r="E52" s="23" t="s">
        <v>531</v>
      </c>
      <c r="F52" s="23"/>
      <c r="G52" s="23">
        <v>1</v>
      </c>
      <c r="H52" s="23">
        <v>318</v>
      </c>
      <c r="I52" s="23">
        <v>11</v>
      </c>
      <c r="J52" s="35" t="s">
        <v>100</v>
      </c>
      <c r="K52" s="23" t="s">
        <v>77</v>
      </c>
      <c r="L52" s="64" t="s">
        <v>77</v>
      </c>
      <c r="M52" s="64" t="s">
        <v>77</v>
      </c>
      <c r="N52" s="25">
        <v>45901</v>
      </c>
      <c r="O52" s="64" t="s">
        <v>77</v>
      </c>
      <c r="P52" s="64" t="s">
        <v>77</v>
      </c>
      <c r="Q52" s="26">
        <v>45170</v>
      </c>
      <c r="R52" s="26" t="s">
        <v>238</v>
      </c>
      <c r="S52" s="23" t="s">
        <v>166</v>
      </c>
      <c r="T52" s="23" t="s">
        <v>166</v>
      </c>
      <c r="U52" s="110" t="s">
        <v>227</v>
      </c>
    </row>
    <row r="53" spans="2:21" s="144" customFormat="1" ht="28.5" customHeight="1" x14ac:dyDescent="0.2">
      <c r="B53" s="44" t="s">
        <v>1</v>
      </c>
      <c r="C53" s="23" t="s">
        <v>739</v>
      </c>
      <c r="D53" s="23" t="s">
        <v>165</v>
      </c>
      <c r="E53" s="23" t="s">
        <v>531</v>
      </c>
      <c r="F53" s="23"/>
      <c r="G53" s="23">
        <v>1</v>
      </c>
      <c r="H53" s="23">
        <v>318</v>
      </c>
      <c r="I53" s="23">
        <v>12</v>
      </c>
      <c r="J53" s="35" t="s">
        <v>167</v>
      </c>
      <c r="K53" s="23" t="s">
        <v>77</v>
      </c>
      <c r="L53" s="64" t="s">
        <v>77</v>
      </c>
      <c r="M53" s="64" t="s">
        <v>77</v>
      </c>
      <c r="N53" s="25">
        <v>45901</v>
      </c>
      <c r="O53" s="64" t="s">
        <v>77</v>
      </c>
      <c r="P53" s="64" t="s">
        <v>77</v>
      </c>
      <c r="Q53" s="26">
        <v>45170</v>
      </c>
      <c r="R53" s="26" t="s">
        <v>238</v>
      </c>
      <c r="S53" s="23" t="s">
        <v>166</v>
      </c>
      <c r="T53" s="23" t="s">
        <v>166</v>
      </c>
      <c r="U53" s="110" t="s">
        <v>227</v>
      </c>
    </row>
    <row r="54" spans="2:21" s="144" customFormat="1" ht="28.5" customHeight="1" x14ac:dyDescent="0.2">
      <c r="B54" s="44" t="s">
        <v>1</v>
      </c>
      <c r="C54" s="23" t="s">
        <v>739</v>
      </c>
      <c r="D54" s="23" t="s">
        <v>228</v>
      </c>
      <c r="E54" s="23" t="s">
        <v>512</v>
      </c>
      <c r="F54" s="23"/>
      <c r="G54" s="23">
        <v>3</v>
      </c>
      <c r="H54" s="23"/>
      <c r="I54" s="23">
        <v>1</v>
      </c>
      <c r="J54" s="35" t="s">
        <v>76</v>
      </c>
      <c r="K54" s="23">
        <v>2</v>
      </c>
      <c r="L54" s="64">
        <v>4.8</v>
      </c>
      <c r="M54" s="64">
        <v>7.9</v>
      </c>
      <c r="N54" s="25">
        <v>45901</v>
      </c>
      <c r="O54" s="64">
        <v>4.7</v>
      </c>
      <c r="P54" s="64" t="s">
        <v>229</v>
      </c>
      <c r="Q54" s="26">
        <v>45170</v>
      </c>
      <c r="R54" s="26" t="s">
        <v>238</v>
      </c>
      <c r="S54" s="23" t="s">
        <v>166</v>
      </c>
      <c r="T54" s="23" t="s">
        <v>166</v>
      </c>
      <c r="U54" s="110" t="s">
        <v>227</v>
      </c>
    </row>
    <row r="55" spans="2:21" s="144" customFormat="1" ht="28.5" customHeight="1" x14ac:dyDescent="0.2">
      <c r="B55" s="44" t="s">
        <v>1</v>
      </c>
      <c r="C55" s="23" t="s">
        <v>739</v>
      </c>
      <c r="D55" s="23" t="s">
        <v>228</v>
      </c>
      <c r="E55" s="23" t="s">
        <v>512</v>
      </c>
      <c r="F55" s="147" t="s">
        <v>1</v>
      </c>
      <c r="G55" s="23">
        <v>3</v>
      </c>
      <c r="H55" s="23"/>
      <c r="I55" s="23">
        <v>2</v>
      </c>
      <c r="J55" s="35" t="s">
        <v>82</v>
      </c>
      <c r="K55" s="23">
        <v>2</v>
      </c>
      <c r="L55" s="24">
        <f>L54*2</f>
        <v>9.6</v>
      </c>
      <c r="M55" s="24">
        <f>M54*2</f>
        <v>15.8</v>
      </c>
      <c r="N55" s="25">
        <v>45901</v>
      </c>
      <c r="O55" s="24">
        <f>O54*2</f>
        <v>9.4</v>
      </c>
      <c r="P55" s="64">
        <v>15.2</v>
      </c>
      <c r="Q55" s="26">
        <v>45170</v>
      </c>
      <c r="R55" s="26" t="s">
        <v>238</v>
      </c>
      <c r="S55" s="23" t="s">
        <v>166</v>
      </c>
      <c r="T55" s="23" t="s">
        <v>166</v>
      </c>
      <c r="U55" s="110" t="s">
        <v>227</v>
      </c>
    </row>
    <row r="56" spans="2:21" s="144" customFormat="1" ht="28.5" customHeight="1" x14ac:dyDescent="0.2">
      <c r="B56" s="44" t="s">
        <v>1</v>
      </c>
      <c r="C56" s="23" t="s">
        <v>739</v>
      </c>
      <c r="D56" s="23" t="s">
        <v>228</v>
      </c>
      <c r="E56" s="23" t="s">
        <v>512</v>
      </c>
      <c r="F56" s="65">
        <v>163993.44</v>
      </c>
      <c r="G56" s="23">
        <v>3</v>
      </c>
      <c r="H56" s="23"/>
      <c r="I56" s="23">
        <v>3</v>
      </c>
      <c r="J56" s="35" t="s">
        <v>95</v>
      </c>
      <c r="K56" s="23">
        <v>3</v>
      </c>
      <c r="L56" s="64">
        <f>L54*1.5</f>
        <v>7.1999999999999993</v>
      </c>
      <c r="M56" s="64">
        <f>M54*1.5</f>
        <v>11.850000000000001</v>
      </c>
      <c r="N56" s="25">
        <v>45901</v>
      </c>
      <c r="O56" s="64">
        <f>O54*1.5</f>
        <v>7.0500000000000007</v>
      </c>
      <c r="P56" s="64">
        <v>11.4</v>
      </c>
      <c r="Q56" s="26">
        <v>45170</v>
      </c>
      <c r="R56" s="26" t="s">
        <v>238</v>
      </c>
      <c r="S56" s="23" t="s">
        <v>166</v>
      </c>
      <c r="T56" s="23" t="s">
        <v>166</v>
      </c>
      <c r="U56" s="110" t="s">
        <v>227</v>
      </c>
    </row>
    <row r="57" spans="2:21" s="144" customFormat="1" ht="28.5" customHeight="1" x14ac:dyDescent="0.2">
      <c r="B57" s="44" t="s">
        <v>1</v>
      </c>
      <c r="C57" s="23" t="s">
        <v>739</v>
      </c>
      <c r="D57" s="23" t="s">
        <v>228</v>
      </c>
      <c r="E57" s="23" t="s">
        <v>512</v>
      </c>
      <c r="F57" s="23" t="s">
        <v>370</v>
      </c>
      <c r="G57" s="23">
        <v>3</v>
      </c>
      <c r="H57" s="23"/>
      <c r="I57" s="23">
        <v>4</v>
      </c>
      <c r="J57" s="35" t="s">
        <v>97</v>
      </c>
      <c r="K57" s="23">
        <v>3</v>
      </c>
      <c r="L57" s="64">
        <f>L54*3</f>
        <v>14.399999999999999</v>
      </c>
      <c r="M57" s="64">
        <f>M54*3</f>
        <v>23.700000000000003</v>
      </c>
      <c r="N57" s="25">
        <v>45901</v>
      </c>
      <c r="O57" s="64">
        <f>O54*3</f>
        <v>14.100000000000001</v>
      </c>
      <c r="P57" s="64">
        <v>22.8</v>
      </c>
      <c r="Q57" s="26">
        <v>45170</v>
      </c>
      <c r="R57" s="26" t="s">
        <v>238</v>
      </c>
      <c r="S57" s="23" t="s">
        <v>166</v>
      </c>
      <c r="T57" s="23" t="s">
        <v>166</v>
      </c>
      <c r="U57" s="110" t="s">
        <v>227</v>
      </c>
    </row>
    <row r="58" spans="2:21" s="144" customFormat="1" ht="28.5" customHeight="1" x14ac:dyDescent="0.2">
      <c r="B58" s="44" t="s">
        <v>1</v>
      </c>
      <c r="C58" s="23" t="s">
        <v>739</v>
      </c>
      <c r="D58" s="23" t="s">
        <v>228</v>
      </c>
      <c r="E58" s="23" t="s">
        <v>512</v>
      </c>
      <c r="F58" s="148">
        <f>163993.44/218.2</f>
        <v>751.57396883593037</v>
      </c>
      <c r="G58" s="23">
        <v>3</v>
      </c>
      <c r="H58" s="23"/>
      <c r="I58" s="23">
        <v>5</v>
      </c>
      <c r="J58" s="35" t="s">
        <v>96</v>
      </c>
      <c r="K58" s="23">
        <v>4</v>
      </c>
      <c r="L58" s="64">
        <f>L54*2</f>
        <v>9.6</v>
      </c>
      <c r="M58" s="64">
        <f>M54*2</f>
        <v>15.8</v>
      </c>
      <c r="N58" s="25">
        <v>45901</v>
      </c>
      <c r="O58" s="64">
        <f>O54*2</f>
        <v>9.4</v>
      </c>
      <c r="P58" s="64">
        <v>15.2</v>
      </c>
      <c r="Q58" s="26">
        <v>45170</v>
      </c>
      <c r="R58" s="26" t="s">
        <v>238</v>
      </c>
      <c r="S58" s="23" t="s">
        <v>166</v>
      </c>
      <c r="T58" s="23" t="s">
        <v>166</v>
      </c>
      <c r="U58" s="110" t="s">
        <v>227</v>
      </c>
    </row>
    <row r="59" spans="2:21" s="144" customFormat="1" ht="28.5" customHeight="1" x14ac:dyDescent="0.2">
      <c r="B59" s="44" t="s">
        <v>1</v>
      </c>
      <c r="C59" s="23" t="s">
        <v>739</v>
      </c>
      <c r="D59" s="23" t="s">
        <v>228</v>
      </c>
      <c r="E59" s="23" t="s">
        <v>512</v>
      </c>
      <c r="F59" s="149">
        <f>F58/365</f>
        <v>2.0591067639340559</v>
      </c>
      <c r="G59" s="23">
        <v>3</v>
      </c>
      <c r="H59" s="23"/>
      <c r="I59" s="23">
        <v>6</v>
      </c>
      <c r="J59" s="35" t="s">
        <v>72</v>
      </c>
      <c r="K59" s="23">
        <v>4</v>
      </c>
      <c r="L59" s="64">
        <f>L54*4</f>
        <v>19.2</v>
      </c>
      <c r="M59" s="64">
        <f>M54*4</f>
        <v>31.6</v>
      </c>
      <c r="N59" s="25">
        <v>45901</v>
      </c>
      <c r="O59" s="64">
        <f>O54*4</f>
        <v>18.8</v>
      </c>
      <c r="P59" s="64">
        <v>30.4</v>
      </c>
      <c r="Q59" s="26">
        <v>45170</v>
      </c>
      <c r="R59" s="26" t="s">
        <v>238</v>
      </c>
      <c r="S59" s="23" t="s">
        <v>166</v>
      </c>
      <c r="T59" s="23" t="s">
        <v>166</v>
      </c>
      <c r="U59" s="110" t="s">
        <v>227</v>
      </c>
    </row>
    <row r="60" spans="2:21" s="144" customFormat="1" ht="28.5" customHeight="1" x14ac:dyDescent="0.2">
      <c r="B60" s="44" t="s">
        <v>1</v>
      </c>
      <c r="C60" s="23" t="s">
        <v>739</v>
      </c>
      <c r="D60" s="23" t="s">
        <v>228</v>
      </c>
      <c r="E60" s="23" t="s">
        <v>512</v>
      </c>
      <c r="F60" s="23"/>
      <c r="G60" s="23">
        <v>3</v>
      </c>
      <c r="H60" s="23"/>
      <c r="I60" s="23">
        <v>7</v>
      </c>
      <c r="J60" s="35" t="s">
        <v>72</v>
      </c>
      <c r="K60" s="23">
        <v>5</v>
      </c>
      <c r="L60" s="64">
        <f>L54*5</f>
        <v>24</v>
      </c>
      <c r="M60" s="64">
        <f>M54*5</f>
        <v>39.5</v>
      </c>
      <c r="N60" s="25">
        <v>45901</v>
      </c>
      <c r="O60" s="64">
        <f>O54*5</f>
        <v>23.5</v>
      </c>
      <c r="P60" s="64">
        <v>38</v>
      </c>
      <c r="Q60" s="26">
        <v>45170</v>
      </c>
      <c r="R60" s="26" t="s">
        <v>238</v>
      </c>
      <c r="S60" s="23" t="s">
        <v>166</v>
      </c>
      <c r="T60" s="23" t="s">
        <v>166</v>
      </c>
      <c r="U60" s="110" t="s">
        <v>227</v>
      </c>
    </row>
    <row r="61" spans="2:21" s="144" customFormat="1" ht="28.5" customHeight="1" x14ac:dyDescent="0.2">
      <c r="B61" s="44" t="s">
        <v>1</v>
      </c>
      <c r="C61" s="23" t="s">
        <v>739</v>
      </c>
      <c r="D61" s="23" t="s">
        <v>228</v>
      </c>
      <c r="E61" s="23" t="s">
        <v>512</v>
      </c>
      <c r="F61" s="23"/>
      <c r="G61" s="23">
        <v>3</v>
      </c>
      <c r="H61" s="23"/>
      <c r="I61" s="23">
        <v>8</v>
      </c>
      <c r="J61" s="35" t="s">
        <v>72</v>
      </c>
      <c r="K61" s="23">
        <v>6</v>
      </c>
      <c r="L61" s="64">
        <f>L54*6</f>
        <v>28.799999999999997</v>
      </c>
      <c r="M61" s="64">
        <f>M54*6</f>
        <v>47.400000000000006</v>
      </c>
      <c r="N61" s="25">
        <v>45901</v>
      </c>
      <c r="O61" s="64">
        <f>O54*6</f>
        <v>28.200000000000003</v>
      </c>
      <c r="P61" s="64">
        <v>45.6</v>
      </c>
      <c r="Q61" s="26">
        <v>45170</v>
      </c>
      <c r="R61" s="26" t="s">
        <v>238</v>
      </c>
      <c r="S61" s="23" t="s">
        <v>166</v>
      </c>
      <c r="T61" s="23" t="s">
        <v>166</v>
      </c>
      <c r="U61" s="110" t="s">
        <v>227</v>
      </c>
    </row>
    <row r="62" spans="2:21" s="144" customFormat="1" ht="28.5" customHeight="1" x14ac:dyDescent="0.2">
      <c r="B62" s="44" t="s">
        <v>1</v>
      </c>
      <c r="C62" s="23" t="s">
        <v>739</v>
      </c>
      <c r="D62" s="23" t="s">
        <v>228</v>
      </c>
      <c r="E62" s="23" t="s">
        <v>512</v>
      </c>
      <c r="F62" s="23"/>
      <c r="G62" s="23">
        <v>3</v>
      </c>
      <c r="H62" s="23"/>
      <c r="I62" s="23">
        <v>9</v>
      </c>
      <c r="J62" s="35" t="s">
        <v>72</v>
      </c>
      <c r="K62" s="23">
        <v>7</v>
      </c>
      <c r="L62" s="64">
        <f>L54*7</f>
        <v>33.6</v>
      </c>
      <c r="M62" s="64">
        <f>M54*7</f>
        <v>55.300000000000004</v>
      </c>
      <c r="N62" s="25">
        <v>45901</v>
      </c>
      <c r="O62" s="64">
        <f>O54*7</f>
        <v>32.9</v>
      </c>
      <c r="P62" s="64">
        <v>53.2</v>
      </c>
      <c r="Q62" s="26">
        <v>45170</v>
      </c>
      <c r="R62" s="26" t="s">
        <v>238</v>
      </c>
      <c r="S62" s="23" t="s">
        <v>166</v>
      </c>
      <c r="T62" s="23" t="s">
        <v>166</v>
      </c>
      <c r="U62" s="110" t="s">
        <v>227</v>
      </c>
    </row>
    <row r="63" spans="2:21" s="144" customFormat="1" ht="28.5" customHeight="1" x14ac:dyDescent="0.2">
      <c r="B63" s="44" t="s">
        <v>1</v>
      </c>
      <c r="C63" s="23" t="s">
        <v>739</v>
      </c>
      <c r="D63" s="23" t="s">
        <v>228</v>
      </c>
      <c r="E63" s="23" t="s">
        <v>512</v>
      </c>
      <c r="F63" s="23"/>
      <c r="G63" s="23">
        <v>3</v>
      </c>
      <c r="H63" s="23"/>
      <c r="I63" s="23">
        <v>10</v>
      </c>
      <c r="J63" s="35" t="s">
        <v>72</v>
      </c>
      <c r="K63" s="23">
        <v>8</v>
      </c>
      <c r="L63" s="64">
        <f>L54*8</f>
        <v>38.4</v>
      </c>
      <c r="M63" s="64">
        <f>M54*8</f>
        <v>63.2</v>
      </c>
      <c r="N63" s="25">
        <v>45901</v>
      </c>
      <c r="O63" s="64">
        <f>O54*8</f>
        <v>37.6</v>
      </c>
      <c r="P63" s="64">
        <v>60.8</v>
      </c>
      <c r="Q63" s="26">
        <v>45170</v>
      </c>
      <c r="R63" s="26" t="s">
        <v>238</v>
      </c>
      <c r="S63" s="23" t="s">
        <v>166</v>
      </c>
      <c r="T63" s="23" t="s">
        <v>166</v>
      </c>
      <c r="U63" s="110" t="s">
        <v>227</v>
      </c>
    </row>
    <row r="64" spans="2:21" s="144" customFormat="1" ht="28.5" customHeight="1" x14ac:dyDescent="0.2">
      <c r="B64" s="44" t="s">
        <v>1</v>
      </c>
      <c r="C64" s="23" t="s">
        <v>739</v>
      </c>
      <c r="D64" s="23" t="s">
        <v>228</v>
      </c>
      <c r="E64" s="23" t="s">
        <v>512</v>
      </c>
      <c r="F64" s="23"/>
      <c r="G64" s="23">
        <v>3</v>
      </c>
      <c r="H64" s="23"/>
      <c r="I64" s="23">
        <v>11</v>
      </c>
      <c r="J64" s="35" t="s">
        <v>100</v>
      </c>
      <c r="K64" s="23" t="s">
        <v>77</v>
      </c>
      <c r="L64" s="64" t="s">
        <v>77</v>
      </c>
      <c r="M64" s="64" t="s">
        <v>77</v>
      </c>
      <c r="N64" s="25" t="s">
        <v>77</v>
      </c>
      <c r="O64" s="64" t="s">
        <v>77</v>
      </c>
      <c r="P64" s="64" t="s">
        <v>77</v>
      </c>
      <c r="Q64" s="26">
        <v>45170</v>
      </c>
      <c r="R64" s="26" t="s">
        <v>238</v>
      </c>
      <c r="S64" s="23" t="s">
        <v>166</v>
      </c>
      <c r="T64" s="23" t="s">
        <v>166</v>
      </c>
      <c r="U64" s="110" t="s">
        <v>227</v>
      </c>
    </row>
    <row r="65" spans="2:21" s="144" customFormat="1" ht="28.5" customHeight="1" x14ac:dyDescent="0.2">
      <c r="B65" s="44" t="s">
        <v>1</v>
      </c>
      <c r="C65" s="23" t="s">
        <v>739</v>
      </c>
      <c r="D65" s="23" t="s">
        <v>228</v>
      </c>
      <c r="E65" s="23" t="s">
        <v>512</v>
      </c>
      <c r="F65" s="23"/>
      <c r="G65" s="23">
        <v>3</v>
      </c>
      <c r="H65" s="23"/>
      <c r="I65" s="23">
        <v>12</v>
      </c>
      <c r="J65" s="35" t="s">
        <v>167</v>
      </c>
      <c r="K65" s="23" t="s">
        <v>77</v>
      </c>
      <c r="L65" s="64" t="s">
        <v>77</v>
      </c>
      <c r="M65" s="64" t="s">
        <v>77</v>
      </c>
      <c r="N65" s="64" t="s">
        <v>77</v>
      </c>
      <c r="O65" s="64" t="s">
        <v>77</v>
      </c>
      <c r="P65" s="64" t="s">
        <v>77</v>
      </c>
      <c r="Q65" s="26">
        <v>45170</v>
      </c>
      <c r="R65" s="26" t="s">
        <v>238</v>
      </c>
      <c r="S65" s="23" t="s">
        <v>166</v>
      </c>
      <c r="T65" s="23" t="s">
        <v>166</v>
      </c>
      <c r="U65" s="110" t="s">
        <v>227</v>
      </c>
    </row>
    <row r="66" spans="2:21" s="144" customFormat="1" ht="28.5" customHeight="1" x14ac:dyDescent="0.2">
      <c r="B66" s="44" t="s">
        <v>1</v>
      </c>
      <c r="C66" s="23" t="s">
        <v>743</v>
      </c>
      <c r="D66" s="23" t="s">
        <v>165</v>
      </c>
      <c r="E66" s="23" t="s">
        <v>553</v>
      </c>
      <c r="F66" s="23" t="s">
        <v>554</v>
      </c>
      <c r="G66" s="23">
        <v>2</v>
      </c>
      <c r="H66" s="23">
        <v>402</v>
      </c>
      <c r="I66" s="23">
        <v>1</v>
      </c>
      <c r="J66" s="35" t="s">
        <v>76</v>
      </c>
      <c r="K66" s="23">
        <v>2</v>
      </c>
      <c r="L66" s="64">
        <v>16.399999999999999</v>
      </c>
      <c r="M66" s="64" t="s">
        <v>77</v>
      </c>
      <c r="N66" s="25">
        <v>45737</v>
      </c>
      <c r="O66" s="64">
        <v>16</v>
      </c>
      <c r="P66" s="64" t="s">
        <v>77</v>
      </c>
      <c r="Q66" s="26">
        <v>45922</v>
      </c>
      <c r="R66" s="26" t="s">
        <v>238</v>
      </c>
      <c r="S66" s="23" t="s">
        <v>166</v>
      </c>
      <c r="T66" s="23" t="s">
        <v>743</v>
      </c>
      <c r="U66" s="110" t="s">
        <v>169</v>
      </c>
    </row>
    <row r="67" spans="2:21" s="144" customFormat="1" ht="28.5" customHeight="1" x14ac:dyDescent="0.2">
      <c r="B67" s="44" t="s">
        <v>1</v>
      </c>
      <c r="C67" s="23" t="s">
        <v>743</v>
      </c>
      <c r="D67" s="23" t="s">
        <v>165</v>
      </c>
      <c r="E67" s="23" t="s">
        <v>553</v>
      </c>
      <c r="F67" s="150">
        <v>215933.45</v>
      </c>
      <c r="G67" s="23">
        <v>2</v>
      </c>
      <c r="H67" s="23">
        <v>402</v>
      </c>
      <c r="I67" s="23">
        <v>2</v>
      </c>
      <c r="J67" s="35" t="s">
        <v>82</v>
      </c>
      <c r="K67" s="23">
        <v>2</v>
      </c>
      <c r="L67" s="24">
        <f>L66*2</f>
        <v>32.799999999999997</v>
      </c>
      <c r="M67" s="64" t="s">
        <v>77</v>
      </c>
      <c r="N67" s="25">
        <v>45737</v>
      </c>
      <c r="O67" s="24">
        <f>O66*2</f>
        <v>32</v>
      </c>
      <c r="P67" s="64" t="s">
        <v>77</v>
      </c>
      <c r="Q67" s="26">
        <v>45922</v>
      </c>
      <c r="R67" s="26" t="s">
        <v>238</v>
      </c>
      <c r="S67" s="23" t="s">
        <v>166</v>
      </c>
      <c r="T67" s="23" t="s">
        <v>743</v>
      </c>
      <c r="U67" s="110" t="s">
        <v>169</v>
      </c>
    </row>
    <row r="68" spans="2:21" s="144" customFormat="1" ht="28.5" customHeight="1" x14ac:dyDescent="0.2">
      <c r="B68" s="44" t="s">
        <v>1</v>
      </c>
      <c r="C68" s="23" t="s">
        <v>743</v>
      </c>
      <c r="D68" s="23" t="s">
        <v>165</v>
      </c>
      <c r="E68" s="23" t="s">
        <v>553</v>
      </c>
      <c r="F68" s="148">
        <f>F67/733</f>
        <v>294.58860845839018</v>
      </c>
      <c r="G68" s="23">
        <v>2</v>
      </c>
      <c r="H68" s="23">
        <v>402</v>
      </c>
      <c r="I68" s="23">
        <v>3</v>
      </c>
      <c r="J68" s="35" t="s">
        <v>95</v>
      </c>
      <c r="K68" s="23">
        <v>3</v>
      </c>
      <c r="L68" s="64">
        <f>L66*1.5</f>
        <v>24.599999999999998</v>
      </c>
      <c r="M68" s="64" t="s">
        <v>77</v>
      </c>
      <c r="N68" s="25">
        <v>45737</v>
      </c>
      <c r="O68" s="64">
        <f>O66*1.5</f>
        <v>24</v>
      </c>
      <c r="P68" s="64" t="s">
        <v>77</v>
      </c>
      <c r="Q68" s="26">
        <v>45922</v>
      </c>
      <c r="R68" s="26" t="s">
        <v>238</v>
      </c>
      <c r="S68" s="23" t="s">
        <v>166</v>
      </c>
      <c r="T68" s="23" t="s">
        <v>743</v>
      </c>
      <c r="U68" s="110" t="s">
        <v>169</v>
      </c>
    </row>
    <row r="69" spans="2:21" s="144" customFormat="1" ht="28.5" customHeight="1" x14ac:dyDescent="0.2">
      <c r="B69" s="44" t="s">
        <v>1</v>
      </c>
      <c r="C69" s="23" t="s">
        <v>743</v>
      </c>
      <c r="D69" s="23" t="s">
        <v>165</v>
      </c>
      <c r="E69" s="23" t="s">
        <v>553</v>
      </c>
      <c r="F69" s="149">
        <f>F68/365</f>
        <v>0.80709207796819227</v>
      </c>
      <c r="G69" s="23">
        <v>2</v>
      </c>
      <c r="H69" s="23">
        <v>402</v>
      </c>
      <c r="I69" s="23">
        <v>4</v>
      </c>
      <c r="J69" s="35" t="s">
        <v>97</v>
      </c>
      <c r="K69" s="23">
        <v>3</v>
      </c>
      <c r="L69" s="64">
        <f>L66*3</f>
        <v>49.199999999999996</v>
      </c>
      <c r="M69" s="64" t="s">
        <v>77</v>
      </c>
      <c r="N69" s="25">
        <v>45737</v>
      </c>
      <c r="O69" s="64">
        <f>O66*3</f>
        <v>48</v>
      </c>
      <c r="P69" s="64" t="s">
        <v>77</v>
      </c>
      <c r="Q69" s="26">
        <v>45922</v>
      </c>
      <c r="R69" s="26" t="s">
        <v>238</v>
      </c>
      <c r="S69" s="23" t="s">
        <v>166</v>
      </c>
      <c r="T69" s="23" t="s">
        <v>743</v>
      </c>
      <c r="U69" s="110" t="s">
        <v>169</v>
      </c>
    </row>
    <row r="70" spans="2:21" s="144" customFormat="1" ht="28.5" customHeight="1" x14ac:dyDescent="0.2">
      <c r="B70" s="44" t="s">
        <v>1</v>
      </c>
      <c r="C70" s="23" t="s">
        <v>743</v>
      </c>
      <c r="D70" s="23" t="s">
        <v>165</v>
      </c>
      <c r="E70" s="23" t="s">
        <v>553</v>
      </c>
      <c r="F70" s="23" t="s">
        <v>370</v>
      </c>
      <c r="G70" s="23">
        <v>2</v>
      </c>
      <c r="H70" s="23">
        <v>402</v>
      </c>
      <c r="I70" s="23">
        <v>5</v>
      </c>
      <c r="J70" s="35" t="s">
        <v>96</v>
      </c>
      <c r="K70" s="23">
        <v>4</v>
      </c>
      <c r="L70" s="64">
        <f>L66*2</f>
        <v>32.799999999999997</v>
      </c>
      <c r="M70" s="64" t="s">
        <v>77</v>
      </c>
      <c r="N70" s="25">
        <v>45737</v>
      </c>
      <c r="O70" s="64">
        <f>O66*2</f>
        <v>32</v>
      </c>
      <c r="P70" s="64" t="s">
        <v>77</v>
      </c>
      <c r="Q70" s="26">
        <v>45922</v>
      </c>
      <c r="R70" s="26" t="s">
        <v>238</v>
      </c>
      <c r="S70" s="23" t="s">
        <v>166</v>
      </c>
      <c r="T70" s="23" t="s">
        <v>743</v>
      </c>
      <c r="U70" s="110" t="s">
        <v>169</v>
      </c>
    </row>
    <row r="71" spans="2:21" s="144" customFormat="1" ht="28.5" customHeight="1" x14ac:dyDescent="0.2">
      <c r="B71" s="44" t="s">
        <v>1</v>
      </c>
      <c r="C71" s="23" t="s">
        <v>743</v>
      </c>
      <c r="D71" s="23" t="s">
        <v>165</v>
      </c>
      <c r="E71" s="23" t="s">
        <v>553</v>
      </c>
      <c r="F71" s="23"/>
      <c r="G71" s="23">
        <v>2</v>
      </c>
      <c r="H71" s="23">
        <v>402</v>
      </c>
      <c r="I71" s="23">
        <v>6</v>
      </c>
      <c r="J71" s="35" t="s">
        <v>72</v>
      </c>
      <c r="K71" s="23">
        <v>4</v>
      </c>
      <c r="L71" s="64">
        <f>L66*4</f>
        <v>65.599999999999994</v>
      </c>
      <c r="M71" s="64" t="s">
        <v>77</v>
      </c>
      <c r="N71" s="25">
        <v>45737</v>
      </c>
      <c r="O71" s="64">
        <f>O66*4</f>
        <v>64</v>
      </c>
      <c r="P71" s="64" t="s">
        <v>77</v>
      </c>
      <c r="Q71" s="26">
        <v>45922</v>
      </c>
      <c r="R71" s="26" t="s">
        <v>238</v>
      </c>
      <c r="S71" s="23" t="s">
        <v>166</v>
      </c>
      <c r="T71" s="23" t="s">
        <v>743</v>
      </c>
      <c r="U71" s="110" t="s">
        <v>169</v>
      </c>
    </row>
    <row r="72" spans="2:21" s="144" customFormat="1" ht="28.5" customHeight="1" x14ac:dyDescent="0.2">
      <c r="B72" s="44" t="s">
        <v>1</v>
      </c>
      <c r="C72" s="23" t="s">
        <v>743</v>
      </c>
      <c r="D72" s="23" t="s">
        <v>165</v>
      </c>
      <c r="E72" s="23" t="s">
        <v>553</v>
      </c>
      <c r="F72" s="23"/>
      <c r="G72" s="23">
        <v>2</v>
      </c>
      <c r="H72" s="23">
        <v>402</v>
      </c>
      <c r="I72" s="23">
        <v>7</v>
      </c>
      <c r="J72" s="35" t="s">
        <v>72</v>
      </c>
      <c r="K72" s="23">
        <v>5</v>
      </c>
      <c r="L72" s="64">
        <f>L66*5</f>
        <v>82</v>
      </c>
      <c r="M72" s="64" t="s">
        <v>77</v>
      </c>
      <c r="N72" s="25">
        <v>45737</v>
      </c>
      <c r="O72" s="64">
        <f>O66*5</f>
        <v>80</v>
      </c>
      <c r="P72" s="64" t="s">
        <v>77</v>
      </c>
      <c r="Q72" s="26">
        <v>45922</v>
      </c>
      <c r="R72" s="26" t="s">
        <v>238</v>
      </c>
      <c r="S72" s="23" t="s">
        <v>166</v>
      </c>
      <c r="T72" s="23" t="s">
        <v>743</v>
      </c>
      <c r="U72" s="110" t="s">
        <v>169</v>
      </c>
    </row>
    <row r="73" spans="2:21" s="144" customFormat="1" ht="28.5" customHeight="1" x14ac:dyDescent="0.2">
      <c r="B73" s="44" t="s">
        <v>1</v>
      </c>
      <c r="C73" s="23" t="s">
        <v>743</v>
      </c>
      <c r="D73" s="23" t="s">
        <v>165</v>
      </c>
      <c r="E73" s="23" t="s">
        <v>553</v>
      </c>
      <c r="F73" s="23"/>
      <c r="G73" s="23">
        <v>2</v>
      </c>
      <c r="H73" s="23">
        <v>402</v>
      </c>
      <c r="I73" s="23">
        <v>8</v>
      </c>
      <c r="J73" s="35" t="s">
        <v>72</v>
      </c>
      <c r="K73" s="23">
        <v>6</v>
      </c>
      <c r="L73" s="64">
        <f>L66*6</f>
        <v>98.399999999999991</v>
      </c>
      <c r="M73" s="64" t="s">
        <v>77</v>
      </c>
      <c r="N73" s="25">
        <v>45737</v>
      </c>
      <c r="O73" s="64">
        <f>O66*6</f>
        <v>96</v>
      </c>
      <c r="P73" s="64" t="s">
        <v>77</v>
      </c>
      <c r="Q73" s="26">
        <v>45922</v>
      </c>
      <c r="R73" s="26" t="s">
        <v>238</v>
      </c>
      <c r="S73" s="23" t="s">
        <v>166</v>
      </c>
      <c r="T73" s="23" t="s">
        <v>743</v>
      </c>
      <c r="U73" s="110" t="s">
        <v>169</v>
      </c>
    </row>
    <row r="74" spans="2:21" s="144" customFormat="1" ht="28.5" customHeight="1" x14ac:dyDescent="0.2">
      <c r="B74" s="44" t="s">
        <v>1</v>
      </c>
      <c r="C74" s="23" t="s">
        <v>743</v>
      </c>
      <c r="D74" s="23" t="s">
        <v>165</v>
      </c>
      <c r="E74" s="23" t="s">
        <v>553</v>
      </c>
      <c r="F74" s="23"/>
      <c r="G74" s="23">
        <v>2</v>
      </c>
      <c r="H74" s="23">
        <v>402</v>
      </c>
      <c r="I74" s="23">
        <v>9</v>
      </c>
      <c r="J74" s="35" t="s">
        <v>72</v>
      </c>
      <c r="K74" s="23">
        <v>7</v>
      </c>
      <c r="L74" s="64">
        <f>L66*7</f>
        <v>114.79999999999998</v>
      </c>
      <c r="M74" s="64" t="s">
        <v>77</v>
      </c>
      <c r="N74" s="25">
        <v>45737</v>
      </c>
      <c r="O74" s="64">
        <f>O66*7</f>
        <v>112</v>
      </c>
      <c r="P74" s="64" t="s">
        <v>77</v>
      </c>
      <c r="Q74" s="26">
        <v>45922</v>
      </c>
      <c r="R74" s="26" t="s">
        <v>238</v>
      </c>
      <c r="S74" s="23" t="s">
        <v>166</v>
      </c>
      <c r="T74" s="23" t="s">
        <v>743</v>
      </c>
      <c r="U74" s="110" t="s">
        <v>169</v>
      </c>
    </row>
    <row r="75" spans="2:21" s="144" customFormat="1" ht="28.5" customHeight="1" x14ac:dyDescent="0.2">
      <c r="B75" s="44" t="s">
        <v>1</v>
      </c>
      <c r="C75" s="23" t="s">
        <v>743</v>
      </c>
      <c r="D75" s="23" t="s">
        <v>165</v>
      </c>
      <c r="E75" s="23" t="s">
        <v>553</v>
      </c>
      <c r="F75" s="23"/>
      <c r="G75" s="23">
        <v>2</v>
      </c>
      <c r="H75" s="23">
        <v>402</v>
      </c>
      <c r="I75" s="23">
        <v>10</v>
      </c>
      <c r="J75" s="35" t="s">
        <v>72</v>
      </c>
      <c r="K75" s="23">
        <v>8</v>
      </c>
      <c r="L75" s="64">
        <f>L66*8</f>
        <v>131.19999999999999</v>
      </c>
      <c r="M75" s="64" t="s">
        <v>77</v>
      </c>
      <c r="N75" s="25">
        <v>45737</v>
      </c>
      <c r="O75" s="64">
        <f>O66*8</f>
        <v>128</v>
      </c>
      <c r="P75" s="64" t="s">
        <v>77</v>
      </c>
      <c r="Q75" s="26">
        <v>45922</v>
      </c>
      <c r="R75" s="26" t="s">
        <v>238</v>
      </c>
      <c r="S75" s="23" t="s">
        <v>166</v>
      </c>
      <c r="T75" s="23" t="s">
        <v>743</v>
      </c>
      <c r="U75" s="110" t="s">
        <v>169</v>
      </c>
    </row>
    <row r="76" spans="2:21" s="144" customFormat="1" ht="28.5" customHeight="1" x14ac:dyDescent="0.2">
      <c r="B76" s="44" t="s">
        <v>1</v>
      </c>
      <c r="C76" s="23" t="s">
        <v>743</v>
      </c>
      <c r="D76" s="23" t="s">
        <v>165</v>
      </c>
      <c r="E76" s="23" t="s">
        <v>553</v>
      </c>
      <c r="F76" s="23"/>
      <c r="G76" s="23">
        <v>2</v>
      </c>
      <c r="H76" s="23">
        <v>402</v>
      </c>
      <c r="I76" s="23">
        <v>11</v>
      </c>
      <c r="J76" s="35" t="s">
        <v>100</v>
      </c>
      <c r="K76" s="23" t="s">
        <v>77</v>
      </c>
      <c r="L76" s="64" t="s">
        <v>77</v>
      </c>
      <c r="M76" s="64" t="s">
        <v>77</v>
      </c>
      <c r="N76" s="25">
        <v>45737</v>
      </c>
      <c r="O76" s="64" t="s">
        <v>77</v>
      </c>
      <c r="P76" s="64" t="s">
        <v>77</v>
      </c>
      <c r="Q76" s="26">
        <v>45922</v>
      </c>
      <c r="R76" s="26" t="s">
        <v>238</v>
      </c>
      <c r="S76" s="23" t="s">
        <v>166</v>
      </c>
      <c r="T76" s="23" t="s">
        <v>743</v>
      </c>
      <c r="U76" s="110" t="s">
        <v>169</v>
      </c>
    </row>
    <row r="77" spans="2:21" s="144" customFormat="1" ht="28.5" customHeight="1" x14ac:dyDescent="0.2">
      <c r="B77" s="44" t="s">
        <v>1</v>
      </c>
      <c r="C77" s="23" t="s">
        <v>743</v>
      </c>
      <c r="D77" s="23" t="s">
        <v>165</v>
      </c>
      <c r="E77" s="23" t="s">
        <v>553</v>
      </c>
      <c r="F77" s="23"/>
      <c r="G77" s="23">
        <v>2</v>
      </c>
      <c r="H77" s="23">
        <v>402</v>
      </c>
      <c r="I77" s="23">
        <v>12</v>
      </c>
      <c r="J77" s="35" t="s">
        <v>167</v>
      </c>
      <c r="K77" s="23" t="s">
        <v>77</v>
      </c>
      <c r="L77" s="64" t="s">
        <v>77</v>
      </c>
      <c r="M77" s="64" t="s">
        <v>77</v>
      </c>
      <c r="N77" s="25">
        <v>45737</v>
      </c>
      <c r="O77" s="64" t="s">
        <v>77</v>
      </c>
      <c r="P77" s="64" t="s">
        <v>77</v>
      </c>
      <c r="Q77" s="26">
        <v>45922</v>
      </c>
      <c r="R77" s="26" t="s">
        <v>238</v>
      </c>
      <c r="S77" s="23" t="s">
        <v>166</v>
      </c>
      <c r="T77" s="23" t="s">
        <v>743</v>
      </c>
      <c r="U77" s="110" t="s">
        <v>169</v>
      </c>
    </row>
    <row r="78" spans="2:21" s="144" customFormat="1" ht="28.5" customHeight="1" x14ac:dyDescent="0.2">
      <c r="B78" s="44" t="s">
        <v>1</v>
      </c>
      <c r="C78" s="23" t="s">
        <v>743</v>
      </c>
      <c r="D78" s="23" t="s">
        <v>168</v>
      </c>
      <c r="E78" s="23" t="s">
        <v>532</v>
      </c>
      <c r="F78" s="23"/>
      <c r="G78" s="23">
        <v>2</v>
      </c>
      <c r="H78" s="23">
        <v>729.6</v>
      </c>
      <c r="I78" s="23">
        <v>1</v>
      </c>
      <c r="J78" s="35" t="s">
        <v>76</v>
      </c>
      <c r="K78" s="23">
        <v>2</v>
      </c>
      <c r="L78" s="64">
        <v>19.3</v>
      </c>
      <c r="M78" s="64" t="s">
        <v>77</v>
      </c>
      <c r="N78" s="25">
        <v>45717</v>
      </c>
      <c r="O78" s="64">
        <v>18.600000000000001</v>
      </c>
      <c r="P78" s="64" t="s">
        <v>77</v>
      </c>
      <c r="Q78" s="26">
        <v>45922</v>
      </c>
      <c r="R78" s="26" t="s">
        <v>238</v>
      </c>
      <c r="S78" s="23" t="s">
        <v>166</v>
      </c>
      <c r="T78" s="23" t="s">
        <v>743</v>
      </c>
      <c r="U78" s="110" t="s">
        <v>169</v>
      </c>
    </row>
    <row r="79" spans="2:21" s="144" customFormat="1" ht="28.5" customHeight="1" x14ac:dyDescent="0.2">
      <c r="B79" s="44" t="s">
        <v>1</v>
      </c>
      <c r="C79" s="23" t="s">
        <v>743</v>
      </c>
      <c r="D79" s="23" t="s">
        <v>168</v>
      </c>
      <c r="E79" s="23" t="s">
        <v>532</v>
      </c>
      <c r="F79" s="23"/>
      <c r="G79" s="23">
        <v>2</v>
      </c>
      <c r="H79" s="23">
        <v>729.6</v>
      </c>
      <c r="I79" s="23">
        <v>2</v>
      </c>
      <c r="J79" s="35" t="s">
        <v>82</v>
      </c>
      <c r="K79" s="23">
        <v>2</v>
      </c>
      <c r="L79" s="24">
        <f>L78*2</f>
        <v>38.6</v>
      </c>
      <c r="M79" s="64" t="s">
        <v>77</v>
      </c>
      <c r="N79" s="25">
        <v>45717</v>
      </c>
      <c r="O79" s="24">
        <f>O78*2</f>
        <v>37.200000000000003</v>
      </c>
      <c r="P79" s="64" t="s">
        <v>77</v>
      </c>
      <c r="Q79" s="26">
        <v>45922</v>
      </c>
      <c r="R79" s="26" t="s">
        <v>238</v>
      </c>
      <c r="S79" s="23" t="s">
        <v>166</v>
      </c>
      <c r="T79" s="23" t="s">
        <v>743</v>
      </c>
      <c r="U79" s="110" t="s">
        <v>169</v>
      </c>
    </row>
    <row r="80" spans="2:21" s="144" customFormat="1" ht="28.5" customHeight="1" x14ac:dyDescent="0.2">
      <c r="B80" s="44" t="s">
        <v>1</v>
      </c>
      <c r="C80" s="23" t="s">
        <v>743</v>
      </c>
      <c r="D80" s="23" t="s">
        <v>168</v>
      </c>
      <c r="E80" s="23" t="s">
        <v>532</v>
      </c>
      <c r="F80" s="23"/>
      <c r="G80" s="23">
        <v>2</v>
      </c>
      <c r="H80" s="23">
        <v>729.6</v>
      </c>
      <c r="I80" s="23">
        <v>3</v>
      </c>
      <c r="J80" s="35" t="s">
        <v>95</v>
      </c>
      <c r="K80" s="23">
        <v>3</v>
      </c>
      <c r="L80" s="64">
        <f>L78*1.5</f>
        <v>28.950000000000003</v>
      </c>
      <c r="M80" s="64" t="s">
        <v>77</v>
      </c>
      <c r="N80" s="25">
        <v>45717</v>
      </c>
      <c r="O80" s="64">
        <f>O78*1.5</f>
        <v>27.900000000000002</v>
      </c>
      <c r="P80" s="64" t="s">
        <v>77</v>
      </c>
      <c r="Q80" s="26">
        <v>45922</v>
      </c>
      <c r="R80" s="26" t="s">
        <v>238</v>
      </c>
      <c r="S80" s="23" t="s">
        <v>166</v>
      </c>
      <c r="T80" s="23" t="s">
        <v>743</v>
      </c>
      <c r="U80" s="110" t="s">
        <v>169</v>
      </c>
    </row>
    <row r="81" spans="2:21" s="144" customFormat="1" ht="28.5" customHeight="1" x14ac:dyDescent="0.2">
      <c r="B81" s="44" t="s">
        <v>1</v>
      </c>
      <c r="C81" s="23" t="s">
        <v>743</v>
      </c>
      <c r="D81" s="23" t="s">
        <v>168</v>
      </c>
      <c r="E81" s="23" t="s">
        <v>532</v>
      </c>
      <c r="F81" s="23"/>
      <c r="G81" s="23">
        <v>2</v>
      </c>
      <c r="H81" s="23">
        <v>729.6</v>
      </c>
      <c r="I81" s="23">
        <v>4</v>
      </c>
      <c r="J81" s="35" t="s">
        <v>97</v>
      </c>
      <c r="K81" s="23">
        <v>3</v>
      </c>
      <c r="L81" s="64">
        <f>L78*3</f>
        <v>57.900000000000006</v>
      </c>
      <c r="M81" s="64" t="s">
        <v>77</v>
      </c>
      <c r="N81" s="25">
        <v>45717</v>
      </c>
      <c r="O81" s="64">
        <f>O78*3</f>
        <v>55.800000000000004</v>
      </c>
      <c r="P81" s="64" t="s">
        <v>77</v>
      </c>
      <c r="Q81" s="26">
        <v>45922</v>
      </c>
      <c r="R81" s="26" t="s">
        <v>238</v>
      </c>
      <c r="S81" s="23" t="s">
        <v>166</v>
      </c>
      <c r="T81" s="23" t="s">
        <v>743</v>
      </c>
      <c r="U81" s="110" t="s">
        <v>169</v>
      </c>
    </row>
    <row r="82" spans="2:21" s="144" customFormat="1" ht="28.5" customHeight="1" x14ac:dyDescent="0.2">
      <c r="B82" s="44" t="s">
        <v>1</v>
      </c>
      <c r="C82" s="23" t="s">
        <v>743</v>
      </c>
      <c r="D82" s="23" t="s">
        <v>168</v>
      </c>
      <c r="E82" s="23" t="s">
        <v>532</v>
      </c>
      <c r="F82" s="23"/>
      <c r="G82" s="23">
        <v>2</v>
      </c>
      <c r="H82" s="23">
        <v>729.6</v>
      </c>
      <c r="I82" s="23">
        <v>5</v>
      </c>
      <c r="J82" s="35" t="s">
        <v>96</v>
      </c>
      <c r="K82" s="23">
        <v>4</v>
      </c>
      <c r="L82" s="64">
        <f>L78*2</f>
        <v>38.6</v>
      </c>
      <c r="M82" s="64" t="s">
        <v>77</v>
      </c>
      <c r="N82" s="25">
        <v>45717</v>
      </c>
      <c r="O82" s="64">
        <f>O78*2</f>
        <v>37.200000000000003</v>
      </c>
      <c r="P82" s="64" t="s">
        <v>77</v>
      </c>
      <c r="Q82" s="26">
        <v>45922</v>
      </c>
      <c r="R82" s="26" t="s">
        <v>238</v>
      </c>
      <c r="S82" s="23" t="s">
        <v>166</v>
      </c>
      <c r="T82" s="23" t="s">
        <v>743</v>
      </c>
      <c r="U82" s="110" t="s">
        <v>169</v>
      </c>
    </row>
    <row r="83" spans="2:21" s="144" customFormat="1" ht="28.5" customHeight="1" x14ac:dyDescent="0.2">
      <c r="B83" s="44" t="s">
        <v>1</v>
      </c>
      <c r="C83" s="23" t="s">
        <v>743</v>
      </c>
      <c r="D83" s="23" t="s">
        <v>168</v>
      </c>
      <c r="E83" s="23" t="s">
        <v>532</v>
      </c>
      <c r="F83" s="23"/>
      <c r="G83" s="23">
        <v>2</v>
      </c>
      <c r="H83" s="23">
        <v>729.6</v>
      </c>
      <c r="I83" s="23">
        <v>6</v>
      </c>
      <c r="J83" s="35" t="s">
        <v>72</v>
      </c>
      <c r="K83" s="23">
        <v>4</v>
      </c>
      <c r="L83" s="64">
        <f>L78*4</f>
        <v>77.2</v>
      </c>
      <c r="M83" s="64" t="s">
        <v>77</v>
      </c>
      <c r="N83" s="25">
        <v>45717</v>
      </c>
      <c r="O83" s="64">
        <f>O78*4</f>
        <v>74.400000000000006</v>
      </c>
      <c r="P83" s="64" t="s">
        <v>77</v>
      </c>
      <c r="Q83" s="26">
        <v>45922</v>
      </c>
      <c r="R83" s="26" t="s">
        <v>238</v>
      </c>
      <c r="S83" s="23" t="s">
        <v>166</v>
      </c>
      <c r="T83" s="23" t="s">
        <v>743</v>
      </c>
      <c r="U83" s="110" t="s">
        <v>169</v>
      </c>
    </row>
    <row r="84" spans="2:21" s="144" customFormat="1" ht="28.5" customHeight="1" x14ac:dyDescent="0.2">
      <c r="B84" s="44" t="s">
        <v>1</v>
      </c>
      <c r="C84" s="23" t="s">
        <v>743</v>
      </c>
      <c r="D84" s="23" t="s">
        <v>168</v>
      </c>
      <c r="E84" s="23" t="s">
        <v>532</v>
      </c>
      <c r="F84" s="23"/>
      <c r="G84" s="23">
        <v>2</v>
      </c>
      <c r="H84" s="23">
        <v>729.6</v>
      </c>
      <c r="I84" s="23">
        <v>7</v>
      </c>
      <c r="J84" s="35" t="s">
        <v>72</v>
      </c>
      <c r="K84" s="23">
        <v>5</v>
      </c>
      <c r="L84" s="64">
        <f>L78*5</f>
        <v>96.5</v>
      </c>
      <c r="M84" s="64" t="s">
        <v>77</v>
      </c>
      <c r="N84" s="25">
        <v>45717</v>
      </c>
      <c r="O84" s="64">
        <f>O78*5</f>
        <v>93</v>
      </c>
      <c r="P84" s="64" t="s">
        <v>77</v>
      </c>
      <c r="Q84" s="26">
        <v>45922</v>
      </c>
      <c r="R84" s="26" t="s">
        <v>238</v>
      </c>
      <c r="S84" s="23" t="s">
        <v>166</v>
      </c>
      <c r="T84" s="23" t="s">
        <v>743</v>
      </c>
      <c r="U84" s="110" t="s">
        <v>169</v>
      </c>
    </row>
    <row r="85" spans="2:21" s="144" customFormat="1" ht="28.5" customHeight="1" x14ac:dyDescent="0.2">
      <c r="B85" s="44" t="s">
        <v>1</v>
      </c>
      <c r="C85" s="23" t="s">
        <v>743</v>
      </c>
      <c r="D85" s="23" t="s">
        <v>168</v>
      </c>
      <c r="E85" s="23" t="s">
        <v>532</v>
      </c>
      <c r="F85" s="23"/>
      <c r="G85" s="23">
        <v>2</v>
      </c>
      <c r="H85" s="23">
        <v>729.6</v>
      </c>
      <c r="I85" s="23">
        <v>8</v>
      </c>
      <c r="J85" s="35" t="s">
        <v>72</v>
      </c>
      <c r="K85" s="23">
        <v>6</v>
      </c>
      <c r="L85" s="64">
        <f>L78*6</f>
        <v>115.80000000000001</v>
      </c>
      <c r="M85" s="64" t="s">
        <v>77</v>
      </c>
      <c r="N85" s="25">
        <v>45717</v>
      </c>
      <c r="O85" s="64">
        <f>O78*6</f>
        <v>111.60000000000001</v>
      </c>
      <c r="P85" s="64" t="s">
        <v>77</v>
      </c>
      <c r="Q85" s="26">
        <v>45922</v>
      </c>
      <c r="R85" s="26" t="s">
        <v>238</v>
      </c>
      <c r="S85" s="23" t="s">
        <v>166</v>
      </c>
      <c r="T85" s="23" t="s">
        <v>743</v>
      </c>
      <c r="U85" s="110" t="s">
        <v>169</v>
      </c>
    </row>
    <row r="86" spans="2:21" s="144" customFormat="1" ht="28.5" customHeight="1" x14ac:dyDescent="0.2">
      <c r="B86" s="44" t="s">
        <v>1</v>
      </c>
      <c r="C86" s="23" t="s">
        <v>743</v>
      </c>
      <c r="D86" s="23" t="s">
        <v>168</v>
      </c>
      <c r="E86" s="23" t="s">
        <v>532</v>
      </c>
      <c r="F86" s="23"/>
      <c r="G86" s="23">
        <v>2</v>
      </c>
      <c r="H86" s="23">
        <v>729.6</v>
      </c>
      <c r="I86" s="23">
        <v>9</v>
      </c>
      <c r="J86" s="35" t="s">
        <v>72</v>
      </c>
      <c r="K86" s="23">
        <v>7</v>
      </c>
      <c r="L86" s="64">
        <f>L78*7</f>
        <v>135.1</v>
      </c>
      <c r="M86" s="64" t="s">
        <v>77</v>
      </c>
      <c r="N86" s="25">
        <v>45717</v>
      </c>
      <c r="O86" s="64">
        <f>O78*7</f>
        <v>130.20000000000002</v>
      </c>
      <c r="P86" s="64" t="s">
        <v>77</v>
      </c>
      <c r="Q86" s="26">
        <v>45922</v>
      </c>
      <c r="R86" s="26" t="s">
        <v>238</v>
      </c>
      <c r="S86" s="23" t="s">
        <v>166</v>
      </c>
      <c r="T86" s="23" t="s">
        <v>743</v>
      </c>
      <c r="U86" s="110" t="s">
        <v>169</v>
      </c>
    </row>
    <row r="87" spans="2:21" s="144" customFormat="1" ht="28.5" customHeight="1" x14ac:dyDescent="0.2">
      <c r="B87" s="44" t="s">
        <v>1</v>
      </c>
      <c r="C87" s="23" t="s">
        <v>743</v>
      </c>
      <c r="D87" s="23" t="s">
        <v>168</v>
      </c>
      <c r="E87" s="23" t="s">
        <v>532</v>
      </c>
      <c r="F87" s="23"/>
      <c r="G87" s="23">
        <v>2</v>
      </c>
      <c r="H87" s="23">
        <v>729.6</v>
      </c>
      <c r="I87" s="23">
        <v>10</v>
      </c>
      <c r="J87" s="35" t="s">
        <v>72</v>
      </c>
      <c r="K87" s="23">
        <v>8</v>
      </c>
      <c r="L87" s="64">
        <f>L78*8</f>
        <v>154.4</v>
      </c>
      <c r="M87" s="64" t="s">
        <v>77</v>
      </c>
      <c r="N87" s="25">
        <v>45717</v>
      </c>
      <c r="O87" s="64">
        <f>O78*8</f>
        <v>148.80000000000001</v>
      </c>
      <c r="P87" s="64" t="s">
        <v>77</v>
      </c>
      <c r="Q87" s="26">
        <v>45922</v>
      </c>
      <c r="R87" s="26" t="s">
        <v>238</v>
      </c>
      <c r="S87" s="23" t="s">
        <v>166</v>
      </c>
      <c r="T87" s="23" t="s">
        <v>743</v>
      </c>
      <c r="U87" s="110" t="s">
        <v>169</v>
      </c>
    </row>
    <row r="88" spans="2:21" s="144" customFormat="1" ht="28.5" customHeight="1" x14ac:dyDescent="0.2">
      <c r="B88" s="44" t="s">
        <v>1</v>
      </c>
      <c r="C88" s="23" t="s">
        <v>743</v>
      </c>
      <c r="D88" s="23" t="s">
        <v>168</v>
      </c>
      <c r="E88" s="23" t="s">
        <v>532</v>
      </c>
      <c r="F88" s="23"/>
      <c r="G88" s="23">
        <v>2</v>
      </c>
      <c r="H88" s="23">
        <v>729.6</v>
      </c>
      <c r="I88" s="23">
        <v>11</v>
      </c>
      <c r="J88" s="35" t="s">
        <v>100</v>
      </c>
      <c r="K88" s="23" t="s">
        <v>77</v>
      </c>
      <c r="L88" s="64" t="s">
        <v>77</v>
      </c>
      <c r="M88" s="64" t="s">
        <v>77</v>
      </c>
      <c r="N88" s="25">
        <v>45717</v>
      </c>
      <c r="O88" s="64" t="s">
        <v>77</v>
      </c>
      <c r="P88" s="64" t="s">
        <v>77</v>
      </c>
      <c r="Q88" s="26">
        <v>45922</v>
      </c>
      <c r="R88" s="26" t="s">
        <v>238</v>
      </c>
      <c r="S88" s="23" t="s">
        <v>166</v>
      </c>
      <c r="T88" s="23" t="s">
        <v>743</v>
      </c>
      <c r="U88" s="110" t="s">
        <v>169</v>
      </c>
    </row>
    <row r="89" spans="2:21" s="144" customFormat="1" ht="28.5" customHeight="1" x14ac:dyDescent="0.2">
      <c r="B89" s="44" t="s">
        <v>1</v>
      </c>
      <c r="C89" s="23" t="s">
        <v>743</v>
      </c>
      <c r="D89" s="23" t="s">
        <v>168</v>
      </c>
      <c r="E89" s="23" t="s">
        <v>532</v>
      </c>
      <c r="F89" s="23"/>
      <c r="G89" s="23">
        <v>2</v>
      </c>
      <c r="H89" s="23">
        <v>729.6</v>
      </c>
      <c r="I89" s="23">
        <v>12</v>
      </c>
      <c r="J89" s="35" t="s">
        <v>167</v>
      </c>
      <c r="K89" s="23" t="s">
        <v>77</v>
      </c>
      <c r="L89" s="64" t="s">
        <v>77</v>
      </c>
      <c r="M89" s="64" t="s">
        <v>77</v>
      </c>
      <c r="N89" s="25">
        <v>45717</v>
      </c>
      <c r="O89" s="64" t="s">
        <v>77</v>
      </c>
      <c r="P89" s="64" t="s">
        <v>77</v>
      </c>
      <c r="Q89" s="26">
        <v>45922</v>
      </c>
      <c r="R89" s="26" t="s">
        <v>238</v>
      </c>
      <c r="S89" s="23" t="s">
        <v>166</v>
      </c>
      <c r="T89" s="23" t="s">
        <v>743</v>
      </c>
      <c r="U89" s="110" t="s">
        <v>169</v>
      </c>
    </row>
    <row r="90" spans="2:21" s="144" customFormat="1" ht="28.5" customHeight="1" x14ac:dyDescent="0.2">
      <c r="B90" s="44" t="s">
        <v>1</v>
      </c>
      <c r="C90" s="23" t="s">
        <v>743</v>
      </c>
      <c r="D90" s="23" t="s">
        <v>168</v>
      </c>
      <c r="E90" s="23" t="s">
        <v>555</v>
      </c>
      <c r="F90" s="23"/>
      <c r="G90" s="23">
        <v>1</v>
      </c>
      <c r="H90" s="23">
        <v>729.6</v>
      </c>
      <c r="I90" s="23">
        <v>1</v>
      </c>
      <c r="J90" s="35" t="s">
        <v>76</v>
      </c>
      <c r="K90" s="23">
        <v>2</v>
      </c>
      <c r="L90" s="64">
        <v>19.3</v>
      </c>
      <c r="M90" s="64" t="s">
        <v>77</v>
      </c>
      <c r="N90" s="25">
        <v>45717</v>
      </c>
      <c r="O90" s="64">
        <v>10.1</v>
      </c>
      <c r="P90" s="64" t="s">
        <v>77</v>
      </c>
      <c r="Q90" s="26">
        <v>45922</v>
      </c>
      <c r="R90" s="26" t="s">
        <v>238</v>
      </c>
      <c r="S90" s="23" t="s">
        <v>166</v>
      </c>
      <c r="T90" s="23" t="s">
        <v>743</v>
      </c>
      <c r="U90" s="110" t="s">
        <v>169</v>
      </c>
    </row>
    <row r="91" spans="2:21" s="144" customFormat="1" ht="28.5" customHeight="1" x14ac:dyDescent="0.2">
      <c r="B91" s="44" t="s">
        <v>1</v>
      </c>
      <c r="C91" s="23" t="s">
        <v>743</v>
      </c>
      <c r="D91" s="23" t="s">
        <v>168</v>
      </c>
      <c r="E91" s="23" t="s">
        <v>555</v>
      </c>
      <c r="F91" s="23"/>
      <c r="G91" s="23">
        <v>1</v>
      </c>
      <c r="H91" s="23">
        <v>729.6</v>
      </c>
      <c r="I91" s="23">
        <v>2</v>
      </c>
      <c r="J91" s="35" t="s">
        <v>82</v>
      </c>
      <c r="K91" s="23">
        <v>2</v>
      </c>
      <c r="L91" s="24">
        <f>L90*2</f>
        <v>38.6</v>
      </c>
      <c r="M91" s="64" t="s">
        <v>77</v>
      </c>
      <c r="N91" s="25">
        <v>45717</v>
      </c>
      <c r="O91" s="24">
        <f>O90*2</f>
        <v>20.2</v>
      </c>
      <c r="P91" s="64" t="s">
        <v>77</v>
      </c>
      <c r="Q91" s="26">
        <v>45922</v>
      </c>
      <c r="R91" s="26" t="s">
        <v>238</v>
      </c>
      <c r="S91" s="23" t="s">
        <v>166</v>
      </c>
      <c r="T91" s="23" t="s">
        <v>743</v>
      </c>
      <c r="U91" s="110" t="s">
        <v>169</v>
      </c>
    </row>
    <row r="92" spans="2:21" s="144" customFormat="1" ht="28.5" customHeight="1" x14ac:dyDescent="0.2">
      <c r="B92" s="44" t="s">
        <v>1</v>
      </c>
      <c r="C92" s="23" t="s">
        <v>743</v>
      </c>
      <c r="D92" s="23" t="s">
        <v>168</v>
      </c>
      <c r="E92" s="23" t="s">
        <v>555</v>
      </c>
      <c r="F92" s="23"/>
      <c r="G92" s="23">
        <v>1</v>
      </c>
      <c r="H92" s="23">
        <v>729.6</v>
      </c>
      <c r="I92" s="23">
        <v>3</v>
      </c>
      <c r="J92" s="35" t="s">
        <v>95</v>
      </c>
      <c r="K92" s="23">
        <v>3</v>
      </c>
      <c r="L92" s="64">
        <f>L90*1.5</f>
        <v>28.950000000000003</v>
      </c>
      <c r="M92" s="64" t="s">
        <v>77</v>
      </c>
      <c r="N92" s="25">
        <v>45717</v>
      </c>
      <c r="O92" s="64">
        <f>O90*1.5</f>
        <v>15.149999999999999</v>
      </c>
      <c r="P92" s="64" t="s">
        <v>77</v>
      </c>
      <c r="Q92" s="26">
        <v>45922</v>
      </c>
      <c r="R92" s="26" t="s">
        <v>238</v>
      </c>
      <c r="S92" s="23" t="s">
        <v>166</v>
      </c>
      <c r="T92" s="23" t="s">
        <v>743</v>
      </c>
      <c r="U92" s="110" t="s">
        <v>169</v>
      </c>
    </row>
    <row r="93" spans="2:21" s="144" customFormat="1" ht="28.5" customHeight="1" x14ac:dyDescent="0.2">
      <c r="B93" s="44" t="s">
        <v>1</v>
      </c>
      <c r="C93" s="23" t="s">
        <v>743</v>
      </c>
      <c r="D93" s="23" t="s">
        <v>168</v>
      </c>
      <c r="E93" s="23" t="s">
        <v>555</v>
      </c>
      <c r="F93" s="23"/>
      <c r="G93" s="23">
        <v>1</v>
      </c>
      <c r="H93" s="23">
        <v>729.6</v>
      </c>
      <c r="I93" s="23">
        <v>4</v>
      </c>
      <c r="J93" s="35" t="s">
        <v>97</v>
      </c>
      <c r="K93" s="23">
        <v>3</v>
      </c>
      <c r="L93" s="64">
        <f>L90*3</f>
        <v>57.900000000000006</v>
      </c>
      <c r="M93" s="64" t="s">
        <v>77</v>
      </c>
      <c r="N93" s="25">
        <v>45717</v>
      </c>
      <c r="O93" s="64">
        <f>O90*3</f>
        <v>30.299999999999997</v>
      </c>
      <c r="P93" s="64" t="s">
        <v>77</v>
      </c>
      <c r="Q93" s="26">
        <v>45922</v>
      </c>
      <c r="R93" s="26" t="s">
        <v>238</v>
      </c>
      <c r="S93" s="23" t="s">
        <v>166</v>
      </c>
      <c r="T93" s="23" t="s">
        <v>743</v>
      </c>
      <c r="U93" s="110" t="s">
        <v>169</v>
      </c>
    </row>
    <row r="94" spans="2:21" s="144" customFormat="1" ht="28.5" customHeight="1" x14ac:dyDescent="0.2">
      <c r="B94" s="44" t="s">
        <v>1</v>
      </c>
      <c r="C94" s="23" t="s">
        <v>743</v>
      </c>
      <c r="D94" s="23" t="s">
        <v>168</v>
      </c>
      <c r="E94" s="23" t="s">
        <v>555</v>
      </c>
      <c r="F94" s="23"/>
      <c r="G94" s="23">
        <v>1</v>
      </c>
      <c r="H94" s="23">
        <v>729.6</v>
      </c>
      <c r="I94" s="23">
        <v>5</v>
      </c>
      <c r="J94" s="35" t="s">
        <v>96</v>
      </c>
      <c r="K94" s="23">
        <v>4</v>
      </c>
      <c r="L94" s="64">
        <f>L90*2</f>
        <v>38.6</v>
      </c>
      <c r="M94" s="64" t="s">
        <v>77</v>
      </c>
      <c r="N94" s="25">
        <v>45717</v>
      </c>
      <c r="O94" s="64">
        <f>O90*2</f>
        <v>20.2</v>
      </c>
      <c r="P94" s="64" t="s">
        <v>77</v>
      </c>
      <c r="Q94" s="26">
        <v>45922</v>
      </c>
      <c r="R94" s="26" t="s">
        <v>238</v>
      </c>
      <c r="S94" s="23" t="s">
        <v>166</v>
      </c>
      <c r="T94" s="23" t="s">
        <v>743</v>
      </c>
      <c r="U94" s="110" t="s">
        <v>169</v>
      </c>
    </row>
    <row r="95" spans="2:21" s="144" customFormat="1" ht="28.5" customHeight="1" x14ac:dyDescent="0.2">
      <c r="B95" s="44" t="s">
        <v>1</v>
      </c>
      <c r="C95" s="23" t="s">
        <v>743</v>
      </c>
      <c r="D95" s="23" t="s">
        <v>168</v>
      </c>
      <c r="E95" s="23" t="s">
        <v>555</v>
      </c>
      <c r="F95" s="23"/>
      <c r="G95" s="23">
        <v>1</v>
      </c>
      <c r="H95" s="23">
        <v>729.6</v>
      </c>
      <c r="I95" s="23">
        <v>6</v>
      </c>
      <c r="J95" s="35" t="s">
        <v>72</v>
      </c>
      <c r="K95" s="23">
        <v>4</v>
      </c>
      <c r="L95" s="64">
        <f>L90*4</f>
        <v>77.2</v>
      </c>
      <c r="M95" s="64" t="s">
        <v>77</v>
      </c>
      <c r="N95" s="25">
        <v>45717</v>
      </c>
      <c r="O95" s="64">
        <f>O90*4</f>
        <v>40.4</v>
      </c>
      <c r="P95" s="64" t="s">
        <v>77</v>
      </c>
      <c r="Q95" s="26">
        <v>45922</v>
      </c>
      <c r="R95" s="26" t="s">
        <v>238</v>
      </c>
      <c r="S95" s="23" t="s">
        <v>166</v>
      </c>
      <c r="T95" s="23" t="s">
        <v>743</v>
      </c>
      <c r="U95" s="110" t="s">
        <v>169</v>
      </c>
    </row>
    <row r="96" spans="2:21" s="144" customFormat="1" ht="28.5" customHeight="1" x14ac:dyDescent="0.2">
      <c r="B96" s="44" t="s">
        <v>1</v>
      </c>
      <c r="C96" s="23" t="s">
        <v>743</v>
      </c>
      <c r="D96" s="23" t="s">
        <v>168</v>
      </c>
      <c r="E96" s="23" t="s">
        <v>555</v>
      </c>
      <c r="F96" s="23"/>
      <c r="G96" s="23">
        <v>1</v>
      </c>
      <c r="H96" s="23">
        <v>729.6</v>
      </c>
      <c r="I96" s="23">
        <v>7</v>
      </c>
      <c r="J96" s="35" t="s">
        <v>72</v>
      </c>
      <c r="K96" s="23">
        <v>5</v>
      </c>
      <c r="L96" s="64">
        <f>L90*5</f>
        <v>96.5</v>
      </c>
      <c r="M96" s="64" t="s">
        <v>77</v>
      </c>
      <c r="N96" s="25">
        <v>45717</v>
      </c>
      <c r="O96" s="64">
        <f>O90*5</f>
        <v>50.5</v>
      </c>
      <c r="P96" s="64" t="s">
        <v>77</v>
      </c>
      <c r="Q96" s="26">
        <v>45922</v>
      </c>
      <c r="R96" s="26" t="s">
        <v>238</v>
      </c>
      <c r="S96" s="23" t="s">
        <v>166</v>
      </c>
      <c r="T96" s="23" t="s">
        <v>743</v>
      </c>
      <c r="U96" s="110" t="s">
        <v>169</v>
      </c>
    </row>
    <row r="97" spans="2:21" s="144" customFormat="1" ht="28.5" customHeight="1" x14ac:dyDescent="0.2">
      <c r="B97" s="44" t="s">
        <v>1</v>
      </c>
      <c r="C97" s="23" t="s">
        <v>743</v>
      </c>
      <c r="D97" s="23" t="s">
        <v>168</v>
      </c>
      <c r="E97" s="23" t="s">
        <v>555</v>
      </c>
      <c r="F97" s="23"/>
      <c r="G97" s="23">
        <v>1</v>
      </c>
      <c r="H97" s="23">
        <v>729.6</v>
      </c>
      <c r="I97" s="23">
        <v>8</v>
      </c>
      <c r="J97" s="35" t="s">
        <v>72</v>
      </c>
      <c r="K97" s="23">
        <v>6</v>
      </c>
      <c r="L97" s="64">
        <f>L90*6</f>
        <v>115.80000000000001</v>
      </c>
      <c r="M97" s="64" t="s">
        <v>77</v>
      </c>
      <c r="N97" s="25">
        <v>45717</v>
      </c>
      <c r="O97" s="64">
        <f>O90*6</f>
        <v>60.599999999999994</v>
      </c>
      <c r="P97" s="64" t="s">
        <v>77</v>
      </c>
      <c r="Q97" s="26">
        <v>45922</v>
      </c>
      <c r="R97" s="26" t="s">
        <v>238</v>
      </c>
      <c r="S97" s="23" t="s">
        <v>166</v>
      </c>
      <c r="T97" s="23" t="s">
        <v>743</v>
      </c>
      <c r="U97" s="110" t="s">
        <v>169</v>
      </c>
    </row>
    <row r="98" spans="2:21" s="144" customFormat="1" ht="28.5" customHeight="1" x14ac:dyDescent="0.2">
      <c r="B98" s="44" t="s">
        <v>1</v>
      </c>
      <c r="C98" s="23" t="s">
        <v>743</v>
      </c>
      <c r="D98" s="23" t="s">
        <v>168</v>
      </c>
      <c r="E98" s="23" t="s">
        <v>555</v>
      </c>
      <c r="F98" s="23"/>
      <c r="G98" s="23">
        <v>1</v>
      </c>
      <c r="H98" s="23">
        <v>729.6</v>
      </c>
      <c r="I98" s="23">
        <v>9</v>
      </c>
      <c r="J98" s="35" t="s">
        <v>72</v>
      </c>
      <c r="K98" s="23">
        <v>7</v>
      </c>
      <c r="L98" s="64">
        <f>L90*7</f>
        <v>135.1</v>
      </c>
      <c r="M98" s="64" t="s">
        <v>77</v>
      </c>
      <c r="N98" s="25">
        <v>45717</v>
      </c>
      <c r="O98" s="64">
        <f>O90*7</f>
        <v>70.7</v>
      </c>
      <c r="P98" s="64" t="s">
        <v>77</v>
      </c>
      <c r="Q98" s="26">
        <v>45922</v>
      </c>
      <c r="R98" s="26" t="s">
        <v>238</v>
      </c>
      <c r="S98" s="23" t="s">
        <v>166</v>
      </c>
      <c r="T98" s="23" t="s">
        <v>743</v>
      </c>
      <c r="U98" s="110" t="s">
        <v>169</v>
      </c>
    </row>
    <row r="99" spans="2:21" s="144" customFormat="1" ht="28.5" customHeight="1" x14ac:dyDescent="0.2">
      <c r="B99" s="44" t="s">
        <v>1</v>
      </c>
      <c r="C99" s="23" t="s">
        <v>743</v>
      </c>
      <c r="D99" s="23" t="s">
        <v>168</v>
      </c>
      <c r="E99" s="23" t="s">
        <v>555</v>
      </c>
      <c r="F99" s="23"/>
      <c r="G99" s="23">
        <v>1</v>
      </c>
      <c r="H99" s="23">
        <v>729.6</v>
      </c>
      <c r="I99" s="23">
        <v>10</v>
      </c>
      <c r="J99" s="35" t="s">
        <v>72</v>
      </c>
      <c r="K99" s="23">
        <v>8</v>
      </c>
      <c r="L99" s="64">
        <f>L90*8</f>
        <v>154.4</v>
      </c>
      <c r="M99" s="64" t="s">
        <v>77</v>
      </c>
      <c r="N99" s="25">
        <v>45717</v>
      </c>
      <c r="O99" s="64">
        <f>O90*8</f>
        <v>80.8</v>
      </c>
      <c r="P99" s="64" t="s">
        <v>77</v>
      </c>
      <c r="Q99" s="26">
        <v>45922</v>
      </c>
      <c r="R99" s="26" t="s">
        <v>238</v>
      </c>
      <c r="S99" s="23" t="s">
        <v>166</v>
      </c>
      <c r="T99" s="23" t="s">
        <v>743</v>
      </c>
      <c r="U99" s="110" t="s">
        <v>169</v>
      </c>
    </row>
    <row r="100" spans="2:21" s="144" customFormat="1" ht="28.5" customHeight="1" x14ac:dyDescent="0.2">
      <c r="B100" s="44" t="s">
        <v>1</v>
      </c>
      <c r="C100" s="23" t="s">
        <v>743</v>
      </c>
      <c r="D100" s="23" t="s">
        <v>168</v>
      </c>
      <c r="E100" s="23" t="s">
        <v>555</v>
      </c>
      <c r="F100" s="23"/>
      <c r="G100" s="23">
        <v>1</v>
      </c>
      <c r="H100" s="23">
        <v>729.6</v>
      </c>
      <c r="I100" s="23">
        <v>11</v>
      </c>
      <c r="J100" s="35" t="s">
        <v>100</v>
      </c>
      <c r="K100" s="23" t="s">
        <v>77</v>
      </c>
      <c r="L100" s="64" t="s">
        <v>77</v>
      </c>
      <c r="M100" s="64" t="s">
        <v>77</v>
      </c>
      <c r="N100" s="25">
        <v>45717</v>
      </c>
      <c r="O100" s="64" t="s">
        <v>77</v>
      </c>
      <c r="P100" s="64" t="s">
        <v>77</v>
      </c>
      <c r="Q100" s="26">
        <v>45922</v>
      </c>
      <c r="R100" s="26" t="s">
        <v>238</v>
      </c>
      <c r="S100" s="23" t="s">
        <v>166</v>
      </c>
      <c r="T100" s="23" t="s">
        <v>743</v>
      </c>
      <c r="U100" s="110" t="s">
        <v>169</v>
      </c>
    </row>
    <row r="101" spans="2:21" s="144" customFormat="1" ht="28.5" customHeight="1" x14ac:dyDescent="0.2">
      <c r="B101" s="44" t="s">
        <v>1</v>
      </c>
      <c r="C101" s="23" t="s">
        <v>743</v>
      </c>
      <c r="D101" s="23" t="s">
        <v>168</v>
      </c>
      <c r="E101" s="23" t="s">
        <v>555</v>
      </c>
      <c r="F101" s="23"/>
      <c r="G101" s="23">
        <v>1</v>
      </c>
      <c r="H101" s="23">
        <v>729.6</v>
      </c>
      <c r="I101" s="23">
        <v>12</v>
      </c>
      <c r="J101" s="35" t="s">
        <v>167</v>
      </c>
      <c r="K101" s="23" t="s">
        <v>77</v>
      </c>
      <c r="L101" s="64" t="s">
        <v>77</v>
      </c>
      <c r="M101" s="64" t="s">
        <v>77</v>
      </c>
      <c r="N101" s="64" t="s">
        <v>77</v>
      </c>
      <c r="O101" s="64" t="s">
        <v>77</v>
      </c>
      <c r="P101" s="64" t="s">
        <v>77</v>
      </c>
      <c r="Q101" s="26">
        <v>45922</v>
      </c>
      <c r="R101" s="26" t="s">
        <v>238</v>
      </c>
      <c r="S101" s="23" t="s">
        <v>166</v>
      </c>
      <c r="T101" s="23" t="s">
        <v>743</v>
      </c>
      <c r="U101" s="110" t="s">
        <v>169</v>
      </c>
    </row>
    <row r="102" spans="2:21" s="144" customFormat="1" ht="28.5" customHeight="1" x14ac:dyDescent="0.2">
      <c r="B102" s="44" t="s">
        <v>1</v>
      </c>
      <c r="C102" s="23" t="s">
        <v>743</v>
      </c>
      <c r="D102" s="23" t="s">
        <v>324</v>
      </c>
      <c r="E102" s="23" t="s">
        <v>556</v>
      </c>
      <c r="F102" s="23"/>
      <c r="G102" s="23">
        <v>1</v>
      </c>
      <c r="H102" s="23">
        <v>145</v>
      </c>
      <c r="I102" s="23">
        <v>1</v>
      </c>
      <c r="J102" s="35" t="s">
        <v>76</v>
      </c>
      <c r="K102" s="23">
        <v>2</v>
      </c>
      <c r="L102" s="64">
        <v>20.100000000000001</v>
      </c>
      <c r="M102" s="64" t="s">
        <v>77</v>
      </c>
      <c r="N102" s="25">
        <v>45717</v>
      </c>
      <c r="O102" s="64" t="s">
        <v>77</v>
      </c>
      <c r="P102" s="64" t="s">
        <v>77</v>
      </c>
      <c r="Q102" s="26">
        <v>45922</v>
      </c>
      <c r="R102" s="26" t="s">
        <v>238</v>
      </c>
      <c r="S102" s="23" t="s">
        <v>166</v>
      </c>
      <c r="T102" s="23" t="s">
        <v>743</v>
      </c>
      <c r="U102" s="110" t="s">
        <v>169</v>
      </c>
    </row>
    <row r="103" spans="2:21" s="144" customFormat="1" ht="28.5" customHeight="1" x14ac:dyDescent="0.2">
      <c r="B103" s="44" t="s">
        <v>1</v>
      </c>
      <c r="C103" s="23" t="s">
        <v>743</v>
      </c>
      <c r="D103" s="23" t="s">
        <v>324</v>
      </c>
      <c r="E103" s="23" t="s">
        <v>556</v>
      </c>
      <c r="F103" s="23"/>
      <c r="G103" s="23">
        <v>1</v>
      </c>
      <c r="H103" s="23">
        <v>145</v>
      </c>
      <c r="I103" s="23">
        <v>2</v>
      </c>
      <c r="J103" s="35" t="s">
        <v>82</v>
      </c>
      <c r="K103" s="23">
        <v>2</v>
      </c>
      <c r="L103" s="24">
        <f>L102*2</f>
        <v>40.200000000000003</v>
      </c>
      <c r="M103" s="64" t="s">
        <v>77</v>
      </c>
      <c r="N103" s="25">
        <v>45717</v>
      </c>
      <c r="O103" s="64" t="s">
        <v>77</v>
      </c>
      <c r="P103" s="64" t="s">
        <v>77</v>
      </c>
      <c r="Q103" s="26">
        <v>45922</v>
      </c>
      <c r="R103" s="26" t="s">
        <v>238</v>
      </c>
      <c r="S103" s="23" t="s">
        <v>166</v>
      </c>
      <c r="T103" s="23" t="s">
        <v>743</v>
      </c>
      <c r="U103" s="110" t="s">
        <v>169</v>
      </c>
    </row>
    <row r="104" spans="2:21" s="144" customFormat="1" ht="28.5" customHeight="1" x14ac:dyDescent="0.2">
      <c r="B104" s="44" t="s">
        <v>1</v>
      </c>
      <c r="C104" s="23" t="s">
        <v>743</v>
      </c>
      <c r="D104" s="23" t="s">
        <v>324</v>
      </c>
      <c r="E104" s="23" t="s">
        <v>556</v>
      </c>
      <c r="F104" s="23"/>
      <c r="G104" s="23">
        <v>1</v>
      </c>
      <c r="H104" s="23">
        <v>145</v>
      </c>
      <c r="I104" s="23">
        <v>3</v>
      </c>
      <c r="J104" s="35" t="s">
        <v>95</v>
      </c>
      <c r="K104" s="23">
        <v>3</v>
      </c>
      <c r="L104" s="64">
        <f>L102*1.5</f>
        <v>30.150000000000002</v>
      </c>
      <c r="M104" s="64" t="s">
        <v>77</v>
      </c>
      <c r="N104" s="25">
        <v>45717</v>
      </c>
      <c r="O104" s="64" t="s">
        <v>77</v>
      </c>
      <c r="P104" s="64" t="s">
        <v>77</v>
      </c>
      <c r="Q104" s="26">
        <v>45922</v>
      </c>
      <c r="R104" s="26" t="s">
        <v>238</v>
      </c>
      <c r="S104" s="23" t="s">
        <v>166</v>
      </c>
      <c r="T104" s="23" t="s">
        <v>743</v>
      </c>
      <c r="U104" s="110" t="s">
        <v>169</v>
      </c>
    </row>
    <row r="105" spans="2:21" s="144" customFormat="1" ht="28.5" customHeight="1" x14ac:dyDescent="0.2">
      <c r="B105" s="44" t="s">
        <v>1</v>
      </c>
      <c r="C105" s="23" t="s">
        <v>743</v>
      </c>
      <c r="D105" s="23" t="s">
        <v>324</v>
      </c>
      <c r="E105" s="23" t="s">
        <v>556</v>
      </c>
      <c r="F105" s="23"/>
      <c r="G105" s="23">
        <v>1</v>
      </c>
      <c r="H105" s="23">
        <v>145</v>
      </c>
      <c r="I105" s="23">
        <v>4</v>
      </c>
      <c r="J105" s="35" t="s">
        <v>97</v>
      </c>
      <c r="K105" s="23">
        <v>3</v>
      </c>
      <c r="L105" s="64">
        <f>L102*3</f>
        <v>60.300000000000004</v>
      </c>
      <c r="M105" s="64" t="s">
        <v>77</v>
      </c>
      <c r="N105" s="25">
        <v>45717</v>
      </c>
      <c r="O105" s="64" t="s">
        <v>77</v>
      </c>
      <c r="P105" s="64" t="s">
        <v>77</v>
      </c>
      <c r="Q105" s="26">
        <v>45922</v>
      </c>
      <c r="R105" s="26" t="s">
        <v>238</v>
      </c>
      <c r="S105" s="23" t="s">
        <v>166</v>
      </c>
      <c r="T105" s="23" t="s">
        <v>743</v>
      </c>
      <c r="U105" s="110" t="s">
        <v>169</v>
      </c>
    </row>
    <row r="106" spans="2:21" s="144" customFormat="1" ht="28.5" customHeight="1" x14ac:dyDescent="0.2">
      <c r="B106" s="44" t="s">
        <v>1</v>
      </c>
      <c r="C106" s="23" t="s">
        <v>743</v>
      </c>
      <c r="D106" s="23" t="s">
        <v>324</v>
      </c>
      <c r="E106" s="23" t="s">
        <v>556</v>
      </c>
      <c r="F106" s="23"/>
      <c r="G106" s="23">
        <v>1</v>
      </c>
      <c r="H106" s="23">
        <v>145</v>
      </c>
      <c r="I106" s="23">
        <v>5</v>
      </c>
      <c r="J106" s="35" t="s">
        <v>96</v>
      </c>
      <c r="K106" s="23">
        <v>4</v>
      </c>
      <c r="L106" s="64">
        <f>L102*2</f>
        <v>40.200000000000003</v>
      </c>
      <c r="M106" s="64" t="s">
        <v>77</v>
      </c>
      <c r="N106" s="25">
        <v>45717</v>
      </c>
      <c r="O106" s="64" t="s">
        <v>77</v>
      </c>
      <c r="P106" s="64" t="s">
        <v>77</v>
      </c>
      <c r="Q106" s="26">
        <v>45922</v>
      </c>
      <c r="R106" s="26" t="s">
        <v>238</v>
      </c>
      <c r="S106" s="23" t="s">
        <v>166</v>
      </c>
      <c r="T106" s="23" t="s">
        <v>743</v>
      </c>
      <c r="U106" s="110" t="s">
        <v>169</v>
      </c>
    </row>
    <row r="107" spans="2:21" s="144" customFormat="1" ht="28.5" customHeight="1" x14ac:dyDescent="0.2">
      <c r="B107" s="44" t="s">
        <v>1</v>
      </c>
      <c r="C107" s="23" t="s">
        <v>743</v>
      </c>
      <c r="D107" s="23" t="s">
        <v>324</v>
      </c>
      <c r="E107" s="23" t="s">
        <v>556</v>
      </c>
      <c r="F107" s="23"/>
      <c r="G107" s="23">
        <v>1</v>
      </c>
      <c r="H107" s="23">
        <v>145</v>
      </c>
      <c r="I107" s="23">
        <v>6</v>
      </c>
      <c r="J107" s="35" t="s">
        <v>72</v>
      </c>
      <c r="K107" s="23">
        <v>4</v>
      </c>
      <c r="L107" s="64">
        <f>L102*4</f>
        <v>80.400000000000006</v>
      </c>
      <c r="M107" s="64" t="s">
        <v>77</v>
      </c>
      <c r="N107" s="25">
        <v>45717</v>
      </c>
      <c r="O107" s="64" t="s">
        <v>77</v>
      </c>
      <c r="P107" s="64" t="s">
        <v>77</v>
      </c>
      <c r="Q107" s="26">
        <v>45922</v>
      </c>
      <c r="R107" s="26" t="s">
        <v>238</v>
      </c>
      <c r="S107" s="23" t="s">
        <v>166</v>
      </c>
      <c r="T107" s="23" t="s">
        <v>743</v>
      </c>
      <c r="U107" s="110" t="s">
        <v>169</v>
      </c>
    </row>
    <row r="108" spans="2:21" s="144" customFormat="1" ht="28.5" customHeight="1" x14ac:dyDescent="0.2">
      <c r="B108" s="44" t="s">
        <v>1</v>
      </c>
      <c r="C108" s="23" t="s">
        <v>743</v>
      </c>
      <c r="D108" s="23" t="s">
        <v>324</v>
      </c>
      <c r="E108" s="23" t="s">
        <v>556</v>
      </c>
      <c r="F108" s="23"/>
      <c r="G108" s="23">
        <v>1</v>
      </c>
      <c r="H108" s="23">
        <v>145</v>
      </c>
      <c r="I108" s="23">
        <v>7</v>
      </c>
      <c r="J108" s="35" t="s">
        <v>72</v>
      </c>
      <c r="K108" s="23">
        <v>5</v>
      </c>
      <c r="L108" s="64">
        <f>L102*5</f>
        <v>100.5</v>
      </c>
      <c r="M108" s="64" t="s">
        <v>77</v>
      </c>
      <c r="N108" s="25">
        <v>45717</v>
      </c>
      <c r="O108" s="64" t="s">
        <v>77</v>
      </c>
      <c r="P108" s="64" t="s">
        <v>77</v>
      </c>
      <c r="Q108" s="26">
        <v>45922</v>
      </c>
      <c r="R108" s="26" t="s">
        <v>238</v>
      </c>
      <c r="S108" s="23" t="s">
        <v>166</v>
      </c>
      <c r="T108" s="23" t="s">
        <v>743</v>
      </c>
      <c r="U108" s="110" t="s">
        <v>169</v>
      </c>
    </row>
    <row r="109" spans="2:21" s="144" customFormat="1" ht="28.5" customHeight="1" x14ac:dyDescent="0.2">
      <c r="B109" s="44" t="s">
        <v>1</v>
      </c>
      <c r="C109" s="23" t="s">
        <v>743</v>
      </c>
      <c r="D109" s="23" t="s">
        <v>324</v>
      </c>
      <c r="E109" s="23" t="s">
        <v>556</v>
      </c>
      <c r="F109" s="23"/>
      <c r="G109" s="23">
        <v>1</v>
      </c>
      <c r="H109" s="23">
        <v>145</v>
      </c>
      <c r="I109" s="23">
        <v>8</v>
      </c>
      <c r="J109" s="35" t="s">
        <v>72</v>
      </c>
      <c r="K109" s="23">
        <v>6</v>
      </c>
      <c r="L109" s="64">
        <f>L102*6</f>
        <v>120.60000000000001</v>
      </c>
      <c r="M109" s="64" t="s">
        <v>77</v>
      </c>
      <c r="N109" s="25">
        <v>45717</v>
      </c>
      <c r="O109" s="64" t="s">
        <v>77</v>
      </c>
      <c r="P109" s="64" t="s">
        <v>77</v>
      </c>
      <c r="Q109" s="26">
        <v>45922</v>
      </c>
      <c r="R109" s="26" t="s">
        <v>238</v>
      </c>
      <c r="S109" s="23" t="s">
        <v>166</v>
      </c>
      <c r="T109" s="23" t="s">
        <v>743</v>
      </c>
      <c r="U109" s="110" t="s">
        <v>169</v>
      </c>
    </row>
    <row r="110" spans="2:21" s="144" customFormat="1" ht="28.5" customHeight="1" x14ac:dyDescent="0.2">
      <c r="B110" s="44" t="s">
        <v>1</v>
      </c>
      <c r="C110" s="23" t="s">
        <v>743</v>
      </c>
      <c r="D110" s="23" t="s">
        <v>324</v>
      </c>
      <c r="E110" s="23" t="s">
        <v>556</v>
      </c>
      <c r="F110" s="23"/>
      <c r="G110" s="23">
        <v>1</v>
      </c>
      <c r="H110" s="23">
        <v>145</v>
      </c>
      <c r="I110" s="23">
        <v>9</v>
      </c>
      <c r="J110" s="35" t="s">
        <v>72</v>
      </c>
      <c r="K110" s="23">
        <v>7</v>
      </c>
      <c r="L110" s="64">
        <f>L102*7</f>
        <v>140.70000000000002</v>
      </c>
      <c r="M110" s="64" t="s">
        <v>77</v>
      </c>
      <c r="N110" s="25">
        <v>45717</v>
      </c>
      <c r="O110" s="64" t="s">
        <v>77</v>
      </c>
      <c r="P110" s="64" t="s">
        <v>77</v>
      </c>
      <c r="Q110" s="26">
        <v>45922</v>
      </c>
      <c r="R110" s="26" t="s">
        <v>238</v>
      </c>
      <c r="S110" s="23" t="s">
        <v>166</v>
      </c>
      <c r="T110" s="23" t="s">
        <v>743</v>
      </c>
      <c r="U110" s="110" t="s">
        <v>169</v>
      </c>
    </row>
    <row r="111" spans="2:21" s="144" customFormat="1" ht="28.5" customHeight="1" x14ac:dyDescent="0.2">
      <c r="B111" s="44" t="s">
        <v>1</v>
      </c>
      <c r="C111" s="23" t="s">
        <v>743</v>
      </c>
      <c r="D111" s="23" t="s">
        <v>324</v>
      </c>
      <c r="E111" s="23" t="s">
        <v>556</v>
      </c>
      <c r="F111" s="23"/>
      <c r="G111" s="23">
        <v>1</v>
      </c>
      <c r="H111" s="23">
        <v>145</v>
      </c>
      <c r="I111" s="23">
        <v>10</v>
      </c>
      <c r="J111" s="35" t="s">
        <v>72</v>
      </c>
      <c r="K111" s="23">
        <v>8</v>
      </c>
      <c r="L111" s="64">
        <f>L102*8</f>
        <v>160.80000000000001</v>
      </c>
      <c r="M111" s="64" t="s">
        <v>77</v>
      </c>
      <c r="N111" s="25">
        <v>45717</v>
      </c>
      <c r="O111" s="64" t="s">
        <v>77</v>
      </c>
      <c r="P111" s="64" t="s">
        <v>77</v>
      </c>
      <c r="Q111" s="26">
        <v>45922</v>
      </c>
      <c r="R111" s="26" t="s">
        <v>238</v>
      </c>
      <c r="S111" s="23" t="s">
        <v>166</v>
      </c>
      <c r="T111" s="23" t="s">
        <v>743</v>
      </c>
      <c r="U111" s="110" t="s">
        <v>169</v>
      </c>
    </row>
    <row r="112" spans="2:21" s="144" customFormat="1" ht="28.5" customHeight="1" x14ac:dyDescent="0.2">
      <c r="B112" s="44" t="s">
        <v>1</v>
      </c>
      <c r="C112" s="23" t="s">
        <v>743</v>
      </c>
      <c r="D112" s="23" t="s">
        <v>324</v>
      </c>
      <c r="E112" s="23" t="s">
        <v>556</v>
      </c>
      <c r="F112" s="23"/>
      <c r="G112" s="23">
        <v>1</v>
      </c>
      <c r="H112" s="23">
        <v>145</v>
      </c>
      <c r="I112" s="23">
        <v>11</v>
      </c>
      <c r="J112" s="35" t="s">
        <v>100</v>
      </c>
      <c r="K112" s="23" t="s">
        <v>77</v>
      </c>
      <c r="L112" s="64" t="s">
        <v>77</v>
      </c>
      <c r="M112" s="64" t="s">
        <v>77</v>
      </c>
      <c r="N112" s="25">
        <v>45717</v>
      </c>
      <c r="O112" s="64" t="s">
        <v>77</v>
      </c>
      <c r="P112" s="64" t="s">
        <v>77</v>
      </c>
      <c r="Q112" s="26">
        <v>45922</v>
      </c>
      <c r="R112" s="26" t="s">
        <v>238</v>
      </c>
      <c r="S112" s="23" t="s">
        <v>166</v>
      </c>
      <c r="T112" s="23" t="s">
        <v>743</v>
      </c>
      <c r="U112" s="110" t="s">
        <v>169</v>
      </c>
    </row>
    <row r="113" spans="2:21" s="144" customFormat="1" ht="28.5" customHeight="1" x14ac:dyDescent="0.2">
      <c r="B113" s="44" t="s">
        <v>1</v>
      </c>
      <c r="C113" s="23" t="s">
        <v>743</v>
      </c>
      <c r="D113" s="23" t="s">
        <v>324</v>
      </c>
      <c r="E113" s="23" t="s">
        <v>556</v>
      </c>
      <c r="F113" s="23"/>
      <c r="G113" s="23">
        <v>1</v>
      </c>
      <c r="H113" s="23">
        <v>145</v>
      </c>
      <c r="I113" s="23">
        <v>12</v>
      </c>
      <c r="J113" s="35" t="s">
        <v>167</v>
      </c>
      <c r="K113" s="23" t="s">
        <v>77</v>
      </c>
      <c r="L113" s="64" t="s">
        <v>77</v>
      </c>
      <c r="M113" s="64" t="s">
        <v>77</v>
      </c>
      <c r="N113" s="25">
        <v>45717</v>
      </c>
      <c r="O113" s="64" t="s">
        <v>77</v>
      </c>
      <c r="P113" s="64" t="s">
        <v>77</v>
      </c>
      <c r="Q113" s="26">
        <v>45922</v>
      </c>
      <c r="R113" s="26" t="s">
        <v>238</v>
      </c>
      <c r="S113" s="23" t="s">
        <v>166</v>
      </c>
      <c r="T113" s="23" t="s">
        <v>743</v>
      </c>
      <c r="U113" s="110" t="s">
        <v>169</v>
      </c>
    </row>
    <row r="114" spans="2:21" s="144" customFormat="1" ht="28.5" customHeight="1" x14ac:dyDescent="0.2">
      <c r="B114" s="44" t="s">
        <v>160</v>
      </c>
      <c r="C114" s="23" t="s">
        <v>328</v>
      </c>
      <c r="D114" s="23" t="s">
        <v>170</v>
      </c>
      <c r="E114" s="23" t="s">
        <v>533</v>
      </c>
      <c r="F114" s="23" t="s">
        <v>372</v>
      </c>
      <c r="G114" s="23">
        <v>5</v>
      </c>
      <c r="H114" s="23">
        <v>457.3</v>
      </c>
      <c r="I114" s="23">
        <v>1</v>
      </c>
      <c r="J114" s="35" t="s">
        <v>76</v>
      </c>
      <c r="K114" s="23">
        <v>2</v>
      </c>
      <c r="L114" s="64">
        <v>19.600000000000001</v>
      </c>
      <c r="M114" s="64" t="s">
        <v>77</v>
      </c>
      <c r="N114" s="25">
        <v>45292</v>
      </c>
      <c r="O114" s="64">
        <v>15.2</v>
      </c>
      <c r="P114" s="64" t="s">
        <v>77</v>
      </c>
      <c r="Q114" s="26">
        <v>44927</v>
      </c>
      <c r="R114" s="26" t="s">
        <v>238</v>
      </c>
      <c r="S114" s="23" t="s">
        <v>166</v>
      </c>
      <c r="T114" s="23" t="s">
        <v>166</v>
      </c>
      <c r="U114" s="112" t="s">
        <v>359</v>
      </c>
    </row>
    <row r="115" spans="2:21" s="144" customFormat="1" ht="28.5" customHeight="1" x14ac:dyDescent="0.2">
      <c r="B115" s="44" t="s">
        <v>160</v>
      </c>
      <c r="C115" s="23" t="s">
        <v>328</v>
      </c>
      <c r="D115" s="23" t="s">
        <v>170</v>
      </c>
      <c r="E115" s="23" t="s">
        <v>533</v>
      </c>
      <c r="F115" s="150">
        <v>75748.820000000007</v>
      </c>
      <c r="G115" s="23">
        <v>5</v>
      </c>
      <c r="H115" s="23">
        <v>457.3</v>
      </c>
      <c r="I115" s="23">
        <v>2</v>
      </c>
      <c r="J115" s="35" t="s">
        <v>82</v>
      </c>
      <c r="K115" s="23">
        <v>2</v>
      </c>
      <c r="L115" s="24">
        <v>39.1</v>
      </c>
      <c r="M115" s="64" t="s">
        <v>77</v>
      </c>
      <c r="N115" s="25">
        <v>45292</v>
      </c>
      <c r="O115" s="24">
        <v>30.5</v>
      </c>
      <c r="P115" s="64" t="s">
        <v>77</v>
      </c>
      <c r="Q115" s="26">
        <v>44927</v>
      </c>
      <c r="R115" s="26" t="s">
        <v>238</v>
      </c>
      <c r="S115" s="23" t="s">
        <v>166</v>
      </c>
      <c r="T115" s="23" t="s">
        <v>166</v>
      </c>
      <c r="U115" s="110" t="s">
        <v>359</v>
      </c>
    </row>
    <row r="116" spans="2:21" s="144" customFormat="1" ht="28.5" customHeight="1" x14ac:dyDescent="0.2">
      <c r="B116" s="44" t="s">
        <v>160</v>
      </c>
      <c r="C116" s="23" t="s">
        <v>328</v>
      </c>
      <c r="D116" s="23" t="s">
        <v>170</v>
      </c>
      <c r="E116" s="23" t="s">
        <v>533</v>
      </c>
      <c r="F116" s="148">
        <f>F115/456.4</f>
        <v>165.97024539877302</v>
      </c>
      <c r="G116" s="23">
        <v>5</v>
      </c>
      <c r="H116" s="23">
        <v>457.3</v>
      </c>
      <c r="I116" s="23">
        <v>3</v>
      </c>
      <c r="J116" s="35" t="s">
        <v>618</v>
      </c>
      <c r="K116" s="23">
        <v>3</v>
      </c>
      <c r="L116" s="64">
        <v>58.7</v>
      </c>
      <c r="M116" s="64" t="s">
        <v>77</v>
      </c>
      <c r="N116" s="25">
        <v>45292</v>
      </c>
      <c r="O116" s="64">
        <f>O114*1.5</f>
        <v>22.799999999999997</v>
      </c>
      <c r="P116" s="64" t="s">
        <v>77</v>
      </c>
      <c r="Q116" s="26">
        <v>44927</v>
      </c>
      <c r="R116" s="26" t="s">
        <v>238</v>
      </c>
      <c r="S116" s="23" t="s">
        <v>166</v>
      </c>
      <c r="T116" s="23" t="s">
        <v>166</v>
      </c>
      <c r="U116" s="110" t="s">
        <v>359</v>
      </c>
    </row>
    <row r="117" spans="2:21" s="144" customFormat="1" ht="28.5" customHeight="1" x14ac:dyDescent="0.2">
      <c r="B117" s="44" t="s">
        <v>160</v>
      </c>
      <c r="C117" s="23" t="s">
        <v>328</v>
      </c>
      <c r="D117" s="23" t="s">
        <v>170</v>
      </c>
      <c r="E117" s="23" t="s">
        <v>533</v>
      </c>
      <c r="F117" s="149">
        <f>F116/365</f>
        <v>0.45471300109252882</v>
      </c>
      <c r="G117" s="23">
        <v>5</v>
      </c>
      <c r="H117" s="23">
        <v>457.3</v>
      </c>
      <c r="I117" s="23">
        <v>4</v>
      </c>
      <c r="J117" s="35" t="s">
        <v>619</v>
      </c>
      <c r="K117" s="23">
        <v>4</v>
      </c>
      <c r="L117" s="64">
        <v>78.2</v>
      </c>
      <c r="M117" s="64" t="s">
        <v>77</v>
      </c>
      <c r="N117" s="25">
        <v>45292</v>
      </c>
      <c r="O117" s="64">
        <v>45.7</v>
      </c>
      <c r="P117" s="64" t="s">
        <v>77</v>
      </c>
      <c r="Q117" s="26">
        <v>44927</v>
      </c>
      <c r="R117" s="26" t="s">
        <v>238</v>
      </c>
      <c r="S117" s="23" t="s">
        <v>166</v>
      </c>
      <c r="T117" s="23" t="s">
        <v>166</v>
      </c>
      <c r="U117" s="110" t="s">
        <v>359</v>
      </c>
    </row>
    <row r="118" spans="2:21" s="144" customFormat="1" ht="28.5" customHeight="1" x14ac:dyDescent="0.2">
      <c r="B118" s="44" t="s">
        <v>160</v>
      </c>
      <c r="C118" s="23" t="s">
        <v>328</v>
      </c>
      <c r="D118" s="23" t="s">
        <v>170</v>
      </c>
      <c r="E118" s="23" t="s">
        <v>533</v>
      </c>
      <c r="F118" s="23" t="s">
        <v>370</v>
      </c>
      <c r="G118" s="23">
        <v>5</v>
      </c>
      <c r="H118" s="23">
        <v>457.3</v>
      </c>
      <c r="I118" s="23">
        <v>5</v>
      </c>
      <c r="J118" s="35" t="s">
        <v>619</v>
      </c>
      <c r="K118" s="23">
        <v>5</v>
      </c>
      <c r="L118" s="64">
        <v>97.8</v>
      </c>
      <c r="M118" s="64" t="s">
        <v>77</v>
      </c>
      <c r="N118" s="25">
        <v>45292</v>
      </c>
      <c r="O118" s="64">
        <v>30.5</v>
      </c>
      <c r="P118" s="64" t="s">
        <v>77</v>
      </c>
      <c r="Q118" s="26">
        <v>44927</v>
      </c>
      <c r="R118" s="26" t="s">
        <v>238</v>
      </c>
      <c r="S118" s="23" t="s">
        <v>166</v>
      </c>
      <c r="T118" s="23" t="s">
        <v>166</v>
      </c>
      <c r="U118" s="110" t="s">
        <v>359</v>
      </c>
    </row>
    <row r="119" spans="2:21" s="144" customFormat="1" ht="28.5" customHeight="1" x14ac:dyDescent="0.2">
      <c r="B119" s="44" t="s">
        <v>160</v>
      </c>
      <c r="C119" s="23" t="s">
        <v>328</v>
      </c>
      <c r="D119" s="23" t="s">
        <v>170</v>
      </c>
      <c r="E119" s="23" t="s">
        <v>533</v>
      </c>
      <c r="F119" s="23"/>
      <c r="G119" s="23">
        <v>5</v>
      </c>
      <c r="H119" s="23">
        <v>457.3</v>
      </c>
      <c r="I119" s="23">
        <v>6</v>
      </c>
      <c r="J119" s="35" t="s">
        <v>72</v>
      </c>
      <c r="K119" s="23">
        <v>6</v>
      </c>
      <c r="L119" s="64">
        <v>117.4</v>
      </c>
      <c r="M119" s="64" t="s">
        <v>77</v>
      </c>
      <c r="N119" s="25">
        <v>45292</v>
      </c>
      <c r="O119" s="64">
        <v>60.9</v>
      </c>
      <c r="P119" s="64" t="s">
        <v>77</v>
      </c>
      <c r="Q119" s="26">
        <v>44927</v>
      </c>
      <c r="R119" s="26" t="s">
        <v>238</v>
      </c>
      <c r="S119" s="23" t="s">
        <v>166</v>
      </c>
      <c r="T119" s="23" t="s">
        <v>166</v>
      </c>
      <c r="U119" s="110" t="s">
        <v>359</v>
      </c>
    </row>
    <row r="120" spans="2:21" s="144" customFormat="1" ht="28.5" customHeight="1" x14ac:dyDescent="0.2">
      <c r="B120" s="44" t="s">
        <v>160</v>
      </c>
      <c r="C120" s="23" t="s">
        <v>328</v>
      </c>
      <c r="D120" s="23" t="s">
        <v>170</v>
      </c>
      <c r="E120" s="23" t="s">
        <v>533</v>
      </c>
      <c r="F120" s="23"/>
      <c r="G120" s="23">
        <v>5</v>
      </c>
      <c r="H120" s="23">
        <v>457.3</v>
      </c>
      <c r="I120" s="23">
        <v>7</v>
      </c>
      <c r="J120" s="35" t="s">
        <v>620</v>
      </c>
      <c r="K120" s="23">
        <v>3</v>
      </c>
      <c r="L120" s="64">
        <v>29.3</v>
      </c>
      <c r="M120" s="64" t="s">
        <v>77</v>
      </c>
      <c r="N120" s="25">
        <v>45292</v>
      </c>
      <c r="O120" s="64">
        <v>76.2</v>
      </c>
      <c r="P120" s="64" t="s">
        <v>77</v>
      </c>
      <c r="Q120" s="26">
        <v>44927</v>
      </c>
      <c r="R120" s="26" t="s">
        <v>238</v>
      </c>
      <c r="S120" s="23" t="s">
        <v>166</v>
      </c>
      <c r="T120" s="23" t="s">
        <v>166</v>
      </c>
      <c r="U120" s="110" t="s">
        <v>359</v>
      </c>
    </row>
    <row r="121" spans="2:21" s="144" customFormat="1" ht="28.5" customHeight="1" x14ac:dyDescent="0.2">
      <c r="B121" s="44" t="s">
        <v>160</v>
      </c>
      <c r="C121" s="23" t="s">
        <v>328</v>
      </c>
      <c r="D121" s="23" t="s">
        <v>170</v>
      </c>
      <c r="E121" s="23" t="s">
        <v>533</v>
      </c>
      <c r="F121" s="23"/>
      <c r="G121" s="23">
        <v>5</v>
      </c>
      <c r="H121" s="23">
        <v>457.3</v>
      </c>
      <c r="I121" s="23">
        <v>8</v>
      </c>
      <c r="J121" s="35" t="s">
        <v>96</v>
      </c>
      <c r="K121" s="23">
        <v>4</v>
      </c>
      <c r="L121" s="64">
        <v>39.1</v>
      </c>
      <c r="M121" s="64" t="s">
        <v>77</v>
      </c>
      <c r="N121" s="25">
        <v>45292</v>
      </c>
      <c r="O121" s="64">
        <v>91.4</v>
      </c>
      <c r="P121" s="64" t="s">
        <v>77</v>
      </c>
      <c r="Q121" s="26">
        <v>44927</v>
      </c>
      <c r="R121" s="26" t="s">
        <v>238</v>
      </c>
      <c r="S121" s="23" t="s">
        <v>166</v>
      </c>
      <c r="T121" s="23" t="s">
        <v>166</v>
      </c>
      <c r="U121" s="110" t="s">
        <v>359</v>
      </c>
    </row>
    <row r="122" spans="2:21" s="144" customFormat="1" ht="28.5" customHeight="1" x14ac:dyDescent="0.2">
      <c r="B122" s="44" t="s">
        <v>160</v>
      </c>
      <c r="C122" s="23" t="s">
        <v>328</v>
      </c>
      <c r="D122" s="23" t="s">
        <v>170</v>
      </c>
      <c r="E122" s="23" t="s">
        <v>533</v>
      </c>
      <c r="F122" s="23"/>
      <c r="G122" s="23">
        <v>5</v>
      </c>
      <c r="H122" s="23">
        <v>457.3</v>
      </c>
      <c r="I122" s="23">
        <v>9</v>
      </c>
      <c r="J122" s="35" t="s">
        <v>77</v>
      </c>
      <c r="K122" s="23" t="s">
        <v>77</v>
      </c>
      <c r="L122" s="64" t="s">
        <v>77</v>
      </c>
      <c r="M122" s="64" t="s">
        <v>77</v>
      </c>
      <c r="N122" s="25">
        <v>45292</v>
      </c>
      <c r="O122" s="64">
        <f>O114*7</f>
        <v>106.39999999999999</v>
      </c>
      <c r="P122" s="64" t="s">
        <v>77</v>
      </c>
      <c r="Q122" s="26">
        <v>44927</v>
      </c>
      <c r="R122" s="26" t="s">
        <v>238</v>
      </c>
      <c r="S122" s="23" t="s">
        <v>166</v>
      </c>
      <c r="T122" s="23" t="s">
        <v>166</v>
      </c>
      <c r="U122" s="110" t="s">
        <v>359</v>
      </c>
    </row>
    <row r="123" spans="2:21" s="144" customFormat="1" ht="28.5" customHeight="1" x14ac:dyDescent="0.2">
      <c r="B123" s="44" t="s">
        <v>160</v>
      </c>
      <c r="C123" s="23" t="s">
        <v>328</v>
      </c>
      <c r="D123" s="23" t="s">
        <v>170</v>
      </c>
      <c r="E123" s="23" t="s">
        <v>533</v>
      </c>
      <c r="F123" s="23"/>
      <c r="G123" s="23">
        <v>5</v>
      </c>
      <c r="H123" s="23">
        <v>457.3</v>
      </c>
      <c r="I123" s="23">
        <v>10</v>
      </c>
      <c r="J123" s="35" t="s">
        <v>77</v>
      </c>
      <c r="K123" s="23" t="s">
        <v>77</v>
      </c>
      <c r="L123" s="64" t="s">
        <v>77</v>
      </c>
      <c r="M123" s="64" t="s">
        <v>77</v>
      </c>
      <c r="N123" s="25">
        <v>45292</v>
      </c>
      <c r="O123" s="64">
        <f>O114*8</f>
        <v>121.6</v>
      </c>
      <c r="P123" s="64" t="s">
        <v>77</v>
      </c>
      <c r="Q123" s="26">
        <v>44927</v>
      </c>
      <c r="R123" s="26" t="s">
        <v>238</v>
      </c>
      <c r="S123" s="23" t="s">
        <v>166</v>
      </c>
      <c r="T123" s="23" t="s">
        <v>166</v>
      </c>
      <c r="U123" s="110" t="s">
        <v>359</v>
      </c>
    </row>
    <row r="124" spans="2:21" s="144" customFormat="1" ht="28.5" customHeight="1" x14ac:dyDescent="0.2">
      <c r="B124" s="44" t="s">
        <v>160</v>
      </c>
      <c r="C124" s="23" t="s">
        <v>328</v>
      </c>
      <c r="D124" s="23" t="s">
        <v>170</v>
      </c>
      <c r="E124" s="23" t="s">
        <v>533</v>
      </c>
      <c r="F124" s="23"/>
      <c r="G124" s="23">
        <v>5</v>
      </c>
      <c r="H124" s="23">
        <v>457.3</v>
      </c>
      <c r="I124" s="23">
        <v>11</v>
      </c>
      <c r="J124" s="35" t="s">
        <v>77</v>
      </c>
      <c r="K124" s="23" t="s">
        <v>77</v>
      </c>
      <c r="L124" s="64" t="s">
        <v>77</v>
      </c>
      <c r="M124" s="64"/>
      <c r="N124" s="25">
        <v>45292</v>
      </c>
      <c r="O124" s="64" t="s">
        <v>77</v>
      </c>
      <c r="P124" s="64" t="s">
        <v>77</v>
      </c>
      <c r="Q124" s="26">
        <v>44927</v>
      </c>
      <c r="R124" s="26" t="s">
        <v>238</v>
      </c>
      <c r="S124" s="23" t="s">
        <v>166</v>
      </c>
      <c r="T124" s="23" t="s">
        <v>166</v>
      </c>
      <c r="U124" s="110" t="s">
        <v>359</v>
      </c>
    </row>
    <row r="125" spans="2:21" s="144" customFormat="1" ht="28.5" customHeight="1" x14ac:dyDescent="0.2">
      <c r="B125" s="44" t="s">
        <v>160</v>
      </c>
      <c r="C125" s="23" t="s">
        <v>328</v>
      </c>
      <c r="D125" s="23" t="s">
        <v>170</v>
      </c>
      <c r="E125" s="23" t="s">
        <v>533</v>
      </c>
      <c r="F125" s="23"/>
      <c r="G125" s="23">
        <v>5</v>
      </c>
      <c r="H125" s="23">
        <v>457.3</v>
      </c>
      <c r="I125" s="23">
        <v>12</v>
      </c>
      <c r="J125" s="35" t="s">
        <v>77</v>
      </c>
      <c r="K125" s="23" t="s">
        <v>77</v>
      </c>
      <c r="L125" s="64" t="s">
        <v>77</v>
      </c>
      <c r="M125" s="64"/>
      <c r="N125" s="25">
        <v>45292</v>
      </c>
      <c r="O125" s="64" t="s">
        <v>77</v>
      </c>
      <c r="P125" s="64" t="s">
        <v>77</v>
      </c>
      <c r="Q125" s="26">
        <v>44927</v>
      </c>
      <c r="R125" s="26" t="s">
        <v>238</v>
      </c>
      <c r="S125" s="23" t="s">
        <v>166</v>
      </c>
      <c r="T125" s="23" t="s">
        <v>166</v>
      </c>
      <c r="U125" s="110" t="s">
        <v>359</v>
      </c>
    </row>
    <row r="126" spans="2:21" s="144" customFormat="1" ht="28.5" customHeight="1" x14ac:dyDescent="0.2">
      <c r="B126" s="44" t="s">
        <v>160</v>
      </c>
      <c r="C126" s="23" t="s">
        <v>328</v>
      </c>
      <c r="D126" s="23" t="s">
        <v>170</v>
      </c>
      <c r="E126" s="23" t="s">
        <v>533</v>
      </c>
      <c r="F126" s="23"/>
      <c r="G126" s="23">
        <v>5</v>
      </c>
      <c r="H126" s="23">
        <v>457.3</v>
      </c>
      <c r="I126" s="23">
        <v>13</v>
      </c>
      <c r="J126" s="35" t="s">
        <v>77</v>
      </c>
      <c r="K126" s="23" t="s">
        <v>77</v>
      </c>
      <c r="L126" s="64" t="s">
        <v>77</v>
      </c>
      <c r="M126" s="64" t="s">
        <v>77</v>
      </c>
      <c r="N126" s="25">
        <v>45292</v>
      </c>
      <c r="O126" s="64">
        <v>2.9</v>
      </c>
      <c r="P126" s="64" t="s">
        <v>77</v>
      </c>
      <c r="Q126" s="26">
        <v>44927</v>
      </c>
      <c r="R126" s="26" t="s">
        <v>238</v>
      </c>
      <c r="S126" s="23" t="s">
        <v>166</v>
      </c>
      <c r="T126" s="23" t="s">
        <v>166</v>
      </c>
      <c r="U126" s="110" t="s">
        <v>359</v>
      </c>
    </row>
    <row r="127" spans="2:21" s="144" customFormat="1" ht="28.5" customHeight="1" x14ac:dyDescent="0.2">
      <c r="B127" s="44" t="s">
        <v>160</v>
      </c>
      <c r="C127" s="23" t="s">
        <v>328</v>
      </c>
      <c r="D127" s="23" t="s">
        <v>170</v>
      </c>
      <c r="E127" s="23" t="s">
        <v>533</v>
      </c>
      <c r="F127" s="23"/>
      <c r="G127" s="23">
        <v>5</v>
      </c>
      <c r="H127" s="23">
        <v>457.3</v>
      </c>
      <c r="I127" s="23">
        <v>12</v>
      </c>
      <c r="J127" s="35" t="s">
        <v>167</v>
      </c>
      <c r="K127" s="23" t="s">
        <v>77</v>
      </c>
      <c r="L127" s="64" t="s">
        <v>77</v>
      </c>
      <c r="M127" s="64" t="s">
        <v>77</v>
      </c>
      <c r="N127" s="25">
        <v>45292</v>
      </c>
      <c r="O127" s="64" t="s">
        <v>77</v>
      </c>
      <c r="P127" s="64" t="s">
        <v>77</v>
      </c>
      <c r="Q127" s="26">
        <v>44927</v>
      </c>
      <c r="R127" s="26" t="s">
        <v>238</v>
      </c>
      <c r="S127" s="23" t="s">
        <v>166</v>
      </c>
      <c r="T127" s="23" t="s">
        <v>166</v>
      </c>
      <c r="U127" s="110" t="s">
        <v>359</v>
      </c>
    </row>
    <row r="128" spans="2:21" s="144" customFormat="1" ht="28.5" customHeight="1" x14ac:dyDescent="0.2">
      <c r="B128" s="44" t="s">
        <v>604</v>
      </c>
      <c r="C128" s="23" t="s">
        <v>171</v>
      </c>
      <c r="D128" s="23" t="s">
        <v>230</v>
      </c>
      <c r="E128" s="23" t="s">
        <v>513</v>
      </c>
      <c r="F128" s="23" t="s">
        <v>373</v>
      </c>
      <c r="G128" s="23">
        <v>5</v>
      </c>
      <c r="H128" s="23">
        <v>413</v>
      </c>
      <c r="I128" s="23">
        <v>1</v>
      </c>
      <c r="J128" s="35" t="s">
        <v>76</v>
      </c>
      <c r="K128" s="23">
        <v>2</v>
      </c>
      <c r="L128" s="64">
        <v>8.4</v>
      </c>
      <c r="M128" s="64" t="s">
        <v>77</v>
      </c>
      <c r="N128" s="25">
        <v>45645</v>
      </c>
      <c r="O128" s="64">
        <v>7.9</v>
      </c>
      <c r="P128" s="64" t="s">
        <v>77</v>
      </c>
      <c r="Q128" s="26">
        <v>44979</v>
      </c>
      <c r="R128" s="26" t="s">
        <v>238</v>
      </c>
      <c r="S128" s="23" t="s">
        <v>166</v>
      </c>
      <c r="T128" s="23" t="s">
        <v>177</v>
      </c>
      <c r="U128" s="110" t="s">
        <v>173</v>
      </c>
    </row>
    <row r="129" spans="2:21" s="144" customFormat="1" ht="28.5" customHeight="1" x14ac:dyDescent="0.2">
      <c r="B129" s="44" t="s">
        <v>604</v>
      </c>
      <c r="C129" s="23" t="s">
        <v>171</v>
      </c>
      <c r="D129" s="23" t="s">
        <v>230</v>
      </c>
      <c r="E129" s="23" t="s">
        <v>513</v>
      </c>
      <c r="F129" s="150">
        <v>85504.37</v>
      </c>
      <c r="G129" s="23">
        <v>5</v>
      </c>
      <c r="H129" s="23">
        <v>413</v>
      </c>
      <c r="I129" s="23">
        <v>2</v>
      </c>
      <c r="J129" s="35" t="s">
        <v>82</v>
      </c>
      <c r="K129" s="23">
        <v>2</v>
      </c>
      <c r="L129" s="24">
        <f>L128*2</f>
        <v>16.8</v>
      </c>
      <c r="M129" s="64" t="s">
        <v>77</v>
      </c>
      <c r="N129" s="25">
        <v>45645</v>
      </c>
      <c r="O129" s="24">
        <f>O128*2</f>
        <v>15.8</v>
      </c>
      <c r="P129" s="64" t="s">
        <v>77</v>
      </c>
      <c r="Q129" s="26">
        <v>44979</v>
      </c>
      <c r="R129" s="26" t="s">
        <v>238</v>
      </c>
      <c r="S129" s="23" t="s">
        <v>166</v>
      </c>
      <c r="T129" s="23" t="s">
        <v>177</v>
      </c>
      <c r="U129" s="110" t="s">
        <v>173</v>
      </c>
    </row>
    <row r="130" spans="2:21" s="144" customFormat="1" ht="28.5" customHeight="1" x14ac:dyDescent="0.2">
      <c r="B130" s="44" t="s">
        <v>604</v>
      </c>
      <c r="C130" s="23" t="s">
        <v>171</v>
      </c>
      <c r="D130" s="23" t="s">
        <v>230</v>
      </c>
      <c r="E130" s="23" t="s">
        <v>513</v>
      </c>
      <c r="F130" s="148">
        <f>F129/406.2</f>
        <v>210.49820285573608</v>
      </c>
      <c r="G130" s="23">
        <v>5</v>
      </c>
      <c r="H130" s="23">
        <v>413</v>
      </c>
      <c r="I130" s="23">
        <v>3</v>
      </c>
      <c r="J130" s="35" t="s">
        <v>95</v>
      </c>
      <c r="K130" s="23">
        <v>3</v>
      </c>
      <c r="L130" s="64">
        <f>L128*1.5</f>
        <v>12.600000000000001</v>
      </c>
      <c r="M130" s="64" t="s">
        <v>77</v>
      </c>
      <c r="N130" s="25">
        <v>45645</v>
      </c>
      <c r="O130" s="64">
        <f>O128*1.5</f>
        <v>11.850000000000001</v>
      </c>
      <c r="P130" s="64" t="s">
        <v>77</v>
      </c>
      <c r="Q130" s="26">
        <v>44979</v>
      </c>
      <c r="R130" s="26" t="s">
        <v>238</v>
      </c>
      <c r="S130" s="23" t="s">
        <v>166</v>
      </c>
      <c r="T130" s="23" t="s">
        <v>177</v>
      </c>
      <c r="U130" s="110" t="s">
        <v>173</v>
      </c>
    </row>
    <row r="131" spans="2:21" s="144" customFormat="1" ht="28.5" customHeight="1" x14ac:dyDescent="0.2">
      <c r="B131" s="44" t="s">
        <v>604</v>
      </c>
      <c r="C131" s="23" t="s">
        <v>171</v>
      </c>
      <c r="D131" s="23" t="s">
        <v>230</v>
      </c>
      <c r="E131" s="23" t="s">
        <v>513</v>
      </c>
      <c r="F131" s="149">
        <f>F130/365</f>
        <v>0.57670740508420848</v>
      </c>
      <c r="G131" s="23">
        <v>5</v>
      </c>
      <c r="H131" s="23">
        <v>413</v>
      </c>
      <c r="I131" s="23">
        <v>4</v>
      </c>
      <c r="J131" s="35" t="s">
        <v>97</v>
      </c>
      <c r="K131" s="23">
        <v>3</v>
      </c>
      <c r="L131" s="64">
        <f>L128*3</f>
        <v>25.200000000000003</v>
      </c>
      <c r="M131" s="64" t="s">
        <v>77</v>
      </c>
      <c r="N131" s="25">
        <v>45645</v>
      </c>
      <c r="O131" s="64">
        <f>O128*3</f>
        <v>23.700000000000003</v>
      </c>
      <c r="P131" s="64" t="s">
        <v>77</v>
      </c>
      <c r="Q131" s="26">
        <v>44979</v>
      </c>
      <c r="R131" s="26" t="s">
        <v>238</v>
      </c>
      <c r="S131" s="23" t="s">
        <v>166</v>
      </c>
      <c r="T131" s="23" t="s">
        <v>177</v>
      </c>
      <c r="U131" s="110" t="s">
        <v>173</v>
      </c>
    </row>
    <row r="132" spans="2:21" s="144" customFormat="1" ht="28.5" customHeight="1" x14ac:dyDescent="0.2">
      <c r="B132" s="44" t="s">
        <v>604</v>
      </c>
      <c r="C132" s="23" t="s">
        <v>171</v>
      </c>
      <c r="D132" s="23" t="s">
        <v>230</v>
      </c>
      <c r="E132" s="23" t="s">
        <v>513</v>
      </c>
      <c r="F132" s="23" t="s">
        <v>370</v>
      </c>
      <c r="G132" s="23">
        <v>5</v>
      </c>
      <c r="H132" s="23">
        <v>413</v>
      </c>
      <c r="I132" s="23">
        <v>5</v>
      </c>
      <c r="J132" s="35" t="s">
        <v>96</v>
      </c>
      <c r="K132" s="23">
        <v>4</v>
      </c>
      <c r="L132" s="64">
        <f>L128*2</f>
        <v>16.8</v>
      </c>
      <c r="M132" s="64" t="s">
        <v>77</v>
      </c>
      <c r="N132" s="25">
        <v>45645</v>
      </c>
      <c r="O132" s="64">
        <f>O128*2</f>
        <v>15.8</v>
      </c>
      <c r="P132" s="64" t="s">
        <v>77</v>
      </c>
      <c r="Q132" s="26">
        <v>44979</v>
      </c>
      <c r="R132" s="26" t="s">
        <v>238</v>
      </c>
      <c r="S132" s="23" t="s">
        <v>166</v>
      </c>
      <c r="T132" s="23" t="s">
        <v>177</v>
      </c>
      <c r="U132" s="110" t="s">
        <v>173</v>
      </c>
    </row>
    <row r="133" spans="2:21" s="144" customFormat="1" ht="28.5" customHeight="1" x14ac:dyDescent="0.2">
      <c r="B133" s="44" t="s">
        <v>604</v>
      </c>
      <c r="C133" s="23" t="s">
        <v>171</v>
      </c>
      <c r="D133" s="23" t="s">
        <v>230</v>
      </c>
      <c r="E133" s="23" t="s">
        <v>513</v>
      </c>
      <c r="F133" s="23"/>
      <c r="G133" s="23">
        <v>5</v>
      </c>
      <c r="H133" s="23">
        <v>413</v>
      </c>
      <c r="I133" s="23">
        <v>6</v>
      </c>
      <c r="J133" s="35" t="s">
        <v>72</v>
      </c>
      <c r="K133" s="23">
        <v>4</v>
      </c>
      <c r="L133" s="64">
        <f>L128*4</f>
        <v>33.6</v>
      </c>
      <c r="M133" s="64" t="s">
        <v>77</v>
      </c>
      <c r="N133" s="25">
        <v>45645</v>
      </c>
      <c r="O133" s="64">
        <f>O128*4</f>
        <v>31.6</v>
      </c>
      <c r="P133" s="64" t="s">
        <v>77</v>
      </c>
      <c r="Q133" s="26">
        <v>44979</v>
      </c>
      <c r="R133" s="26" t="s">
        <v>238</v>
      </c>
      <c r="S133" s="23" t="s">
        <v>166</v>
      </c>
      <c r="T133" s="23" t="s">
        <v>177</v>
      </c>
      <c r="U133" s="110" t="s">
        <v>173</v>
      </c>
    </row>
    <row r="134" spans="2:21" s="144" customFormat="1" ht="28.5" customHeight="1" x14ac:dyDescent="0.2">
      <c r="B134" s="44" t="s">
        <v>604</v>
      </c>
      <c r="C134" s="23" t="s">
        <v>171</v>
      </c>
      <c r="D134" s="23" t="s">
        <v>230</v>
      </c>
      <c r="E134" s="23" t="s">
        <v>513</v>
      </c>
      <c r="F134" s="23"/>
      <c r="G134" s="23">
        <v>5</v>
      </c>
      <c r="H134" s="23">
        <v>413</v>
      </c>
      <c r="I134" s="23">
        <v>7</v>
      </c>
      <c r="J134" s="35" t="s">
        <v>72</v>
      </c>
      <c r="K134" s="23">
        <v>5</v>
      </c>
      <c r="L134" s="64">
        <f>L128*5</f>
        <v>42</v>
      </c>
      <c r="M134" s="64" t="s">
        <v>77</v>
      </c>
      <c r="N134" s="25">
        <v>45645</v>
      </c>
      <c r="O134" s="64">
        <f>O128*5</f>
        <v>39.5</v>
      </c>
      <c r="P134" s="64" t="s">
        <v>77</v>
      </c>
      <c r="Q134" s="26">
        <v>44979</v>
      </c>
      <c r="R134" s="26" t="s">
        <v>238</v>
      </c>
      <c r="S134" s="23" t="s">
        <v>166</v>
      </c>
      <c r="T134" s="23" t="s">
        <v>177</v>
      </c>
      <c r="U134" s="110" t="s">
        <v>173</v>
      </c>
    </row>
    <row r="135" spans="2:21" s="144" customFormat="1" ht="28.5" customHeight="1" x14ac:dyDescent="0.2">
      <c r="B135" s="44" t="s">
        <v>604</v>
      </c>
      <c r="C135" s="23" t="s">
        <v>171</v>
      </c>
      <c r="D135" s="23" t="s">
        <v>230</v>
      </c>
      <c r="E135" s="23" t="s">
        <v>513</v>
      </c>
      <c r="F135" s="23"/>
      <c r="G135" s="23">
        <v>5</v>
      </c>
      <c r="H135" s="23">
        <v>413</v>
      </c>
      <c r="I135" s="23">
        <v>8</v>
      </c>
      <c r="J135" s="35" t="s">
        <v>72</v>
      </c>
      <c r="K135" s="23">
        <v>6</v>
      </c>
      <c r="L135" s="64">
        <f>L128*6</f>
        <v>50.400000000000006</v>
      </c>
      <c r="M135" s="64" t="s">
        <v>77</v>
      </c>
      <c r="N135" s="25">
        <v>45645</v>
      </c>
      <c r="O135" s="64">
        <f>O128*6</f>
        <v>47.400000000000006</v>
      </c>
      <c r="P135" s="64" t="s">
        <v>77</v>
      </c>
      <c r="Q135" s="26">
        <v>44979</v>
      </c>
      <c r="R135" s="26" t="s">
        <v>238</v>
      </c>
      <c r="S135" s="23" t="s">
        <v>166</v>
      </c>
      <c r="T135" s="23" t="s">
        <v>177</v>
      </c>
      <c r="U135" s="110" t="s">
        <v>173</v>
      </c>
    </row>
    <row r="136" spans="2:21" s="144" customFormat="1" ht="28.5" customHeight="1" x14ac:dyDescent="0.2">
      <c r="B136" s="44" t="s">
        <v>604</v>
      </c>
      <c r="C136" s="23" t="s">
        <v>171</v>
      </c>
      <c r="D136" s="23" t="s">
        <v>230</v>
      </c>
      <c r="E136" s="23" t="s">
        <v>513</v>
      </c>
      <c r="F136" s="23"/>
      <c r="G136" s="23">
        <v>5</v>
      </c>
      <c r="H136" s="23">
        <v>413</v>
      </c>
      <c r="I136" s="23">
        <v>9</v>
      </c>
      <c r="J136" s="35" t="s">
        <v>621</v>
      </c>
      <c r="K136" s="23">
        <v>7</v>
      </c>
      <c r="L136" s="64">
        <v>4.2</v>
      </c>
      <c r="M136" s="64" t="s">
        <v>77</v>
      </c>
      <c r="N136" s="25">
        <v>45645</v>
      </c>
      <c r="O136" s="64">
        <f>O128*7</f>
        <v>55.300000000000004</v>
      </c>
      <c r="P136" s="64" t="s">
        <v>77</v>
      </c>
      <c r="Q136" s="26">
        <v>44979</v>
      </c>
      <c r="R136" s="26" t="s">
        <v>238</v>
      </c>
      <c r="S136" s="23" t="s">
        <v>166</v>
      </c>
      <c r="T136" s="23" t="s">
        <v>177</v>
      </c>
      <c r="U136" s="110" t="s">
        <v>173</v>
      </c>
    </row>
    <row r="137" spans="2:21" s="144" customFormat="1" ht="28.5" customHeight="1" x14ac:dyDescent="0.2">
      <c r="B137" s="44" t="s">
        <v>605</v>
      </c>
      <c r="C137" s="23" t="s">
        <v>231</v>
      </c>
      <c r="D137" s="23" t="s">
        <v>172</v>
      </c>
      <c r="E137" s="23" t="s">
        <v>534</v>
      </c>
      <c r="F137" s="23" t="s">
        <v>374</v>
      </c>
      <c r="G137" s="23">
        <v>5</v>
      </c>
      <c r="H137" s="23">
        <v>409.4</v>
      </c>
      <c r="I137" s="23">
        <v>1</v>
      </c>
      <c r="J137" s="35" t="s">
        <v>76</v>
      </c>
      <c r="K137" s="23">
        <v>2</v>
      </c>
      <c r="L137" s="64">
        <v>5.7</v>
      </c>
      <c r="M137" s="64" t="s">
        <v>77</v>
      </c>
      <c r="N137" s="25">
        <v>45870</v>
      </c>
      <c r="O137" s="64">
        <v>5.2</v>
      </c>
      <c r="P137" s="64" t="s">
        <v>77</v>
      </c>
      <c r="Q137" s="26">
        <v>44979</v>
      </c>
      <c r="R137" s="26" t="s">
        <v>238</v>
      </c>
      <c r="S137" s="23" t="s">
        <v>166</v>
      </c>
      <c r="T137" s="23" t="s">
        <v>166</v>
      </c>
      <c r="U137" s="112" t="s">
        <v>744</v>
      </c>
    </row>
    <row r="138" spans="2:21" s="144" customFormat="1" ht="28.5" customHeight="1" x14ac:dyDescent="0.2">
      <c r="B138" s="44" t="s">
        <v>605</v>
      </c>
      <c r="C138" s="23" t="s">
        <v>231</v>
      </c>
      <c r="D138" s="23" t="s">
        <v>172</v>
      </c>
      <c r="E138" s="23" t="s">
        <v>534</v>
      </c>
      <c r="F138" s="150">
        <v>180670.17</v>
      </c>
      <c r="G138" s="23">
        <v>5</v>
      </c>
      <c r="H138" s="23">
        <v>409.4</v>
      </c>
      <c r="I138" s="23">
        <v>2</v>
      </c>
      <c r="J138" s="35" t="s">
        <v>82</v>
      </c>
      <c r="K138" s="23">
        <v>2</v>
      </c>
      <c r="L138" s="24">
        <f>L137*2</f>
        <v>11.4</v>
      </c>
      <c r="M138" s="64" t="s">
        <v>77</v>
      </c>
      <c r="N138" s="25">
        <v>45870</v>
      </c>
      <c r="O138" s="24">
        <f>O137*2</f>
        <v>10.4</v>
      </c>
      <c r="P138" s="64" t="s">
        <v>77</v>
      </c>
      <c r="Q138" s="26">
        <v>44979</v>
      </c>
      <c r="R138" s="26" t="s">
        <v>238</v>
      </c>
      <c r="S138" s="23" t="s">
        <v>166</v>
      </c>
      <c r="T138" s="23" t="s">
        <v>166</v>
      </c>
      <c r="U138" s="112" t="s">
        <v>744</v>
      </c>
    </row>
    <row r="139" spans="2:21" s="144" customFormat="1" ht="28.5" customHeight="1" x14ac:dyDescent="0.2">
      <c r="B139" s="44" t="s">
        <v>605</v>
      </c>
      <c r="C139" s="23" t="s">
        <v>231</v>
      </c>
      <c r="D139" s="23" t="s">
        <v>172</v>
      </c>
      <c r="E139" s="23" t="s">
        <v>534</v>
      </c>
      <c r="F139" s="148">
        <f>F138/409.4</f>
        <v>441.30476306790433</v>
      </c>
      <c r="G139" s="23">
        <v>5</v>
      </c>
      <c r="H139" s="23">
        <v>409.4</v>
      </c>
      <c r="I139" s="23">
        <v>3</v>
      </c>
      <c r="J139" s="35" t="s">
        <v>95</v>
      </c>
      <c r="K139" s="23">
        <v>3</v>
      </c>
      <c r="L139" s="64">
        <f>L137*1.5</f>
        <v>8.5500000000000007</v>
      </c>
      <c r="M139" s="64" t="s">
        <v>77</v>
      </c>
      <c r="N139" s="25">
        <v>45870</v>
      </c>
      <c r="O139" s="64">
        <f>O137*1.5</f>
        <v>7.8000000000000007</v>
      </c>
      <c r="P139" s="64" t="s">
        <v>77</v>
      </c>
      <c r="Q139" s="26">
        <v>44979</v>
      </c>
      <c r="R139" s="26" t="s">
        <v>238</v>
      </c>
      <c r="S139" s="23" t="s">
        <v>166</v>
      </c>
      <c r="T139" s="23" t="s">
        <v>166</v>
      </c>
      <c r="U139" s="112" t="s">
        <v>744</v>
      </c>
    </row>
    <row r="140" spans="2:21" s="144" customFormat="1" ht="28.5" customHeight="1" x14ac:dyDescent="0.2">
      <c r="B140" s="44" t="s">
        <v>605</v>
      </c>
      <c r="C140" s="23" t="s">
        <v>231</v>
      </c>
      <c r="D140" s="23" t="s">
        <v>172</v>
      </c>
      <c r="E140" s="23" t="s">
        <v>534</v>
      </c>
      <c r="F140" s="149">
        <f>F139/365</f>
        <v>1.2090541453915187</v>
      </c>
      <c r="G140" s="23">
        <v>5</v>
      </c>
      <c r="H140" s="23">
        <v>409.4</v>
      </c>
      <c r="I140" s="23">
        <v>4</v>
      </c>
      <c r="J140" s="35" t="s">
        <v>97</v>
      </c>
      <c r="K140" s="23">
        <v>3</v>
      </c>
      <c r="L140" s="64">
        <f>L137*3</f>
        <v>17.100000000000001</v>
      </c>
      <c r="M140" s="64" t="s">
        <v>77</v>
      </c>
      <c r="N140" s="25">
        <v>45870</v>
      </c>
      <c r="O140" s="64">
        <f>O137*3</f>
        <v>15.600000000000001</v>
      </c>
      <c r="P140" s="64" t="s">
        <v>77</v>
      </c>
      <c r="Q140" s="26">
        <v>44979</v>
      </c>
      <c r="R140" s="26" t="s">
        <v>238</v>
      </c>
      <c r="S140" s="23" t="s">
        <v>166</v>
      </c>
      <c r="T140" s="23" t="s">
        <v>166</v>
      </c>
      <c r="U140" s="112" t="s">
        <v>744</v>
      </c>
    </row>
    <row r="141" spans="2:21" s="144" customFormat="1" ht="28.5" customHeight="1" x14ac:dyDescent="0.2">
      <c r="B141" s="44" t="s">
        <v>605</v>
      </c>
      <c r="C141" s="23" t="s">
        <v>231</v>
      </c>
      <c r="D141" s="23" t="s">
        <v>172</v>
      </c>
      <c r="E141" s="23" t="s">
        <v>534</v>
      </c>
      <c r="F141" s="23" t="s">
        <v>370</v>
      </c>
      <c r="G141" s="23">
        <v>5</v>
      </c>
      <c r="H141" s="23">
        <v>409.4</v>
      </c>
      <c r="I141" s="23">
        <v>5</v>
      </c>
      <c r="J141" s="35" t="s">
        <v>96</v>
      </c>
      <c r="K141" s="23">
        <v>4</v>
      </c>
      <c r="L141" s="64">
        <f>L137*2</f>
        <v>11.4</v>
      </c>
      <c r="M141" s="64" t="s">
        <v>77</v>
      </c>
      <c r="N141" s="25">
        <v>45870</v>
      </c>
      <c r="O141" s="64">
        <f>O137*2</f>
        <v>10.4</v>
      </c>
      <c r="P141" s="64" t="s">
        <v>77</v>
      </c>
      <c r="Q141" s="26">
        <v>44979</v>
      </c>
      <c r="R141" s="26" t="s">
        <v>238</v>
      </c>
      <c r="S141" s="23" t="s">
        <v>166</v>
      </c>
      <c r="T141" s="23" t="s">
        <v>166</v>
      </c>
      <c r="U141" s="112" t="s">
        <v>744</v>
      </c>
    </row>
    <row r="142" spans="2:21" s="144" customFormat="1" ht="28.5" customHeight="1" x14ac:dyDescent="0.2">
      <c r="B142" s="44" t="s">
        <v>605</v>
      </c>
      <c r="C142" s="23" t="s">
        <v>231</v>
      </c>
      <c r="D142" s="23" t="s">
        <v>172</v>
      </c>
      <c r="E142" s="23" t="s">
        <v>534</v>
      </c>
      <c r="F142" s="23"/>
      <c r="G142" s="23">
        <v>5</v>
      </c>
      <c r="H142" s="23">
        <v>409.4</v>
      </c>
      <c r="I142" s="23">
        <v>6</v>
      </c>
      <c r="J142" s="35" t="s">
        <v>72</v>
      </c>
      <c r="K142" s="23">
        <v>4</v>
      </c>
      <c r="L142" s="64">
        <f>L137*4</f>
        <v>22.8</v>
      </c>
      <c r="M142" s="64" t="s">
        <v>77</v>
      </c>
      <c r="N142" s="25">
        <v>45870</v>
      </c>
      <c r="O142" s="64">
        <f>O137*4</f>
        <v>20.8</v>
      </c>
      <c r="P142" s="64" t="s">
        <v>77</v>
      </c>
      <c r="Q142" s="26">
        <v>44979</v>
      </c>
      <c r="R142" s="26" t="s">
        <v>238</v>
      </c>
      <c r="S142" s="23" t="s">
        <v>166</v>
      </c>
      <c r="T142" s="23" t="s">
        <v>166</v>
      </c>
      <c r="U142" s="112" t="s">
        <v>744</v>
      </c>
    </row>
    <row r="143" spans="2:21" s="144" customFormat="1" ht="28.5" customHeight="1" x14ac:dyDescent="0.2">
      <c r="B143" s="44" t="s">
        <v>605</v>
      </c>
      <c r="C143" s="23" t="s">
        <v>231</v>
      </c>
      <c r="D143" s="23" t="s">
        <v>172</v>
      </c>
      <c r="E143" s="23" t="s">
        <v>534</v>
      </c>
      <c r="F143" s="23"/>
      <c r="G143" s="23">
        <v>5</v>
      </c>
      <c r="H143" s="23">
        <v>409.4</v>
      </c>
      <c r="I143" s="23">
        <v>7</v>
      </c>
      <c r="J143" s="35" t="s">
        <v>72</v>
      </c>
      <c r="K143" s="23">
        <v>5</v>
      </c>
      <c r="L143" s="64">
        <f>L137*5</f>
        <v>28.5</v>
      </c>
      <c r="M143" s="64" t="s">
        <v>77</v>
      </c>
      <c r="N143" s="25">
        <v>45870</v>
      </c>
      <c r="O143" s="64">
        <f>O137*5</f>
        <v>26</v>
      </c>
      <c r="P143" s="64" t="s">
        <v>77</v>
      </c>
      <c r="Q143" s="26">
        <v>44979</v>
      </c>
      <c r="R143" s="26" t="s">
        <v>238</v>
      </c>
      <c r="S143" s="23" t="s">
        <v>166</v>
      </c>
      <c r="T143" s="23" t="s">
        <v>166</v>
      </c>
      <c r="U143" s="112" t="s">
        <v>744</v>
      </c>
    </row>
    <row r="144" spans="2:21" s="144" customFormat="1" ht="28.5" customHeight="1" x14ac:dyDescent="0.2">
      <c r="B144" s="44" t="s">
        <v>605</v>
      </c>
      <c r="C144" s="23" t="s">
        <v>231</v>
      </c>
      <c r="D144" s="23" t="s">
        <v>172</v>
      </c>
      <c r="E144" s="23" t="s">
        <v>534</v>
      </c>
      <c r="F144" s="23"/>
      <c r="G144" s="23">
        <v>5</v>
      </c>
      <c r="H144" s="23">
        <v>409.4</v>
      </c>
      <c r="I144" s="23">
        <v>8</v>
      </c>
      <c r="J144" s="35" t="s">
        <v>72</v>
      </c>
      <c r="K144" s="23">
        <v>6</v>
      </c>
      <c r="L144" s="64">
        <f>L137*6</f>
        <v>34.200000000000003</v>
      </c>
      <c r="M144" s="64" t="s">
        <v>77</v>
      </c>
      <c r="N144" s="25">
        <v>45870</v>
      </c>
      <c r="O144" s="64">
        <f>O137*6</f>
        <v>31.200000000000003</v>
      </c>
      <c r="P144" s="64" t="s">
        <v>77</v>
      </c>
      <c r="Q144" s="26">
        <v>44979</v>
      </c>
      <c r="R144" s="26" t="s">
        <v>238</v>
      </c>
      <c r="S144" s="23" t="s">
        <v>166</v>
      </c>
      <c r="T144" s="23" t="s">
        <v>166</v>
      </c>
      <c r="U144" s="112" t="s">
        <v>744</v>
      </c>
    </row>
    <row r="145" spans="2:21" s="144" customFormat="1" ht="28.5" customHeight="1" x14ac:dyDescent="0.2">
      <c r="B145" s="44" t="s">
        <v>605</v>
      </c>
      <c r="C145" s="23" t="s">
        <v>231</v>
      </c>
      <c r="D145" s="23" t="s">
        <v>172</v>
      </c>
      <c r="E145" s="23" t="s">
        <v>534</v>
      </c>
      <c r="F145" s="23"/>
      <c r="G145" s="23">
        <v>5</v>
      </c>
      <c r="H145" s="23">
        <v>409.4</v>
      </c>
      <c r="I145" s="23">
        <v>9</v>
      </c>
      <c r="J145" s="35" t="s">
        <v>100</v>
      </c>
      <c r="K145" s="23">
        <v>7</v>
      </c>
      <c r="L145" s="64">
        <v>2.85</v>
      </c>
      <c r="M145" s="64" t="s">
        <v>77</v>
      </c>
      <c r="N145" s="25">
        <v>45870</v>
      </c>
      <c r="O145" s="64">
        <f>O137*7</f>
        <v>36.4</v>
      </c>
      <c r="P145" s="64" t="s">
        <v>77</v>
      </c>
      <c r="Q145" s="26">
        <v>44979</v>
      </c>
      <c r="R145" s="26" t="s">
        <v>238</v>
      </c>
      <c r="S145" s="23" t="s">
        <v>166</v>
      </c>
      <c r="T145" s="23" t="s">
        <v>166</v>
      </c>
      <c r="U145" s="112" t="s">
        <v>744</v>
      </c>
    </row>
    <row r="146" spans="2:21" s="144" customFormat="1" ht="28.5" customHeight="1" x14ac:dyDescent="0.2">
      <c r="B146" s="44" t="s">
        <v>606</v>
      </c>
      <c r="C146" s="23" t="s">
        <v>180</v>
      </c>
      <c r="D146" s="23" t="s">
        <v>174</v>
      </c>
      <c r="E146" s="23" t="s">
        <v>514</v>
      </c>
      <c r="F146" s="23" t="s">
        <v>375</v>
      </c>
      <c r="G146" s="23">
        <v>6</v>
      </c>
      <c r="H146" s="23">
        <v>401.6</v>
      </c>
      <c r="I146" s="23">
        <v>1</v>
      </c>
      <c r="J146" s="35" t="s">
        <v>76</v>
      </c>
      <c r="K146" s="23">
        <v>2</v>
      </c>
      <c r="L146" s="24">
        <v>4.0999999999999996</v>
      </c>
      <c r="M146" s="64" t="s">
        <v>77</v>
      </c>
      <c r="N146" s="25">
        <v>45655</v>
      </c>
      <c r="O146" s="24">
        <v>4</v>
      </c>
      <c r="P146" s="64" t="s">
        <v>77</v>
      </c>
      <c r="Q146" s="26">
        <v>45655</v>
      </c>
      <c r="R146" s="26" t="s">
        <v>238</v>
      </c>
      <c r="S146" s="23" t="s">
        <v>166</v>
      </c>
      <c r="T146" s="23" t="s">
        <v>177</v>
      </c>
      <c r="U146" s="110" t="s">
        <v>175</v>
      </c>
    </row>
    <row r="147" spans="2:21" s="144" customFormat="1" ht="28.5" customHeight="1" x14ac:dyDescent="0.2">
      <c r="B147" s="44" t="s">
        <v>606</v>
      </c>
      <c r="C147" s="23" t="s">
        <v>180</v>
      </c>
      <c r="D147" s="23" t="s">
        <v>174</v>
      </c>
      <c r="E147" s="23" t="s">
        <v>514</v>
      </c>
      <c r="F147" s="150">
        <v>150896.76</v>
      </c>
      <c r="G147" s="23">
        <v>6</v>
      </c>
      <c r="H147" s="23">
        <v>401.6</v>
      </c>
      <c r="I147" s="23">
        <v>2</v>
      </c>
      <c r="J147" s="35" t="s">
        <v>82</v>
      </c>
      <c r="K147" s="23">
        <v>2</v>
      </c>
      <c r="L147" s="24">
        <f>L146*2</f>
        <v>8.1999999999999993</v>
      </c>
      <c r="M147" s="64" t="s">
        <v>77</v>
      </c>
      <c r="N147" s="25">
        <v>45655</v>
      </c>
      <c r="O147" s="24">
        <f>O146*2</f>
        <v>8</v>
      </c>
      <c r="P147" s="64" t="s">
        <v>77</v>
      </c>
      <c r="Q147" s="26">
        <v>45655</v>
      </c>
      <c r="R147" s="26" t="s">
        <v>238</v>
      </c>
      <c r="S147" s="23" t="s">
        <v>166</v>
      </c>
      <c r="T147" s="23" t="s">
        <v>177</v>
      </c>
      <c r="U147" s="110" t="s">
        <v>175</v>
      </c>
    </row>
    <row r="148" spans="2:21" s="144" customFormat="1" ht="28.5" customHeight="1" x14ac:dyDescent="0.2">
      <c r="B148" s="44" t="s">
        <v>606</v>
      </c>
      <c r="C148" s="23" t="s">
        <v>180</v>
      </c>
      <c r="D148" s="23" t="s">
        <v>174</v>
      </c>
      <c r="E148" s="23" t="s">
        <v>514</v>
      </c>
      <c r="F148" s="148">
        <f>F147/392</f>
        <v>384.94071428571431</v>
      </c>
      <c r="G148" s="23">
        <v>6</v>
      </c>
      <c r="H148" s="23">
        <v>401.6</v>
      </c>
      <c r="I148" s="23">
        <v>3</v>
      </c>
      <c r="J148" s="35" t="s">
        <v>95</v>
      </c>
      <c r="K148" s="23">
        <v>3</v>
      </c>
      <c r="L148" s="64">
        <f>L146*1.5</f>
        <v>6.1499999999999995</v>
      </c>
      <c r="M148" s="64" t="s">
        <v>77</v>
      </c>
      <c r="N148" s="25">
        <v>45655</v>
      </c>
      <c r="O148" s="64">
        <f>O146*1.5</f>
        <v>6</v>
      </c>
      <c r="P148" s="64" t="s">
        <v>77</v>
      </c>
      <c r="Q148" s="26">
        <v>45655</v>
      </c>
      <c r="R148" s="26" t="s">
        <v>238</v>
      </c>
      <c r="S148" s="23" t="s">
        <v>166</v>
      </c>
      <c r="T148" s="23" t="s">
        <v>177</v>
      </c>
      <c r="U148" s="110" t="s">
        <v>175</v>
      </c>
    </row>
    <row r="149" spans="2:21" s="144" customFormat="1" ht="28.5" customHeight="1" x14ac:dyDescent="0.2">
      <c r="B149" s="44" t="s">
        <v>606</v>
      </c>
      <c r="C149" s="23" t="s">
        <v>180</v>
      </c>
      <c r="D149" s="23" t="s">
        <v>174</v>
      </c>
      <c r="E149" s="23" t="s">
        <v>514</v>
      </c>
      <c r="F149" s="149">
        <f>F148/365</f>
        <v>1.0546320939334639</v>
      </c>
      <c r="G149" s="23">
        <v>6</v>
      </c>
      <c r="H149" s="23">
        <v>401.6</v>
      </c>
      <c r="I149" s="23">
        <v>4</v>
      </c>
      <c r="J149" s="35" t="s">
        <v>97</v>
      </c>
      <c r="K149" s="23">
        <v>3</v>
      </c>
      <c r="L149" s="64">
        <f>L146*3</f>
        <v>12.299999999999999</v>
      </c>
      <c r="M149" s="64" t="s">
        <v>77</v>
      </c>
      <c r="N149" s="25">
        <v>45655</v>
      </c>
      <c r="O149" s="64">
        <f>O146*3</f>
        <v>12</v>
      </c>
      <c r="P149" s="64" t="s">
        <v>77</v>
      </c>
      <c r="Q149" s="26">
        <v>45655</v>
      </c>
      <c r="R149" s="26" t="s">
        <v>238</v>
      </c>
      <c r="S149" s="23" t="s">
        <v>166</v>
      </c>
      <c r="T149" s="23" t="s">
        <v>177</v>
      </c>
      <c r="U149" s="110" t="s">
        <v>173</v>
      </c>
    </row>
    <row r="150" spans="2:21" s="144" customFormat="1" ht="28.5" customHeight="1" x14ac:dyDescent="0.2">
      <c r="B150" s="44" t="s">
        <v>606</v>
      </c>
      <c r="C150" s="23" t="s">
        <v>180</v>
      </c>
      <c r="D150" s="23" t="s">
        <v>174</v>
      </c>
      <c r="E150" s="23" t="s">
        <v>514</v>
      </c>
      <c r="F150" s="23" t="s">
        <v>370</v>
      </c>
      <c r="G150" s="23">
        <v>6</v>
      </c>
      <c r="H150" s="23">
        <v>401.6</v>
      </c>
      <c r="I150" s="23">
        <v>5</v>
      </c>
      <c r="J150" s="35" t="s">
        <v>96</v>
      </c>
      <c r="K150" s="23">
        <v>4</v>
      </c>
      <c r="L150" s="64">
        <f>L146*2</f>
        <v>8.1999999999999993</v>
      </c>
      <c r="M150" s="64" t="s">
        <v>77</v>
      </c>
      <c r="N150" s="25">
        <v>45655</v>
      </c>
      <c r="O150" s="64">
        <f>O146*2</f>
        <v>8</v>
      </c>
      <c r="P150" s="64" t="s">
        <v>77</v>
      </c>
      <c r="Q150" s="26">
        <v>45655</v>
      </c>
      <c r="R150" s="26" t="s">
        <v>238</v>
      </c>
      <c r="S150" s="23" t="s">
        <v>166</v>
      </c>
      <c r="T150" s="23" t="s">
        <v>177</v>
      </c>
      <c r="U150" s="110" t="s">
        <v>175</v>
      </c>
    </row>
    <row r="151" spans="2:21" s="144" customFormat="1" ht="28.5" customHeight="1" x14ac:dyDescent="0.2">
      <c r="B151" s="44" t="s">
        <v>606</v>
      </c>
      <c r="C151" s="23" t="s">
        <v>180</v>
      </c>
      <c r="D151" s="23" t="s">
        <v>174</v>
      </c>
      <c r="E151" s="23" t="s">
        <v>514</v>
      </c>
      <c r="F151" s="23"/>
      <c r="G151" s="23">
        <v>6</v>
      </c>
      <c r="H151" s="23">
        <v>401.6</v>
      </c>
      <c r="I151" s="23">
        <v>6</v>
      </c>
      <c r="J151" s="35" t="s">
        <v>72</v>
      </c>
      <c r="K151" s="23">
        <v>4</v>
      </c>
      <c r="L151" s="64">
        <f>L146*4</f>
        <v>16.399999999999999</v>
      </c>
      <c r="M151" s="64" t="s">
        <v>77</v>
      </c>
      <c r="N151" s="25">
        <v>45655</v>
      </c>
      <c r="O151" s="64">
        <f>O146*4</f>
        <v>16</v>
      </c>
      <c r="P151" s="64" t="s">
        <v>77</v>
      </c>
      <c r="Q151" s="26">
        <v>45655</v>
      </c>
      <c r="R151" s="26" t="s">
        <v>238</v>
      </c>
      <c r="S151" s="23" t="s">
        <v>166</v>
      </c>
      <c r="T151" s="23" t="s">
        <v>177</v>
      </c>
      <c r="U151" s="110" t="s">
        <v>175</v>
      </c>
    </row>
    <row r="152" spans="2:21" s="144" customFormat="1" ht="28.5" customHeight="1" x14ac:dyDescent="0.2">
      <c r="B152" s="44" t="s">
        <v>606</v>
      </c>
      <c r="C152" s="23" t="s">
        <v>180</v>
      </c>
      <c r="D152" s="23" t="s">
        <v>174</v>
      </c>
      <c r="E152" s="23" t="s">
        <v>514</v>
      </c>
      <c r="F152" s="23"/>
      <c r="G152" s="23">
        <v>6</v>
      </c>
      <c r="H152" s="23">
        <v>401.6</v>
      </c>
      <c r="I152" s="23">
        <v>7</v>
      </c>
      <c r="J152" s="35" t="s">
        <v>72</v>
      </c>
      <c r="K152" s="23">
        <v>5</v>
      </c>
      <c r="L152" s="64">
        <f>L146*5</f>
        <v>20.5</v>
      </c>
      <c r="M152" s="64" t="s">
        <v>77</v>
      </c>
      <c r="N152" s="25">
        <v>45655</v>
      </c>
      <c r="O152" s="64">
        <f>O146*5</f>
        <v>20</v>
      </c>
      <c r="P152" s="64" t="s">
        <v>77</v>
      </c>
      <c r="Q152" s="26">
        <v>45655</v>
      </c>
      <c r="R152" s="26" t="s">
        <v>238</v>
      </c>
      <c r="S152" s="23" t="s">
        <v>166</v>
      </c>
      <c r="T152" s="23" t="s">
        <v>177</v>
      </c>
      <c r="U152" s="110" t="s">
        <v>175</v>
      </c>
    </row>
    <row r="153" spans="2:21" s="144" customFormat="1" ht="28.5" customHeight="1" x14ac:dyDescent="0.2">
      <c r="B153" s="44" t="s">
        <v>606</v>
      </c>
      <c r="C153" s="23" t="s">
        <v>180</v>
      </c>
      <c r="D153" s="23" t="s">
        <v>174</v>
      </c>
      <c r="E153" s="23" t="s">
        <v>514</v>
      </c>
      <c r="F153" s="23"/>
      <c r="G153" s="23">
        <v>6</v>
      </c>
      <c r="H153" s="23">
        <v>401.6</v>
      </c>
      <c r="I153" s="23">
        <v>8</v>
      </c>
      <c r="J153" s="35" t="s">
        <v>72</v>
      </c>
      <c r="K153" s="23">
        <v>6</v>
      </c>
      <c r="L153" s="64">
        <f>L146*6</f>
        <v>24.599999999999998</v>
      </c>
      <c r="M153" s="64" t="s">
        <v>77</v>
      </c>
      <c r="N153" s="25">
        <v>45655</v>
      </c>
      <c r="O153" s="64">
        <f>O146*6</f>
        <v>24</v>
      </c>
      <c r="P153" s="64" t="s">
        <v>77</v>
      </c>
      <c r="Q153" s="26">
        <v>45655</v>
      </c>
      <c r="R153" s="26" t="s">
        <v>238</v>
      </c>
      <c r="S153" s="23" t="s">
        <v>166</v>
      </c>
      <c r="T153" s="23" t="s">
        <v>177</v>
      </c>
      <c r="U153" s="110" t="s">
        <v>175</v>
      </c>
    </row>
    <row r="154" spans="2:21" s="144" customFormat="1" ht="28.5" customHeight="1" x14ac:dyDescent="0.2">
      <c r="B154" s="44" t="s">
        <v>606</v>
      </c>
      <c r="C154" s="23" t="s">
        <v>180</v>
      </c>
      <c r="D154" s="23" t="s">
        <v>174</v>
      </c>
      <c r="E154" s="23" t="s">
        <v>514</v>
      </c>
      <c r="F154" s="23"/>
      <c r="G154" s="23">
        <v>6</v>
      </c>
      <c r="H154" s="23">
        <v>401.6</v>
      </c>
      <c r="I154" s="23">
        <v>9</v>
      </c>
      <c r="J154" s="35" t="s">
        <v>100</v>
      </c>
      <c r="K154" s="23">
        <v>2</v>
      </c>
      <c r="L154" s="64">
        <v>2.0499999999999998</v>
      </c>
      <c r="M154" s="64" t="s">
        <v>77</v>
      </c>
      <c r="N154" s="25">
        <v>45655</v>
      </c>
      <c r="O154" s="64">
        <f>O146*7</f>
        <v>28</v>
      </c>
      <c r="P154" s="64" t="s">
        <v>77</v>
      </c>
      <c r="Q154" s="26">
        <v>45655</v>
      </c>
      <c r="R154" s="26" t="s">
        <v>238</v>
      </c>
      <c r="S154" s="23" t="s">
        <v>166</v>
      </c>
      <c r="T154" s="23" t="s">
        <v>177</v>
      </c>
      <c r="U154" s="110" t="s">
        <v>175</v>
      </c>
    </row>
    <row r="155" spans="2:21" s="144" customFormat="1" ht="28.5" customHeight="1" x14ac:dyDescent="0.2">
      <c r="B155" s="44" t="s">
        <v>4</v>
      </c>
      <c r="C155" s="23" t="s">
        <v>179</v>
      </c>
      <c r="D155" s="23" t="s">
        <v>176</v>
      </c>
      <c r="E155" s="23" t="s">
        <v>515</v>
      </c>
      <c r="F155" s="23" t="s">
        <v>376</v>
      </c>
      <c r="G155" s="23">
        <v>8</v>
      </c>
      <c r="H155" s="23">
        <v>562.1</v>
      </c>
      <c r="I155" s="23">
        <v>1</v>
      </c>
      <c r="J155" s="35" t="s">
        <v>76</v>
      </c>
      <c r="K155" s="23">
        <v>2</v>
      </c>
      <c r="L155" s="24">
        <v>3</v>
      </c>
      <c r="M155" s="64" t="s">
        <v>77</v>
      </c>
      <c r="N155" s="25">
        <v>45645</v>
      </c>
      <c r="O155" s="24">
        <v>2.9</v>
      </c>
      <c r="P155" s="64" t="s">
        <v>77</v>
      </c>
      <c r="Q155" s="26">
        <v>45645</v>
      </c>
      <c r="R155" s="26" t="s">
        <v>238</v>
      </c>
      <c r="S155" s="23" t="s">
        <v>166</v>
      </c>
      <c r="T155" s="23" t="s">
        <v>166</v>
      </c>
      <c r="U155" s="112" t="s">
        <v>730</v>
      </c>
    </row>
    <row r="156" spans="2:21" s="144" customFormat="1" ht="28.5" customHeight="1" x14ac:dyDescent="0.2">
      <c r="B156" s="44" t="s">
        <v>4</v>
      </c>
      <c r="C156" s="23" t="s">
        <v>179</v>
      </c>
      <c r="D156" s="23" t="s">
        <v>176</v>
      </c>
      <c r="E156" s="23" t="s">
        <v>515</v>
      </c>
      <c r="F156" s="150">
        <v>169978.02</v>
      </c>
      <c r="G156" s="23">
        <v>8</v>
      </c>
      <c r="H156" s="23">
        <v>562.1</v>
      </c>
      <c r="I156" s="23">
        <v>2</v>
      </c>
      <c r="J156" s="35" t="s">
        <v>82</v>
      </c>
      <c r="K156" s="23">
        <v>2</v>
      </c>
      <c r="L156" s="24">
        <f>L155*2</f>
        <v>6</v>
      </c>
      <c r="M156" s="64" t="s">
        <v>77</v>
      </c>
      <c r="N156" s="25">
        <v>45645</v>
      </c>
      <c r="O156" s="24">
        <f>O155*2</f>
        <v>5.8</v>
      </c>
      <c r="P156" s="64" t="s">
        <v>77</v>
      </c>
      <c r="Q156" s="26">
        <v>45645</v>
      </c>
      <c r="R156" s="26" t="s">
        <v>238</v>
      </c>
      <c r="S156" s="23" t="s">
        <v>166</v>
      </c>
      <c r="T156" s="23" t="s">
        <v>166</v>
      </c>
      <c r="U156" s="112" t="s">
        <v>730</v>
      </c>
    </row>
    <row r="157" spans="2:21" s="144" customFormat="1" ht="28.5" customHeight="1" x14ac:dyDescent="0.2">
      <c r="B157" s="44" t="s">
        <v>4</v>
      </c>
      <c r="C157" s="23" t="s">
        <v>179</v>
      </c>
      <c r="D157" s="23" t="s">
        <v>176</v>
      </c>
      <c r="E157" s="23" t="s">
        <v>515</v>
      </c>
      <c r="F157" s="148">
        <f>F156/569.1</f>
        <v>298.6786505007907</v>
      </c>
      <c r="G157" s="23">
        <v>8</v>
      </c>
      <c r="H157" s="23">
        <v>562.1</v>
      </c>
      <c r="I157" s="23">
        <v>3</v>
      </c>
      <c r="J157" s="35" t="s">
        <v>95</v>
      </c>
      <c r="K157" s="23">
        <v>3</v>
      </c>
      <c r="L157" s="64">
        <f>L155*1.5</f>
        <v>4.5</v>
      </c>
      <c r="M157" s="64" t="s">
        <v>77</v>
      </c>
      <c r="N157" s="25">
        <v>45645</v>
      </c>
      <c r="O157" s="64">
        <f>O155*1.5</f>
        <v>4.3499999999999996</v>
      </c>
      <c r="P157" s="64" t="s">
        <v>77</v>
      </c>
      <c r="Q157" s="26">
        <v>45645</v>
      </c>
      <c r="R157" s="26" t="s">
        <v>238</v>
      </c>
      <c r="S157" s="23" t="s">
        <v>166</v>
      </c>
      <c r="T157" s="23" t="s">
        <v>166</v>
      </c>
      <c r="U157" s="112" t="s">
        <v>730</v>
      </c>
    </row>
    <row r="158" spans="2:21" s="144" customFormat="1" ht="28.5" customHeight="1" x14ac:dyDescent="0.2">
      <c r="B158" s="44" t="s">
        <v>4</v>
      </c>
      <c r="C158" s="23" t="s">
        <v>179</v>
      </c>
      <c r="D158" s="23" t="s">
        <v>176</v>
      </c>
      <c r="E158" s="23" t="s">
        <v>515</v>
      </c>
      <c r="F158" s="149">
        <f>F157/365</f>
        <v>0.81829767260490605</v>
      </c>
      <c r="G158" s="23">
        <v>8</v>
      </c>
      <c r="H158" s="23">
        <v>562.1</v>
      </c>
      <c r="I158" s="23">
        <v>4</v>
      </c>
      <c r="J158" s="35" t="s">
        <v>97</v>
      </c>
      <c r="K158" s="23">
        <v>3</v>
      </c>
      <c r="L158" s="64">
        <f>L155*3</f>
        <v>9</v>
      </c>
      <c r="M158" s="64" t="s">
        <v>77</v>
      </c>
      <c r="N158" s="25">
        <v>45645</v>
      </c>
      <c r="O158" s="64">
        <f>O155*3</f>
        <v>8.6999999999999993</v>
      </c>
      <c r="P158" s="64" t="s">
        <v>77</v>
      </c>
      <c r="Q158" s="26">
        <v>45645</v>
      </c>
      <c r="R158" s="26" t="s">
        <v>238</v>
      </c>
      <c r="S158" s="23" t="s">
        <v>166</v>
      </c>
      <c r="T158" s="23" t="s">
        <v>166</v>
      </c>
      <c r="U158" s="112" t="s">
        <v>730</v>
      </c>
    </row>
    <row r="159" spans="2:21" s="144" customFormat="1" ht="28.5" customHeight="1" x14ac:dyDescent="0.2">
      <c r="B159" s="44" t="s">
        <v>4</v>
      </c>
      <c r="C159" s="23" t="s">
        <v>179</v>
      </c>
      <c r="D159" s="23" t="s">
        <v>176</v>
      </c>
      <c r="E159" s="23" t="s">
        <v>515</v>
      </c>
      <c r="F159" s="23" t="s">
        <v>370</v>
      </c>
      <c r="G159" s="23">
        <v>8</v>
      </c>
      <c r="H159" s="23">
        <v>562.1</v>
      </c>
      <c r="I159" s="23">
        <v>5</v>
      </c>
      <c r="J159" s="35" t="s">
        <v>96</v>
      </c>
      <c r="K159" s="23">
        <v>4</v>
      </c>
      <c r="L159" s="64">
        <f>L155*2</f>
        <v>6</v>
      </c>
      <c r="M159" s="64" t="s">
        <v>77</v>
      </c>
      <c r="N159" s="25">
        <v>45645</v>
      </c>
      <c r="O159" s="64">
        <f>O155*2</f>
        <v>5.8</v>
      </c>
      <c r="P159" s="64" t="s">
        <v>77</v>
      </c>
      <c r="Q159" s="26">
        <v>45645</v>
      </c>
      <c r="R159" s="26" t="s">
        <v>238</v>
      </c>
      <c r="S159" s="23" t="s">
        <v>166</v>
      </c>
      <c r="T159" s="23" t="s">
        <v>166</v>
      </c>
      <c r="U159" s="112" t="s">
        <v>730</v>
      </c>
    </row>
    <row r="160" spans="2:21" s="144" customFormat="1" ht="28.5" customHeight="1" x14ac:dyDescent="0.2">
      <c r="B160" s="44" t="s">
        <v>4</v>
      </c>
      <c r="C160" s="23" t="s">
        <v>179</v>
      </c>
      <c r="D160" s="23" t="s">
        <v>176</v>
      </c>
      <c r="E160" s="23" t="s">
        <v>515</v>
      </c>
      <c r="F160" s="23"/>
      <c r="G160" s="23">
        <v>8</v>
      </c>
      <c r="H160" s="23">
        <v>562.1</v>
      </c>
      <c r="I160" s="23">
        <v>6</v>
      </c>
      <c r="J160" s="35" t="s">
        <v>72</v>
      </c>
      <c r="K160" s="23">
        <v>4</v>
      </c>
      <c r="L160" s="64">
        <f>L155*4</f>
        <v>12</v>
      </c>
      <c r="M160" s="64" t="s">
        <v>77</v>
      </c>
      <c r="N160" s="25">
        <v>45645</v>
      </c>
      <c r="O160" s="64">
        <f>O155*4</f>
        <v>11.6</v>
      </c>
      <c r="P160" s="64" t="s">
        <v>77</v>
      </c>
      <c r="Q160" s="26">
        <v>45645</v>
      </c>
      <c r="R160" s="26" t="s">
        <v>238</v>
      </c>
      <c r="S160" s="23" t="s">
        <v>166</v>
      </c>
      <c r="T160" s="23" t="s">
        <v>166</v>
      </c>
      <c r="U160" s="112" t="s">
        <v>730</v>
      </c>
    </row>
    <row r="161" spans="2:21" s="144" customFormat="1" ht="28.5" customHeight="1" x14ac:dyDescent="0.2">
      <c r="B161" s="44" t="s">
        <v>4</v>
      </c>
      <c r="C161" s="23" t="s">
        <v>179</v>
      </c>
      <c r="D161" s="23" t="s">
        <v>176</v>
      </c>
      <c r="E161" s="23" t="s">
        <v>515</v>
      </c>
      <c r="F161" s="23"/>
      <c r="G161" s="23">
        <v>8</v>
      </c>
      <c r="H161" s="23">
        <v>562.1</v>
      </c>
      <c r="I161" s="23">
        <v>7</v>
      </c>
      <c r="J161" s="35" t="s">
        <v>72</v>
      </c>
      <c r="K161" s="23">
        <v>5</v>
      </c>
      <c r="L161" s="64">
        <f>L155*5</f>
        <v>15</v>
      </c>
      <c r="M161" s="64" t="s">
        <v>77</v>
      </c>
      <c r="N161" s="25">
        <v>45645</v>
      </c>
      <c r="O161" s="64">
        <f>O155*5</f>
        <v>14.5</v>
      </c>
      <c r="P161" s="64" t="s">
        <v>77</v>
      </c>
      <c r="Q161" s="26">
        <v>45645</v>
      </c>
      <c r="R161" s="26" t="s">
        <v>238</v>
      </c>
      <c r="S161" s="23" t="s">
        <v>166</v>
      </c>
      <c r="T161" s="23" t="s">
        <v>166</v>
      </c>
      <c r="U161" s="112" t="s">
        <v>730</v>
      </c>
    </row>
    <row r="162" spans="2:21" s="144" customFormat="1" ht="28.5" customHeight="1" x14ac:dyDescent="0.2">
      <c r="B162" s="44" t="s">
        <v>4</v>
      </c>
      <c r="C162" s="23" t="s">
        <v>179</v>
      </c>
      <c r="D162" s="23" t="s">
        <v>176</v>
      </c>
      <c r="E162" s="23" t="s">
        <v>515</v>
      </c>
      <c r="F162" s="23"/>
      <c r="G162" s="23">
        <v>8</v>
      </c>
      <c r="H162" s="23">
        <v>562.1</v>
      </c>
      <c r="I162" s="23">
        <v>8</v>
      </c>
      <c r="J162" s="35" t="s">
        <v>72</v>
      </c>
      <c r="K162" s="23">
        <v>6</v>
      </c>
      <c r="L162" s="64">
        <f>L155*6</f>
        <v>18</v>
      </c>
      <c r="M162" s="64" t="s">
        <v>77</v>
      </c>
      <c r="N162" s="25">
        <v>45645</v>
      </c>
      <c r="O162" s="64">
        <f>O155*6</f>
        <v>17.399999999999999</v>
      </c>
      <c r="P162" s="64" t="s">
        <v>77</v>
      </c>
      <c r="Q162" s="26">
        <v>45645</v>
      </c>
      <c r="R162" s="26" t="s">
        <v>238</v>
      </c>
      <c r="S162" s="23" t="s">
        <v>166</v>
      </c>
      <c r="T162" s="23" t="s">
        <v>166</v>
      </c>
      <c r="U162" s="112" t="s">
        <v>730</v>
      </c>
    </row>
    <row r="163" spans="2:21" s="144" customFormat="1" ht="28.5" customHeight="1" x14ac:dyDescent="0.2">
      <c r="B163" s="44" t="s">
        <v>4</v>
      </c>
      <c r="C163" s="23" t="s">
        <v>179</v>
      </c>
      <c r="D163" s="23" t="s">
        <v>176</v>
      </c>
      <c r="E163" s="23" t="s">
        <v>515</v>
      </c>
      <c r="F163" s="23"/>
      <c r="G163" s="23">
        <v>8</v>
      </c>
      <c r="H163" s="23">
        <v>562.1</v>
      </c>
      <c r="I163" s="23">
        <v>9</v>
      </c>
      <c r="J163" s="35" t="s">
        <v>100</v>
      </c>
      <c r="K163" s="23">
        <v>2</v>
      </c>
      <c r="L163" s="64">
        <v>1.5</v>
      </c>
      <c r="M163" s="64" t="s">
        <v>77</v>
      </c>
      <c r="N163" s="25">
        <v>45645</v>
      </c>
      <c r="O163" s="64">
        <f>O155/2</f>
        <v>1.45</v>
      </c>
      <c r="P163" s="64" t="s">
        <v>77</v>
      </c>
      <c r="Q163" s="26">
        <v>45645</v>
      </c>
      <c r="R163" s="26" t="s">
        <v>238</v>
      </c>
      <c r="S163" s="23" t="s">
        <v>166</v>
      </c>
      <c r="T163" s="23" t="s">
        <v>166</v>
      </c>
      <c r="U163" s="112" t="s">
        <v>730</v>
      </c>
    </row>
    <row r="164" spans="2:21" s="144" customFormat="1" ht="28.5" customHeight="1" x14ac:dyDescent="0.2">
      <c r="B164" s="44" t="s">
        <v>1</v>
      </c>
      <c r="C164" s="23" t="s">
        <v>330</v>
      </c>
      <c r="D164" s="23" t="s">
        <v>181</v>
      </c>
      <c r="E164" s="23" t="s">
        <v>516</v>
      </c>
      <c r="F164" s="23" t="s">
        <v>377</v>
      </c>
      <c r="G164" s="23">
        <v>1</v>
      </c>
      <c r="H164" s="23">
        <v>13.2</v>
      </c>
      <c r="I164" s="23">
        <v>1</v>
      </c>
      <c r="J164" s="35" t="s">
        <v>76</v>
      </c>
      <c r="K164" s="23">
        <v>2</v>
      </c>
      <c r="L164" s="24">
        <v>6.2</v>
      </c>
      <c r="M164" s="64" t="s">
        <v>77</v>
      </c>
      <c r="N164" s="25">
        <v>45508</v>
      </c>
      <c r="O164" s="24">
        <v>6</v>
      </c>
      <c r="P164" s="64" t="s">
        <v>77</v>
      </c>
      <c r="Q164" s="26">
        <v>44959</v>
      </c>
      <c r="R164" s="26" t="s">
        <v>238</v>
      </c>
      <c r="S164" s="23" t="s">
        <v>166</v>
      </c>
      <c r="T164" s="23" t="s">
        <v>177</v>
      </c>
      <c r="U164" s="110" t="s">
        <v>182</v>
      </c>
    </row>
    <row r="165" spans="2:21" s="144" customFormat="1" ht="28.5" customHeight="1" x14ac:dyDescent="0.2">
      <c r="B165" s="44" t="s">
        <v>1</v>
      </c>
      <c r="C165" s="23" t="s">
        <v>330</v>
      </c>
      <c r="D165" s="23" t="s">
        <v>181</v>
      </c>
      <c r="E165" s="23" t="s">
        <v>516</v>
      </c>
      <c r="F165" s="150">
        <v>42964.23</v>
      </c>
      <c r="G165" s="23">
        <v>1</v>
      </c>
      <c r="H165" s="23">
        <v>13.2</v>
      </c>
      <c r="I165" s="23">
        <v>2</v>
      </c>
      <c r="J165" s="35" t="s">
        <v>82</v>
      </c>
      <c r="K165" s="23">
        <v>2</v>
      </c>
      <c r="L165" s="24">
        <f>L164*2</f>
        <v>12.4</v>
      </c>
      <c r="M165" s="64" t="s">
        <v>77</v>
      </c>
      <c r="N165" s="25">
        <v>45508</v>
      </c>
      <c r="O165" s="24">
        <f>O164*2</f>
        <v>12</v>
      </c>
      <c r="P165" s="64" t="s">
        <v>77</v>
      </c>
      <c r="Q165" s="26">
        <v>44959</v>
      </c>
      <c r="R165" s="26" t="s">
        <v>238</v>
      </c>
      <c r="S165" s="23" t="s">
        <v>166</v>
      </c>
      <c r="T165" s="23" t="s">
        <v>177</v>
      </c>
      <c r="U165" s="110" t="s">
        <v>182</v>
      </c>
    </row>
    <row r="166" spans="2:21" s="144" customFormat="1" ht="28.5" customHeight="1" x14ac:dyDescent="0.2">
      <c r="B166" s="44" t="s">
        <v>1</v>
      </c>
      <c r="C166" s="23" t="s">
        <v>330</v>
      </c>
      <c r="D166" s="23" t="s">
        <v>181</v>
      </c>
      <c r="E166" s="23" t="s">
        <v>516</v>
      </c>
      <c r="F166" s="148">
        <f>F165/20.4</f>
        <v>2106.0897058823534</v>
      </c>
      <c r="G166" s="23">
        <v>1</v>
      </c>
      <c r="H166" s="23">
        <v>13.2</v>
      </c>
      <c r="I166" s="23">
        <v>3</v>
      </c>
      <c r="J166" s="35" t="s">
        <v>95</v>
      </c>
      <c r="K166" s="23">
        <v>3</v>
      </c>
      <c r="L166" s="64">
        <f>L164*1.5</f>
        <v>9.3000000000000007</v>
      </c>
      <c r="M166" s="64" t="s">
        <v>77</v>
      </c>
      <c r="N166" s="25">
        <v>45508</v>
      </c>
      <c r="O166" s="64">
        <f>O164*1.5</f>
        <v>9</v>
      </c>
      <c r="P166" s="64" t="s">
        <v>77</v>
      </c>
      <c r="Q166" s="26">
        <v>44959</v>
      </c>
      <c r="R166" s="26" t="s">
        <v>238</v>
      </c>
      <c r="S166" s="23" t="s">
        <v>166</v>
      </c>
      <c r="T166" s="23" t="s">
        <v>177</v>
      </c>
      <c r="U166" s="110" t="s">
        <v>182</v>
      </c>
    </row>
    <row r="167" spans="2:21" s="144" customFormat="1" ht="28.5" customHeight="1" x14ac:dyDescent="0.2">
      <c r="B167" s="44" t="s">
        <v>1</v>
      </c>
      <c r="C167" s="23" t="s">
        <v>330</v>
      </c>
      <c r="D167" s="23" t="s">
        <v>181</v>
      </c>
      <c r="E167" s="23" t="s">
        <v>516</v>
      </c>
      <c r="F167" s="149">
        <f>F166/365</f>
        <v>5.7701087832393245</v>
      </c>
      <c r="G167" s="23">
        <v>1</v>
      </c>
      <c r="H167" s="23">
        <v>13.2</v>
      </c>
      <c r="I167" s="23">
        <v>4</v>
      </c>
      <c r="J167" s="35" t="s">
        <v>97</v>
      </c>
      <c r="K167" s="23">
        <v>3</v>
      </c>
      <c r="L167" s="64">
        <f>L164*3</f>
        <v>18.600000000000001</v>
      </c>
      <c r="M167" s="64" t="s">
        <v>77</v>
      </c>
      <c r="N167" s="25">
        <v>45508</v>
      </c>
      <c r="O167" s="64">
        <f>O164*3</f>
        <v>18</v>
      </c>
      <c r="P167" s="64" t="s">
        <v>77</v>
      </c>
      <c r="Q167" s="26">
        <v>44959</v>
      </c>
      <c r="R167" s="26" t="s">
        <v>238</v>
      </c>
      <c r="S167" s="23" t="s">
        <v>166</v>
      </c>
      <c r="T167" s="23" t="s">
        <v>177</v>
      </c>
      <c r="U167" s="110" t="s">
        <v>182</v>
      </c>
    </row>
    <row r="168" spans="2:21" s="144" customFormat="1" ht="28.5" customHeight="1" x14ac:dyDescent="0.2">
      <c r="B168" s="44" t="s">
        <v>1</v>
      </c>
      <c r="C168" s="23" t="s">
        <v>330</v>
      </c>
      <c r="D168" s="23" t="s">
        <v>181</v>
      </c>
      <c r="E168" s="23" t="s">
        <v>516</v>
      </c>
      <c r="F168" s="23" t="s">
        <v>370</v>
      </c>
      <c r="G168" s="23">
        <v>1</v>
      </c>
      <c r="H168" s="23">
        <v>13.2</v>
      </c>
      <c r="I168" s="23">
        <v>5</v>
      </c>
      <c r="J168" s="35" t="s">
        <v>96</v>
      </c>
      <c r="K168" s="23">
        <v>4</v>
      </c>
      <c r="L168" s="64">
        <f>L164*2</f>
        <v>12.4</v>
      </c>
      <c r="M168" s="64" t="s">
        <v>77</v>
      </c>
      <c r="N168" s="25">
        <v>45508</v>
      </c>
      <c r="O168" s="64">
        <f>O164*2</f>
        <v>12</v>
      </c>
      <c r="P168" s="64" t="s">
        <v>77</v>
      </c>
      <c r="Q168" s="26">
        <v>44959</v>
      </c>
      <c r="R168" s="26" t="s">
        <v>238</v>
      </c>
      <c r="S168" s="23" t="s">
        <v>166</v>
      </c>
      <c r="T168" s="23" t="s">
        <v>177</v>
      </c>
      <c r="U168" s="110" t="s">
        <v>182</v>
      </c>
    </row>
    <row r="169" spans="2:21" s="144" customFormat="1" ht="28.5" customHeight="1" x14ac:dyDescent="0.2">
      <c r="B169" s="44" t="s">
        <v>1</v>
      </c>
      <c r="C169" s="23" t="s">
        <v>330</v>
      </c>
      <c r="D169" s="23" t="s">
        <v>181</v>
      </c>
      <c r="E169" s="23" t="s">
        <v>516</v>
      </c>
      <c r="F169" s="23"/>
      <c r="G169" s="23">
        <v>1</v>
      </c>
      <c r="H169" s="23">
        <v>13.2</v>
      </c>
      <c r="I169" s="23">
        <v>6</v>
      </c>
      <c r="J169" s="35" t="s">
        <v>72</v>
      </c>
      <c r="K169" s="23">
        <v>4</v>
      </c>
      <c r="L169" s="64">
        <f>L164*4</f>
        <v>24.8</v>
      </c>
      <c r="M169" s="64" t="s">
        <v>77</v>
      </c>
      <c r="N169" s="25">
        <v>45508</v>
      </c>
      <c r="O169" s="64">
        <f>O164*4</f>
        <v>24</v>
      </c>
      <c r="P169" s="64" t="s">
        <v>77</v>
      </c>
      <c r="Q169" s="26">
        <v>44959</v>
      </c>
      <c r="R169" s="26" t="s">
        <v>238</v>
      </c>
      <c r="S169" s="23" t="s">
        <v>166</v>
      </c>
      <c r="T169" s="23" t="s">
        <v>177</v>
      </c>
      <c r="U169" s="110" t="s">
        <v>182</v>
      </c>
    </row>
    <row r="170" spans="2:21" s="144" customFormat="1" ht="28.5" customHeight="1" x14ac:dyDescent="0.2">
      <c r="B170" s="44" t="s">
        <v>1</v>
      </c>
      <c r="C170" s="23" t="s">
        <v>330</v>
      </c>
      <c r="D170" s="23" t="s">
        <v>181</v>
      </c>
      <c r="E170" s="23" t="s">
        <v>516</v>
      </c>
      <c r="F170" s="23"/>
      <c r="G170" s="23">
        <v>1</v>
      </c>
      <c r="H170" s="23">
        <v>13.2</v>
      </c>
      <c r="I170" s="23">
        <v>7</v>
      </c>
      <c r="J170" s="35" t="s">
        <v>72</v>
      </c>
      <c r="K170" s="23">
        <v>5</v>
      </c>
      <c r="L170" s="64">
        <f>L164*5</f>
        <v>31</v>
      </c>
      <c r="M170" s="64" t="s">
        <v>77</v>
      </c>
      <c r="N170" s="25">
        <v>45508</v>
      </c>
      <c r="O170" s="64">
        <f>O164*5</f>
        <v>30</v>
      </c>
      <c r="P170" s="64" t="s">
        <v>77</v>
      </c>
      <c r="Q170" s="26">
        <v>44959</v>
      </c>
      <c r="R170" s="26" t="s">
        <v>238</v>
      </c>
      <c r="S170" s="23" t="s">
        <v>166</v>
      </c>
      <c r="T170" s="23" t="s">
        <v>177</v>
      </c>
      <c r="U170" s="110" t="s">
        <v>182</v>
      </c>
    </row>
    <row r="171" spans="2:21" s="144" customFormat="1" ht="28.5" customHeight="1" x14ac:dyDescent="0.2">
      <c r="B171" s="44" t="s">
        <v>1</v>
      </c>
      <c r="C171" s="23" t="s">
        <v>330</v>
      </c>
      <c r="D171" s="23" t="s">
        <v>181</v>
      </c>
      <c r="E171" s="23" t="s">
        <v>516</v>
      </c>
      <c r="F171" s="23"/>
      <c r="G171" s="23">
        <v>1</v>
      </c>
      <c r="H171" s="23">
        <v>13.2</v>
      </c>
      <c r="I171" s="23">
        <v>8</v>
      </c>
      <c r="J171" s="35" t="s">
        <v>72</v>
      </c>
      <c r="K171" s="23">
        <v>6</v>
      </c>
      <c r="L171" s="64">
        <f>L164*6</f>
        <v>37.200000000000003</v>
      </c>
      <c r="M171" s="64" t="s">
        <v>77</v>
      </c>
      <c r="N171" s="25">
        <v>45508</v>
      </c>
      <c r="O171" s="64">
        <f>O164*6</f>
        <v>36</v>
      </c>
      <c r="P171" s="64" t="s">
        <v>77</v>
      </c>
      <c r="Q171" s="26">
        <v>44959</v>
      </c>
      <c r="R171" s="26" t="s">
        <v>238</v>
      </c>
      <c r="S171" s="23" t="s">
        <v>166</v>
      </c>
      <c r="T171" s="23" t="s">
        <v>177</v>
      </c>
      <c r="U171" s="110" t="s">
        <v>182</v>
      </c>
    </row>
    <row r="172" spans="2:21" s="144" customFormat="1" ht="28.5" customHeight="1" x14ac:dyDescent="0.2">
      <c r="B172" s="44" t="s">
        <v>1</v>
      </c>
      <c r="C172" s="23" t="s">
        <v>330</v>
      </c>
      <c r="D172" s="23" t="s">
        <v>181</v>
      </c>
      <c r="E172" s="23" t="s">
        <v>516</v>
      </c>
      <c r="F172" s="23"/>
      <c r="G172" s="23">
        <v>1</v>
      </c>
      <c r="H172" s="23">
        <v>13.2</v>
      </c>
      <c r="I172" s="23">
        <v>9</v>
      </c>
      <c r="J172" s="35" t="s">
        <v>72</v>
      </c>
      <c r="K172" s="23">
        <v>7</v>
      </c>
      <c r="L172" s="64" t="s">
        <v>77</v>
      </c>
      <c r="M172" s="64" t="s">
        <v>77</v>
      </c>
      <c r="N172" s="25">
        <v>45508</v>
      </c>
      <c r="O172" s="64">
        <f>O164*7</f>
        <v>42</v>
      </c>
      <c r="P172" s="64" t="s">
        <v>77</v>
      </c>
      <c r="Q172" s="26">
        <v>44959</v>
      </c>
      <c r="R172" s="26" t="s">
        <v>238</v>
      </c>
      <c r="S172" s="23" t="s">
        <v>166</v>
      </c>
      <c r="T172" s="23" t="s">
        <v>177</v>
      </c>
      <c r="U172" s="110" t="s">
        <v>182</v>
      </c>
    </row>
    <row r="173" spans="2:21" s="144" customFormat="1" ht="28.5" customHeight="1" x14ac:dyDescent="0.2">
      <c r="B173" s="44" t="s">
        <v>1</v>
      </c>
      <c r="C173" s="23" t="s">
        <v>330</v>
      </c>
      <c r="D173" s="23" t="s">
        <v>181</v>
      </c>
      <c r="E173" s="23" t="s">
        <v>516</v>
      </c>
      <c r="F173" s="23"/>
      <c r="G173" s="23">
        <v>1</v>
      </c>
      <c r="H173" s="23">
        <v>13.2</v>
      </c>
      <c r="I173" s="23">
        <v>10</v>
      </c>
      <c r="J173" s="35" t="s">
        <v>72</v>
      </c>
      <c r="K173" s="23">
        <v>8</v>
      </c>
      <c r="L173" s="64" t="s">
        <v>77</v>
      </c>
      <c r="M173" s="64" t="s">
        <v>77</v>
      </c>
      <c r="N173" s="25">
        <v>45508</v>
      </c>
      <c r="O173" s="64">
        <f>O164*8</f>
        <v>48</v>
      </c>
      <c r="P173" s="64" t="s">
        <v>77</v>
      </c>
      <c r="Q173" s="26">
        <v>44959</v>
      </c>
      <c r="R173" s="26" t="s">
        <v>238</v>
      </c>
      <c r="S173" s="23" t="s">
        <v>166</v>
      </c>
      <c r="T173" s="23" t="s">
        <v>177</v>
      </c>
      <c r="U173" s="110" t="s">
        <v>182</v>
      </c>
    </row>
    <row r="174" spans="2:21" s="144" customFormat="1" ht="28.5" customHeight="1" x14ac:dyDescent="0.2">
      <c r="B174" s="44" t="s">
        <v>1</v>
      </c>
      <c r="C174" s="23" t="s">
        <v>330</v>
      </c>
      <c r="D174" s="23" t="s">
        <v>181</v>
      </c>
      <c r="E174" s="23" t="s">
        <v>516</v>
      </c>
      <c r="F174" s="23"/>
      <c r="G174" s="23">
        <v>1</v>
      </c>
      <c r="H174" s="23">
        <v>13.2</v>
      </c>
      <c r="I174" s="23">
        <v>11</v>
      </c>
      <c r="J174" s="35" t="s">
        <v>100</v>
      </c>
      <c r="K174" s="23">
        <v>2</v>
      </c>
      <c r="L174" s="64">
        <v>3.55</v>
      </c>
      <c r="M174" s="64" t="s">
        <v>77</v>
      </c>
      <c r="N174" s="25">
        <v>45508</v>
      </c>
      <c r="O174" s="64">
        <v>3.45</v>
      </c>
      <c r="P174" s="64" t="s">
        <v>77</v>
      </c>
      <c r="Q174" s="26">
        <v>44959</v>
      </c>
      <c r="R174" s="26" t="s">
        <v>238</v>
      </c>
      <c r="S174" s="23" t="s">
        <v>166</v>
      </c>
      <c r="T174" s="23" t="s">
        <v>177</v>
      </c>
      <c r="U174" s="110" t="s">
        <v>182</v>
      </c>
    </row>
    <row r="175" spans="2:21" s="144" customFormat="1" ht="28.5" customHeight="1" x14ac:dyDescent="0.2">
      <c r="B175" s="44" t="s">
        <v>1</v>
      </c>
      <c r="C175" s="23" t="s">
        <v>330</v>
      </c>
      <c r="D175" s="23" t="s">
        <v>181</v>
      </c>
      <c r="E175" s="23" t="s">
        <v>516</v>
      </c>
      <c r="F175" s="23"/>
      <c r="G175" s="23">
        <v>1</v>
      </c>
      <c r="H175" s="23">
        <v>13.2</v>
      </c>
      <c r="I175" s="23">
        <v>12</v>
      </c>
      <c r="J175" s="35" t="s">
        <v>167</v>
      </c>
      <c r="K175" s="23" t="s">
        <v>77</v>
      </c>
      <c r="L175" s="64" t="s">
        <v>77</v>
      </c>
      <c r="M175" s="64" t="s">
        <v>77</v>
      </c>
      <c r="N175" s="25">
        <v>45508</v>
      </c>
      <c r="O175" s="64" t="s">
        <v>77</v>
      </c>
      <c r="P175" s="64" t="s">
        <v>77</v>
      </c>
      <c r="Q175" s="26">
        <v>44959</v>
      </c>
      <c r="R175" s="26" t="s">
        <v>238</v>
      </c>
      <c r="S175" s="23" t="s">
        <v>166</v>
      </c>
      <c r="T175" s="23" t="s">
        <v>177</v>
      </c>
      <c r="U175" s="110" t="s">
        <v>182</v>
      </c>
    </row>
    <row r="176" spans="2:21" s="144" customFormat="1" ht="28.5" customHeight="1" x14ac:dyDescent="0.2">
      <c r="B176" s="44" t="s">
        <v>4</v>
      </c>
      <c r="C176" s="23" t="s">
        <v>183</v>
      </c>
      <c r="D176" s="23" t="s">
        <v>183</v>
      </c>
      <c r="E176" s="23" t="s">
        <v>535</v>
      </c>
      <c r="F176" s="23" t="s">
        <v>378</v>
      </c>
      <c r="G176" s="23">
        <v>4</v>
      </c>
      <c r="H176" s="23">
        <v>321.60000000000002</v>
      </c>
      <c r="I176" s="23">
        <v>1</v>
      </c>
      <c r="J176" s="35" t="s">
        <v>76</v>
      </c>
      <c r="K176" s="23">
        <v>2</v>
      </c>
      <c r="L176" s="24">
        <v>10.1</v>
      </c>
      <c r="M176" s="64" t="s">
        <v>77</v>
      </c>
      <c r="N176" s="25">
        <v>45866</v>
      </c>
      <c r="O176" s="24">
        <v>9.6</v>
      </c>
      <c r="P176" s="64" t="s">
        <v>77</v>
      </c>
      <c r="Q176" s="26">
        <v>45278</v>
      </c>
      <c r="R176" s="26" t="s">
        <v>238</v>
      </c>
      <c r="S176" s="23" t="s">
        <v>166</v>
      </c>
      <c r="T176" s="23" t="s">
        <v>184</v>
      </c>
      <c r="U176" s="110" t="s">
        <v>360</v>
      </c>
    </row>
    <row r="177" spans="2:21" s="144" customFormat="1" ht="28.5" customHeight="1" x14ac:dyDescent="0.2">
      <c r="B177" s="44" t="s">
        <v>4</v>
      </c>
      <c r="C177" s="23" t="s">
        <v>183</v>
      </c>
      <c r="D177" s="23" t="s">
        <v>183</v>
      </c>
      <c r="E177" s="23" t="s">
        <v>535</v>
      </c>
      <c r="F177" s="150">
        <v>42964.23</v>
      </c>
      <c r="G177" s="23">
        <v>4</v>
      </c>
      <c r="H177" s="23">
        <v>321.60000000000002</v>
      </c>
      <c r="I177" s="23">
        <v>2</v>
      </c>
      <c r="J177" s="35" t="s">
        <v>82</v>
      </c>
      <c r="K177" s="23">
        <v>2</v>
      </c>
      <c r="L177" s="24">
        <f>L176*2</f>
        <v>20.2</v>
      </c>
      <c r="M177" s="64" t="s">
        <v>77</v>
      </c>
      <c r="N177" s="25">
        <v>45866</v>
      </c>
      <c r="O177" s="24">
        <f>O176*2</f>
        <v>19.2</v>
      </c>
      <c r="P177" s="64" t="s">
        <v>77</v>
      </c>
      <c r="Q177" s="26">
        <v>45278</v>
      </c>
      <c r="R177" s="26" t="s">
        <v>238</v>
      </c>
      <c r="S177" s="23" t="s">
        <v>166</v>
      </c>
      <c r="T177" s="23" t="s">
        <v>184</v>
      </c>
      <c r="U177" s="110" t="s">
        <v>360</v>
      </c>
    </row>
    <row r="178" spans="2:21" s="144" customFormat="1" ht="28.5" customHeight="1" x14ac:dyDescent="0.2">
      <c r="B178" s="44" t="s">
        <v>4</v>
      </c>
      <c r="C178" s="23" t="s">
        <v>183</v>
      </c>
      <c r="D178" s="23" t="s">
        <v>183</v>
      </c>
      <c r="E178" s="23" t="s">
        <v>535</v>
      </c>
      <c r="F178" s="148">
        <f>F177/233.6</f>
        <v>183.92221746575345</v>
      </c>
      <c r="G178" s="23">
        <v>4</v>
      </c>
      <c r="H178" s="23">
        <v>321.60000000000002</v>
      </c>
      <c r="I178" s="23">
        <v>3</v>
      </c>
      <c r="J178" s="35" t="s">
        <v>95</v>
      </c>
      <c r="K178" s="23">
        <v>3</v>
      </c>
      <c r="L178" s="64">
        <f>L176*1.5</f>
        <v>15.149999999999999</v>
      </c>
      <c r="M178" s="64" t="s">
        <v>77</v>
      </c>
      <c r="N178" s="25">
        <v>45866</v>
      </c>
      <c r="O178" s="64">
        <f>O176*1.5</f>
        <v>14.399999999999999</v>
      </c>
      <c r="P178" s="64" t="s">
        <v>77</v>
      </c>
      <c r="Q178" s="26">
        <v>45278</v>
      </c>
      <c r="R178" s="26" t="s">
        <v>238</v>
      </c>
      <c r="S178" s="23" t="s">
        <v>166</v>
      </c>
      <c r="T178" s="23" t="s">
        <v>184</v>
      </c>
      <c r="U178" s="110" t="s">
        <v>360</v>
      </c>
    </row>
    <row r="179" spans="2:21" s="144" customFormat="1" ht="28.5" customHeight="1" x14ac:dyDescent="0.2">
      <c r="B179" s="44" t="s">
        <v>4</v>
      </c>
      <c r="C179" s="23" t="s">
        <v>183</v>
      </c>
      <c r="D179" s="23" t="s">
        <v>183</v>
      </c>
      <c r="E179" s="23" t="s">
        <v>535</v>
      </c>
      <c r="F179" s="149">
        <f>F178/365</f>
        <v>0.50389648620754368</v>
      </c>
      <c r="G179" s="23">
        <v>4</v>
      </c>
      <c r="H179" s="23">
        <v>321.60000000000002</v>
      </c>
      <c r="I179" s="23">
        <v>4</v>
      </c>
      <c r="J179" s="35" t="s">
        <v>97</v>
      </c>
      <c r="K179" s="23">
        <v>3</v>
      </c>
      <c r="L179" s="64">
        <f>L176*3</f>
        <v>30.299999999999997</v>
      </c>
      <c r="M179" s="64" t="s">
        <v>77</v>
      </c>
      <c r="N179" s="25">
        <v>45866</v>
      </c>
      <c r="O179" s="64">
        <f>O176*3</f>
        <v>28.799999999999997</v>
      </c>
      <c r="P179" s="64" t="s">
        <v>77</v>
      </c>
      <c r="Q179" s="26">
        <v>45278</v>
      </c>
      <c r="R179" s="26" t="s">
        <v>238</v>
      </c>
      <c r="S179" s="23" t="s">
        <v>166</v>
      </c>
      <c r="T179" s="23" t="s">
        <v>184</v>
      </c>
      <c r="U179" s="110" t="s">
        <v>360</v>
      </c>
    </row>
    <row r="180" spans="2:21" s="144" customFormat="1" ht="28.5" customHeight="1" x14ac:dyDescent="0.2">
      <c r="B180" s="44" t="s">
        <v>4</v>
      </c>
      <c r="C180" s="23" t="s">
        <v>183</v>
      </c>
      <c r="D180" s="23" t="s">
        <v>183</v>
      </c>
      <c r="E180" s="23" t="s">
        <v>535</v>
      </c>
      <c r="F180" s="23" t="s">
        <v>370</v>
      </c>
      <c r="G180" s="23">
        <v>4</v>
      </c>
      <c r="H180" s="23">
        <v>321.60000000000002</v>
      </c>
      <c r="I180" s="23">
        <v>5</v>
      </c>
      <c r="J180" s="35" t="s">
        <v>96</v>
      </c>
      <c r="K180" s="23">
        <v>4</v>
      </c>
      <c r="L180" s="64">
        <f>L176*2</f>
        <v>20.2</v>
      </c>
      <c r="M180" s="64" t="s">
        <v>77</v>
      </c>
      <c r="N180" s="25">
        <v>45866</v>
      </c>
      <c r="O180" s="64">
        <f>O176*2</f>
        <v>19.2</v>
      </c>
      <c r="P180" s="64" t="s">
        <v>77</v>
      </c>
      <c r="Q180" s="26">
        <v>45278</v>
      </c>
      <c r="R180" s="26" t="s">
        <v>238</v>
      </c>
      <c r="S180" s="23" t="s">
        <v>166</v>
      </c>
      <c r="T180" s="23" t="s">
        <v>184</v>
      </c>
      <c r="U180" s="110" t="s">
        <v>360</v>
      </c>
    </row>
    <row r="181" spans="2:21" s="144" customFormat="1" ht="28.5" customHeight="1" x14ac:dyDescent="0.2">
      <c r="B181" s="44" t="s">
        <v>4</v>
      </c>
      <c r="C181" s="23" t="s">
        <v>183</v>
      </c>
      <c r="D181" s="23" t="s">
        <v>183</v>
      </c>
      <c r="E181" s="23" t="s">
        <v>535</v>
      </c>
      <c r="F181" s="23"/>
      <c r="G181" s="23">
        <v>4</v>
      </c>
      <c r="H181" s="23">
        <v>321.60000000000002</v>
      </c>
      <c r="I181" s="23">
        <v>6</v>
      </c>
      <c r="J181" s="35" t="s">
        <v>72</v>
      </c>
      <c r="K181" s="23">
        <v>4</v>
      </c>
      <c r="L181" s="64">
        <f>L176*4</f>
        <v>40.4</v>
      </c>
      <c r="M181" s="64" t="s">
        <v>77</v>
      </c>
      <c r="N181" s="25">
        <v>45866</v>
      </c>
      <c r="O181" s="64">
        <f>O176*4</f>
        <v>38.4</v>
      </c>
      <c r="P181" s="64" t="s">
        <v>77</v>
      </c>
      <c r="Q181" s="26">
        <v>45278</v>
      </c>
      <c r="R181" s="26" t="s">
        <v>238</v>
      </c>
      <c r="S181" s="23" t="s">
        <v>166</v>
      </c>
      <c r="T181" s="23" t="s">
        <v>184</v>
      </c>
      <c r="U181" s="110" t="s">
        <v>360</v>
      </c>
    </row>
    <row r="182" spans="2:21" s="144" customFormat="1" ht="28.5" customHeight="1" x14ac:dyDescent="0.2">
      <c r="B182" s="44" t="s">
        <v>4</v>
      </c>
      <c r="C182" s="23" t="s">
        <v>183</v>
      </c>
      <c r="D182" s="23" t="s">
        <v>183</v>
      </c>
      <c r="E182" s="23" t="s">
        <v>535</v>
      </c>
      <c r="F182" s="23"/>
      <c r="G182" s="23">
        <v>4</v>
      </c>
      <c r="H182" s="23">
        <v>321.60000000000002</v>
      </c>
      <c r="I182" s="23">
        <v>7</v>
      </c>
      <c r="J182" s="35" t="s">
        <v>72</v>
      </c>
      <c r="K182" s="23">
        <v>5</v>
      </c>
      <c r="L182" s="64">
        <f>L176*5</f>
        <v>50.5</v>
      </c>
      <c r="M182" s="64" t="s">
        <v>77</v>
      </c>
      <c r="N182" s="25">
        <v>45866</v>
      </c>
      <c r="O182" s="64">
        <f>O176*5</f>
        <v>48</v>
      </c>
      <c r="P182" s="64" t="s">
        <v>77</v>
      </c>
      <c r="Q182" s="26">
        <v>45278</v>
      </c>
      <c r="R182" s="26" t="s">
        <v>238</v>
      </c>
      <c r="S182" s="23" t="s">
        <v>166</v>
      </c>
      <c r="T182" s="23" t="s">
        <v>184</v>
      </c>
      <c r="U182" s="110" t="s">
        <v>360</v>
      </c>
    </row>
    <row r="183" spans="2:21" s="144" customFormat="1" ht="28.5" customHeight="1" x14ac:dyDescent="0.2">
      <c r="B183" s="44" t="s">
        <v>4</v>
      </c>
      <c r="C183" s="23" t="s">
        <v>183</v>
      </c>
      <c r="D183" s="23" t="s">
        <v>183</v>
      </c>
      <c r="E183" s="23" t="s">
        <v>535</v>
      </c>
      <c r="F183" s="23"/>
      <c r="G183" s="23">
        <v>4</v>
      </c>
      <c r="H183" s="23">
        <v>321.60000000000002</v>
      </c>
      <c r="I183" s="23">
        <v>8</v>
      </c>
      <c r="J183" s="35" t="s">
        <v>72</v>
      </c>
      <c r="K183" s="23">
        <v>6</v>
      </c>
      <c r="L183" s="64">
        <f>L176*6</f>
        <v>60.599999999999994</v>
      </c>
      <c r="M183" s="64" t="s">
        <v>77</v>
      </c>
      <c r="N183" s="25">
        <v>45866</v>
      </c>
      <c r="O183" s="64">
        <f>O176*6</f>
        <v>57.599999999999994</v>
      </c>
      <c r="P183" s="64" t="s">
        <v>77</v>
      </c>
      <c r="Q183" s="26">
        <v>45278</v>
      </c>
      <c r="R183" s="26" t="s">
        <v>238</v>
      </c>
      <c r="S183" s="23" t="s">
        <v>166</v>
      </c>
      <c r="T183" s="23" t="s">
        <v>184</v>
      </c>
      <c r="U183" s="110" t="s">
        <v>360</v>
      </c>
    </row>
    <row r="184" spans="2:21" s="144" customFormat="1" ht="28.5" customHeight="1" x14ac:dyDescent="0.2">
      <c r="B184" s="44" t="s">
        <v>4</v>
      </c>
      <c r="C184" s="23" t="s">
        <v>183</v>
      </c>
      <c r="D184" s="23" t="s">
        <v>183</v>
      </c>
      <c r="E184" s="23" t="s">
        <v>535</v>
      </c>
      <c r="F184" s="23"/>
      <c r="G184" s="23">
        <v>4</v>
      </c>
      <c r="H184" s="23">
        <v>321.60000000000002</v>
      </c>
      <c r="I184" s="23">
        <v>9</v>
      </c>
      <c r="J184" s="35" t="s">
        <v>72</v>
      </c>
      <c r="K184" s="23">
        <v>7</v>
      </c>
      <c r="L184" s="64" t="s">
        <v>77</v>
      </c>
      <c r="M184" s="64" t="s">
        <v>77</v>
      </c>
      <c r="N184" s="25">
        <v>45866</v>
      </c>
      <c r="O184" s="64">
        <f>O176*7</f>
        <v>67.2</v>
      </c>
      <c r="P184" s="64" t="s">
        <v>77</v>
      </c>
      <c r="Q184" s="26">
        <v>45278</v>
      </c>
      <c r="R184" s="26" t="s">
        <v>238</v>
      </c>
      <c r="S184" s="23" t="s">
        <v>166</v>
      </c>
      <c r="T184" s="23" t="s">
        <v>184</v>
      </c>
      <c r="U184" s="110" t="s">
        <v>360</v>
      </c>
    </row>
    <row r="185" spans="2:21" s="144" customFormat="1" ht="28.5" customHeight="1" x14ac:dyDescent="0.2">
      <c r="B185" s="44" t="s">
        <v>4</v>
      </c>
      <c r="C185" s="23" t="s">
        <v>183</v>
      </c>
      <c r="D185" s="23" t="s">
        <v>183</v>
      </c>
      <c r="E185" s="23" t="s">
        <v>535</v>
      </c>
      <c r="F185" s="23"/>
      <c r="G185" s="23">
        <v>4</v>
      </c>
      <c r="H185" s="23">
        <v>321.60000000000002</v>
      </c>
      <c r="I185" s="23">
        <v>10</v>
      </c>
      <c r="J185" s="35" t="s">
        <v>72</v>
      </c>
      <c r="K185" s="23">
        <v>8</v>
      </c>
      <c r="L185" s="64" t="s">
        <v>77</v>
      </c>
      <c r="M185" s="64" t="s">
        <v>77</v>
      </c>
      <c r="N185" s="25">
        <v>45866</v>
      </c>
      <c r="O185" s="64">
        <f>O176*8</f>
        <v>76.8</v>
      </c>
      <c r="P185" s="64" t="s">
        <v>77</v>
      </c>
      <c r="Q185" s="26">
        <v>45278</v>
      </c>
      <c r="R185" s="26" t="s">
        <v>238</v>
      </c>
      <c r="S185" s="23" t="s">
        <v>166</v>
      </c>
      <c r="T185" s="23" t="s">
        <v>184</v>
      </c>
      <c r="U185" s="110" t="s">
        <v>360</v>
      </c>
    </row>
    <row r="186" spans="2:21" s="144" customFormat="1" ht="28.5" customHeight="1" x14ac:dyDescent="0.2">
      <c r="B186" s="44" t="s">
        <v>4</v>
      </c>
      <c r="C186" s="23" t="s">
        <v>183</v>
      </c>
      <c r="D186" s="23" t="s">
        <v>183</v>
      </c>
      <c r="E186" s="23" t="s">
        <v>535</v>
      </c>
      <c r="F186" s="23"/>
      <c r="G186" s="23">
        <v>4</v>
      </c>
      <c r="H186" s="23">
        <v>321.60000000000002</v>
      </c>
      <c r="I186" s="23">
        <v>11</v>
      </c>
      <c r="J186" s="35" t="s">
        <v>100</v>
      </c>
      <c r="K186" s="23">
        <v>2</v>
      </c>
      <c r="L186" s="64">
        <f>L176*0.5</f>
        <v>5.05</v>
      </c>
      <c r="M186" s="64" t="s">
        <v>77</v>
      </c>
      <c r="N186" s="25">
        <v>45866</v>
      </c>
      <c r="O186" s="64">
        <f>O176*0.5</f>
        <v>4.8</v>
      </c>
      <c r="P186" s="64" t="s">
        <v>77</v>
      </c>
      <c r="Q186" s="26">
        <v>45278</v>
      </c>
      <c r="R186" s="26" t="s">
        <v>238</v>
      </c>
      <c r="S186" s="23" t="s">
        <v>166</v>
      </c>
      <c r="T186" s="23" t="s">
        <v>184</v>
      </c>
      <c r="U186" s="110" t="s">
        <v>360</v>
      </c>
    </row>
    <row r="187" spans="2:21" s="144" customFormat="1" ht="28.5" customHeight="1" x14ac:dyDescent="0.2">
      <c r="B187" s="44" t="s">
        <v>4</v>
      </c>
      <c r="C187" s="23" t="s">
        <v>183</v>
      </c>
      <c r="D187" s="23" t="s">
        <v>183</v>
      </c>
      <c r="E187" s="23" t="s">
        <v>535</v>
      </c>
      <c r="F187" s="23"/>
      <c r="G187" s="23">
        <v>4</v>
      </c>
      <c r="H187" s="23">
        <v>321.60000000000002</v>
      </c>
      <c r="I187" s="23">
        <v>12</v>
      </c>
      <c r="J187" s="35" t="s">
        <v>167</v>
      </c>
      <c r="K187" s="23" t="s">
        <v>77</v>
      </c>
      <c r="L187" s="64" t="s">
        <v>77</v>
      </c>
      <c r="M187" s="64" t="s">
        <v>77</v>
      </c>
      <c r="N187" s="25">
        <v>45866</v>
      </c>
      <c r="O187" s="64" t="s">
        <v>77</v>
      </c>
      <c r="P187" s="64" t="s">
        <v>77</v>
      </c>
      <c r="Q187" s="26">
        <v>45278</v>
      </c>
      <c r="R187" s="26" t="s">
        <v>238</v>
      </c>
      <c r="S187" s="23" t="s">
        <v>166</v>
      </c>
      <c r="T187" s="23" t="s">
        <v>184</v>
      </c>
      <c r="U187" s="110" t="s">
        <v>360</v>
      </c>
    </row>
    <row r="188" spans="2:21" s="144" customFormat="1" ht="28.5" customHeight="1" x14ac:dyDescent="0.2">
      <c r="B188" s="44" t="s">
        <v>607</v>
      </c>
      <c r="C188" s="23" t="s">
        <v>187</v>
      </c>
      <c r="D188" s="23" t="s">
        <v>186</v>
      </c>
      <c r="E188" s="23" t="s">
        <v>536</v>
      </c>
      <c r="F188" s="23" t="s">
        <v>379</v>
      </c>
      <c r="G188" s="23">
        <v>3</v>
      </c>
      <c r="H188" s="23">
        <v>182.5</v>
      </c>
      <c r="I188" s="23">
        <v>1</v>
      </c>
      <c r="J188" s="35" t="s">
        <v>76</v>
      </c>
      <c r="K188" s="23">
        <v>2</v>
      </c>
      <c r="L188" s="24">
        <v>6.5</v>
      </c>
      <c r="M188" s="64" t="s">
        <v>77</v>
      </c>
      <c r="N188" s="25">
        <v>45861</v>
      </c>
      <c r="O188" s="64">
        <v>6.2</v>
      </c>
      <c r="P188" s="64" t="s">
        <v>77</v>
      </c>
      <c r="Q188" s="26">
        <v>45356</v>
      </c>
      <c r="R188" s="26" t="s">
        <v>238</v>
      </c>
      <c r="S188" s="23" t="s">
        <v>166</v>
      </c>
      <c r="T188" s="23" t="s">
        <v>185</v>
      </c>
      <c r="U188" s="112" t="s">
        <v>748</v>
      </c>
    </row>
    <row r="189" spans="2:21" s="144" customFormat="1" ht="28.5" customHeight="1" x14ac:dyDescent="0.2">
      <c r="B189" s="44" t="s">
        <v>607</v>
      </c>
      <c r="C189" s="23" t="s">
        <v>187</v>
      </c>
      <c r="D189" s="23" t="s">
        <v>186</v>
      </c>
      <c r="E189" s="23" t="s">
        <v>536</v>
      </c>
      <c r="F189" s="150">
        <v>42964.23</v>
      </c>
      <c r="G189" s="23">
        <v>3</v>
      </c>
      <c r="H189" s="23">
        <v>182.5</v>
      </c>
      <c r="I189" s="23">
        <v>2</v>
      </c>
      <c r="J189" s="35" t="s">
        <v>82</v>
      </c>
      <c r="K189" s="23">
        <v>2</v>
      </c>
      <c r="L189" s="24">
        <f>L188*2</f>
        <v>13</v>
      </c>
      <c r="M189" s="64" t="s">
        <v>77</v>
      </c>
      <c r="N189" s="25">
        <v>45861</v>
      </c>
      <c r="O189" s="24">
        <f>O188*2</f>
        <v>12.4</v>
      </c>
      <c r="P189" s="64" t="s">
        <v>77</v>
      </c>
      <c r="Q189" s="26">
        <v>45356</v>
      </c>
      <c r="R189" s="26" t="s">
        <v>238</v>
      </c>
      <c r="S189" s="23" t="s">
        <v>166</v>
      </c>
      <c r="T189" s="23" t="s">
        <v>185</v>
      </c>
      <c r="U189" s="112" t="s">
        <v>748</v>
      </c>
    </row>
    <row r="190" spans="2:21" s="144" customFormat="1" ht="28.5" customHeight="1" x14ac:dyDescent="0.2">
      <c r="B190" s="44" t="s">
        <v>607</v>
      </c>
      <c r="C190" s="23" t="s">
        <v>187</v>
      </c>
      <c r="D190" s="23" t="s">
        <v>186</v>
      </c>
      <c r="E190" s="23" t="s">
        <v>536</v>
      </c>
      <c r="F190" s="148">
        <f>F189/182.5</f>
        <v>235.4204383561644</v>
      </c>
      <c r="G190" s="23">
        <v>3</v>
      </c>
      <c r="H190" s="23">
        <v>182.5</v>
      </c>
      <c r="I190" s="23">
        <v>3</v>
      </c>
      <c r="J190" s="35" t="s">
        <v>95</v>
      </c>
      <c r="K190" s="23">
        <v>3</v>
      </c>
      <c r="L190" s="64">
        <f>L188*1.5</f>
        <v>9.75</v>
      </c>
      <c r="M190" s="64" t="s">
        <v>77</v>
      </c>
      <c r="N190" s="25">
        <v>45861</v>
      </c>
      <c r="O190" s="64">
        <f>O188*1.5</f>
        <v>9.3000000000000007</v>
      </c>
      <c r="P190" s="64" t="s">
        <v>77</v>
      </c>
      <c r="Q190" s="26">
        <v>45356</v>
      </c>
      <c r="R190" s="26" t="s">
        <v>238</v>
      </c>
      <c r="S190" s="23" t="s">
        <v>166</v>
      </c>
      <c r="T190" s="23" t="s">
        <v>185</v>
      </c>
      <c r="U190" s="112" t="s">
        <v>748</v>
      </c>
    </row>
    <row r="191" spans="2:21" s="144" customFormat="1" ht="28.5" customHeight="1" x14ac:dyDescent="0.2">
      <c r="B191" s="44" t="s">
        <v>607</v>
      </c>
      <c r="C191" s="23" t="s">
        <v>187</v>
      </c>
      <c r="D191" s="23" t="s">
        <v>186</v>
      </c>
      <c r="E191" s="23" t="s">
        <v>536</v>
      </c>
      <c r="F191" s="149">
        <f>F190/365</f>
        <v>0.64498750234565583</v>
      </c>
      <c r="G191" s="23">
        <v>3</v>
      </c>
      <c r="H191" s="23">
        <v>182.5</v>
      </c>
      <c r="I191" s="23">
        <v>4</v>
      </c>
      <c r="J191" s="35" t="s">
        <v>97</v>
      </c>
      <c r="K191" s="23">
        <v>3</v>
      </c>
      <c r="L191" s="64">
        <f>L188*3</f>
        <v>19.5</v>
      </c>
      <c r="M191" s="64" t="s">
        <v>77</v>
      </c>
      <c r="N191" s="25">
        <v>45861</v>
      </c>
      <c r="O191" s="64">
        <f>O188*3</f>
        <v>18.600000000000001</v>
      </c>
      <c r="P191" s="64" t="s">
        <v>77</v>
      </c>
      <c r="Q191" s="26">
        <v>45356</v>
      </c>
      <c r="R191" s="26" t="s">
        <v>238</v>
      </c>
      <c r="S191" s="23" t="s">
        <v>166</v>
      </c>
      <c r="T191" s="23" t="s">
        <v>185</v>
      </c>
      <c r="U191" s="112" t="s">
        <v>748</v>
      </c>
    </row>
    <row r="192" spans="2:21" s="144" customFormat="1" ht="28.5" customHeight="1" x14ac:dyDescent="0.2">
      <c r="B192" s="44" t="s">
        <v>607</v>
      </c>
      <c r="C192" s="23" t="s">
        <v>187</v>
      </c>
      <c r="D192" s="23" t="s">
        <v>186</v>
      </c>
      <c r="E192" s="23" t="s">
        <v>536</v>
      </c>
      <c r="F192" s="23" t="s">
        <v>370</v>
      </c>
      <c r="G192" s="23">
        <v>3</v>
      </c>
      <c r="H192" s="23">
        <v>182.5</v>
      </c>
      <c r="I192" s="23">
        <v>5</v>
      </c>
      <c r="J192" s="35" t="s">
        <v>96</v>
      </c>
      <c r="K192" s="23">
        <v>4</v>
      </c>
      <c r="L192" s="64">
        <f>L188*2</f>
        <v>13</v>
      </c>
      <c r="M192" s="64" t="s">
        <v>77</v>
      </c>
      <c r="N192" s="25">
        <v>45861</v>
      </c>
      <c r="O192" s="64">
        <f>O188*2</f>
        <v>12.4</v>
      </c>
      <c r="P192" s="64" t="s">
        <v>77</v>
      </c>
      <c r="Q192" s="26">
        <v>45356</v>
      </c>
      <c r="R192" s="26" t="s">
        <v>238</v>
      </c>
      <c r="S192" s="23" t="s">
        <v>166</v>
      </c>
      <c r="T192" s="23" t="s">
        <v>185</v>
      </c>
      <c r="U192" s="112" t="s">
        <v>748</v>
      </c>
    </row>
    <row r="193" spans="2:21" s="144" customFormat="1" ht="28.5" customHeight="1" x14ac:dyDescent="0.2">
      <c r="B193" s="44" t="s">
        <v>607</v>
      </c>
      <c r="C193" s="23" t="s">
        <v>187</v>
      </c>
      <c r="D193" s="23" t="s">
        <v>186</v>
      </c>
      <c r="E193" s="23" t="s">
        <v>536</v>
      </c>
      <c r="F193" s="23"/>
      <c r="G193" s="23">
        <v>3</v>
      </c>
      <c r="H193" s="23">
        <v>182.5</v>
      </c>
      <c r="I193" s="23">
        <v>6</v>
      </c>
      <c r="J193" s="35" t="s">
        <v>72</v>
      </c>
      <c r="K193" s="23">
        <v>4</v>
      </c>
      <c r="L193" s="64">
        <f>L188*4</f>
        <v>26</v>
      </c>
      <c r="M193" s="64" t="s">
        <v>77</v>
      </c>
      <c r="N193" s="25">
        <v>45861</v>
      </c>
      <c r="O193" s="64">
        <f>O188*4</f>
        <v>24.8</v>
      </c>
      <c r="P193" s="64" t="s">
        <v>77</v>
      </c>
      <c r="Q193" s="26">
        <v>45356</v>
      </c>
      <c r="R193" s="26" t="s">
        <v>238</v>
      </c>
      <c r="S193" s="23" t="s">
        <v>166</v>
      </c>
      <c r="T193" s="23" t="s">
        <v>185</v>
      </c>
      <c r="U193" s="112" t="s">
        <v>748</v>
      </c>
    </row>
    <row r="194" spans="2:21" s="144" customFormat="1" ht="28.5" customHeight="1" x14ac:dyDescent="0.2">
      <c r="B194" s="44" t="s">
        <v>607</v>
      </c>
      <c r="C194" s="23" t="s">
        <v>187</v>
      </c>
      <c r="D194" s="23" t="s">
        <v>186</v>
      </c>
      <c r="E194" s="23" t="s">
        <v>536</v>
      </c>
      <c r="F194" s="23"/>
      <c r="G194" s="23">
        <v>3</v>
      </c>
      <c r="H194" s="23">
        <v>182.5</v>
      </c>
      <c r="I194" s="23">
        <v>7</v>
      </c>
      <c r="J194" s="35" t="s">
        <v>72</v>
      </c>
      <c r="K194" s="23">
        <v>5</v>
      </c>
      <c r="L194" s="64">
        <f>L188*5</f>
        <v>32.5</v>
      </c>
      <c r="M194" s="64" t="s">
        <v>77</v>
      </c>
      <c r="N194" s="25">
        <v>45861</v>
      </c>
      <c r="O194" s="64">
        <f>O188*5</f>
        <v>31</v>
      </c>
      <c r="P194" s="64" t="s">
        <v>77</v>
      </c>
      <c r="Q194" s="26">
        <v>45356</v>
      </c>
      <c r="R194" s="26" t="s">
        <v>238</v>
      </c>
      <c r="S194" s="23" t="s">
        <v>166</v>
      </c>
      <c r="T194" s="23" t="s">
        <v>185</v>
      </c>
      <c r="U194" s="112" t="s">
        <v>748</v>
      </c>
    </row>
    <row r="195" spans="2:21" s="144" customFormat="1" ht="28.5" customHeight="1" x14ac:dyDescent="0.2">
      <c r="B195" s="44" t="s">
        <v>607</v>
      </c>
      <c r="C195" s="23" t="s">
        <v>187</v>
      </c>
      <c r="D195" s="23" t="s">
        <v>186</v>
      </c>
      <c r="E195" s="23" t="s">
        <v>536</v>
      </c>
      <c r="F195" s="23"/>
      <c r="G195" s="23">
        <v>3</v>
      </c>
      <c r="H195" s="23">
        <v>182.5</v>
      </c>
      <c r="I195" s="23">
        <v>8</v>
      </c>
      <c r="J195" s="35" t="s">
        <v>72</v>
      </c>
      <c r="K195" s="23">
        <v>6</v>
      </c>
      <c r="L195" s="64">
        <f>L188*6</f>
        <v>39</v>
      </c>
      <c r="M195" s="64" t="s">
        <v>77</v>
      </c>
      <c r="N195" s="25">
        <v>45861</v>
      </c>
      <c r="O195" s="64">
        <f>O188*6</f>
        <v>37.200000000000003</v>
      </c>
      <c r="P195" s="64" t="s">
        <v>77</v>
      </c>
      <c r="Q195" s="26">
        <v>45356</v>
      </c>
      <c r="R195" s="26" t="s">
        <v>238</v>
      </c>
      <c r="S195" s="23" t="s">
        <v>166</v>
      </c>
      <c r="T195" s="23" t="s">
        <v>185</v>
      </c>
      <c r="U195" s="112" t="s">
        <v>748</v>
      </c>
    </row>
    <row r="196" spans="2:21" s="144" customFormat="1" ht="28.5" customHeight="1" x14ac:dyDescent="0.2">
      <c r="B196" s="44" t="s">
        <v>607</v>
      </c>
      <c r="C196" s="23" t="s">
        <v>187</v>
      </c>
      <c r="D196" s="23" t="s">
        <v>186</v>
      </c>
      <c r="E196" s="23" t="s">
        <v>536</v>
      </c>
      <c r="F196" s="23"/>
      <c r="G196" s="23">
        <v>3</v>
      </c>
      <c r="H196" s="23">
        <v>182.5</v>
      </c>
      <c r="I196" s="23">
        <v>10</v>
      </c>
      <c r="J196" s="35" t="s">
        <v>72</v>
      </c>
      <c r="K196" s="23">
        <v>7</v>
      </c>
      <c r="L196" s="64">
        <f>L188*7</f>
        <v>45.5</v>
      </c>
      <c r="M196" s="64" t="s">
        <v>77</v>
      </c>
      <c r="N196" s="25">
        <v>45861</v>
      </c>
      <c r="O196" s="64">
        <f>O188*7</f>
        <v>43.4</v>
      </c>
      <c r="P196" s="64" t="s">
        <v>77</v>
      </c>
      <c r="Q196" s="26">
        <v>45356</v>
      </c>
      <c r="R196" s="26" t="s">
        <v>238</v>
      </c>
      <c r="S196" s="23" t="s">
        <v>166</v>
      </c>
      <c r="T196" s="23" t="s">
        <v>185</v>
      </c>
      <c r="U196" s="112" t="s">
        <v>748</v>
      </c>
    </row>
    <row r="197" spans="2:21" s="144" customFormat="1" ht="28.5" customHeight="1" x14ac:dyDescent="0.2">
      <c r="B197" s="44" t="s">
        <v>607</v>
      </c>
      <c r="C197" s="23" t="s">
        <v>187</v>
      </c>
      <c r="D197" s="23" t="s">
        <v>186</v>
      </c>
      <c r="E197" s="23" t="s">
        <v>536</v>
      </c>
      <c r="F197" s="23"/>
      <c r="G197" s="23">
        <v>3</v>
      </c>
      <c r="H197" s="23">
        <v>182.5</v>
      </c>
      <c r="I197" s="23">
        <v>11</v>
      </c>
      <c r="J197" s="35" t="s">
        <v>72</v>
      </c>
      <c r="K197" s="23">
        <v>8</v>
      </c>
      <c r="L197" s="64">
        <f>L188*8</f>
        <v>52</v>
      </c>
      <c r="M197" s="64" t="s">
        <v>77</v>
      </c>
      <c r="N197" s="25">
        <v>45861</v>
      </c>
      <c r="O197" s="64">
        <f>O188*8</f>
        <v>49.6</v>
      </c>
      <c r="P197" s="64" t="s">
        <v>77</v>
      </c>
      <c r="Q197" s="26">
        <v>45356</v>
      </c>
      <c r="R197" s="26" t="s">
        <v>238</v>
      </c>
      <c r="S197" s="23" t="s">
        <v>166</v>
      </c>
      <c r="T197" s="23" t="s">
        <v>185</v>
      </c>
      <c r="U197" s="112" t="s">
        <v>748</v>
      </c>
    </row>
    <row r="198" spans="2:21" s="144" customFormat="1" ht="28.5" customHeight="1" x14ac:dyDescent="0.2">
      <c r="B198" s="44" t="s">
        <v>607</v>
      </c>
      <c r="C198" s="23" t="s">
        <v>187</v>
      </c>
      <c r="D198" s="23" t="s">
        <v>186</v>
      </c>
      <c r="E198" s="23" t="s">
        <v>536</v>
      </c>
      <c r="F198" s="23"/>
      <c r="G198" s="23">
        <v>3</v>
      </c>
      <c r="H198" s="23">
        <v>182.5</v>
      </c>
      <c r="I198" s="23">
        <v>9</v>
      </c>
      <c r="J198" s="35" t="s">
        <v>100</v>
      </c>
      <c r="K198" s="23">
        <v>2</v>
      </c>
      <c r="L198" s="64">
        <v>3.25</v>
      </c>
      <c r="M198" s="64" t="s">
        <v>77</v>
      </c>
      <c r="N198" s="25">
        <v>45861</v>
      </c>
      <c r="O198" s="64">
        <v>3.1</v>
      </c>
      <c r="P198" s="64" t="s">
        <v>77</v>
      </c>
      <c r="Q198" s="26">
        <v>45356</v>
      </c>
      <c r="R198" s="26" t="s">
        <v>238</v>
      </c>
      <c r="S198" s="23" t="s">
        <v>166</v>
      </c>
      <c r="T198" s="23" t="s">
        <v>185</v>
      </c>
      <c r="U198" s="112" t="s">
        <v>748</v>
      </c>
    </row>
    <row r="199" spans="2:21" s="144" customFormat="1" ht="28.5" customHeight="1" x14ac:dyDescent="0.2">
      <c r="B199" s="44" t="s">
        <v>607</v>
      </c>
      <c r="C199" s="23" t="s">
        <v>187</v>
      </c>
      <c r="D199" s="23" t="s">
        <v>186</v>
      </c>
      <c r="E199" s="23" t="s">
        <v>536</v>
      </c>
      <c r="F199" s="23"/>
      <c r="G199" s="23">
        <v>3</v>
      </c>
      <c r="H199" s="23">
        <v>182.5</v>
      </c>
      <c r="I199" s="23"/>
      <c r="J199" s="35" t="s">
        <v>167</v>
      </c>
      <c r="K199" s="23" t="s">
        <v>77</v>
      </c>
      <c r="L199" s="64" t="s">
        <v>77</v>
      </c>
      <c r="M199" s="64" t="s">
        <v>77</v>
      </c>
      <c r="N199" s="25">
        <v>45861</v>
      </c>
      <c r="O199" s="64" t="s">
        <v>77</v>
      </c>
      <c r="P199" s="64" t="s">
        <v>77</v>
      </c>
      <c r="Q199" s="26">
        <v>45356</v>
      </c>
      <c r="R199" s="26" t="s">
        <v>238</v>
      </c>
      <c r="S199" s="23" t="s">
        <v>166</v>
      </c>
      <c r="T199" s="23" t="s">
        <v>185</v>
      </c>
      <c r="U199" s="112" t="s">
        <v>748</v>
      </c>
    </row>
    <row r="200" spans="2:21" s="144" customFormat="1" ht="28.5" customHeight="1" x14ac:dyDescent="0.2">
      <c r="B200" s="44" t="s">
        <v>111</v>
      </c>
      <c r="C200" s="23" t="s">
        <v>188</v>
      </c>
      <c r="D200" s="23" t="s">
        <v>190</v>
      </c>
      <c r="E200" s="23" t="s">
        <v>537</v>
      </c>
      <c r="F200" s="23"/>
      <c r="G200" s="23">
        <v>5</v>
      </c>
      <c r="H200" s="23">
        <v>554.1</v>
      </c>
      <c r="I200" s="23">
        <v>1</v>
      </c>
      <c r="J200" s="35" t="s">
        <v>76</v>
      </c>
      <c r="K200" s="23">
        <v>2</v>
      </c>
      <c r="L200" s="24">
        <v>6.1</v>
      </c>
      <c r="M200" s="64" t="s">
        <v>77</v>
      </c>
      <c r="N200" s="25">
        <v>45653</v>
      </c>
      <c r="O200" s="24">
        <v>6.1</v>
      </c>
      <c r="P200" s="64" t="s">
        <v>77</v>
      </c>
      <c r="Q200" s="26">
        <v>45267</v>
      </c>
      <c r="R200" s="26" t="s">
        <v>238</v>
      </c>
      <c r="S200" s="23" t="s">
        <v>166</v>
      </c>
      <c r="T200" s="23" t="s">
        <v>191</v>
      </c>
      <c r="U200" s="112" t="s">
        <v>749</v>
      </c>
    </row>
    <row r="201" spans="2:21" s="144" customFormat="1" ht="28.5" customHeight="1" x14ac:dyDescent="0.2">
      <c r="B201" s="44" t="s">
        <v>111</v>
      </c>
      <c r="C201" s="23" t="s">
        <v>188</v>
      </c>
      <c r="D201" s="23" t="s">
        <v>190</v>
      </c>
      <c r="E201" s="23" t="s">
        <v>537</v>
      </c>
      <c r="F201" s="23" t="s">
        <v>380</v>
      </c>
      <c r="G201" s="23">
        <v>5</v>
      </c>
      <c r="H201" s="23">
        <v>554.1</v>
      </c>
      <c r="I201" s="23">
        <v>2</v>
      </c>
      <c r="J201" s="35" t="s">
        <v>82</v>
      </c>
      <c r="K201" s="23">
        <v>2</v>
      </c>
      <c r="L201" s="24">
        <f>L200*2</f>
        <v>12.2</v>
      </c>
      <c r="M201" s="64" t="s">
        <v>77</v>
      </c>
      <c r="N201" s="25">
        <v>45653</v>
      </c>
      <c r="O201" s="24">
        <f>O200*2</f>
        <v>12.2</v>
      </c>
      <c r="P201" s="64" t="s">
        <v>77</v>
      </c>
      <c r="Q201" s="26">
        <v>45267</v>
      </c>
      <c r="R201" s="26" t="s">
        <v>238</v>
      </c>
      <c r="S201" s="23" t="s">
        <v>166</v>
      </c>
      <c r="T201" s="23" t="s">
        <v>191</v>
      </c>
      <c r="U201" s="112" t="s">
        <v>749</v>
      </c>
    </row>
    <row r="202" spans="2:21" s="144" customFormat="1" ht="28.5" customHeight="1" x14ac:dyDescent="0.2">
      <c r="B202" s="44" t="s">
        <v>111</v>
      </c>
      <c r="C202" s="23" t="s">
        <v>188</v>
      </c>
      <c r="D202" s="23" t="s">
        <v>190</v>
      </c>
      <c r="E202" s="23" t="s">
        <v>537</v>
      </c>
      <c r="F202" s="23"/>
      <c r="G202" s="23">
        <v>5</v>
      </c>
      <c r="H202" s="23">
        <v>554.1</v>
      </c>
      <c r="I202" s="23">
        <v>3</v>
      </c>
      <c r="J202" s="35" t="s">
        <v>95</v>
      </c>
      <c r="K202" s="23">
        <v>3</v>
      </c>
      <c r="L202" s="64">
        <f>L200*1.5</f>
        <v>9.1499999999999986</v>
      </c>
      <c r="M202" s="64" t="s">
        <v>77</v>
      </c>
      <c r="N202" s="25">
        <v>45653</v>
      </c>
      <c r="O202" s="64">
        <f>O200*1.5</f>
        <v>9.1499999999999986</v>
      </c>
      <c r="P202" s="64" t="s">
        <v>77</v>
      </c>
      <c r="Q202" s="26">
        <v>45267</v>
      </c>
      <c r="R202" s="26" t="s">
        <v>238</v>
      </c>
      <c r="S202" s="23" t="s">
        <v>166</v>
      </c>
      <c r="T202" s="23" t="s">
        <v>191</v>
      </c>
      <c r="U202" s="112" t="s">
        <v>749</v>
      </c>
    </row>
    <row r="203" spans="2:21" s="144" customFormat="1" ht="28.5" customHeight="1" x14ac:dyDescent="0.2">
      <c r="B203" s="44" t="s">
        <v>111</v>
      </c>
      <c r="C203" s="23" t="s">
        <v>188</v>
      </c>
      <c r="D203" s="23" t="s">
        <v>190</v>
      </c>
      <c r="E203" s="23" t="s">
        <v>537</v>
      </c>
      <c r="F203" s="23"/>
      <c r="G203" s="23">
        <v>5</v>
      </c>
      <c r="H203" s="23">
        <v>554.1</v>
      </c>
      <c r="I203" s="23">
        <v>4</v>
      </c>
      <c r="J203" s="35" t="s">
        <v>97</v>
      </c>
      <c r="K203" s="23">
        <v>3</v>
      </c>
      <c r="L203" s="64">
        <f>L200*3</f>
        <v>18.299999999999997</v>
      </c>
      <c r="M203" s="64" t="s">
        <v>77</v>
      </c>
      <c r="N203" s="25">
        <v>45653</v>
      </c>
      <c r="O203" s="64">
        <f>O200*3</f>
        <v>18.299999999999997</v>
      </c>
      <c r="P203" s="64" t="s">
        <v>77</v>
      </c>
      <c r="Q203" s="26">
        <v>45267</v>
      </c>
      <c r="R203" s="26" t="s">
        <v>238</v>
      </c>
      <c r="S203" s="23" t="s">
        <v>166</v>
      </c>
      <c r="T203" s="23" t="s">
        <v>191</v>
      </c>
      <c r="U203" s="112" t="s">
        <v>749</v>
      </c>
    </row>
    <row r="204" spans="2:21" s="144" customFormat="1" ht="28.5" customHeight="1" x14ac:dyDescent="0.2">
      <c r="B204" s="44" t="s">
        <v>111</v>
      </c>
      <c r="C204" s="23" t="s">
        <v>188</v>
      </c>
      <c r="D204" s="23" t="s">
        <v>190</v>
      </c>
      <c r="E204" s="23" t="s">
        <v>537</v>
      </c>
      <c r="F204" s="23"/>
      <c r="G204" s="23">
        <v>5</v>
      </c>
      <c r="H204" s="23">
        <v>554.1</v>
      </c>
      <c r="I204" s="23">
        <v>5</v>
      </c>
      <c r="J204" s="35" t="s">
        <v>96</v>
      </c>
      <c r="K204" s="23">
        <v>4</v>
      </c>
      <c r="L204" s="64">
        <f>L200*2</f>
        <v>12.2</v>
      </c>
      <c r="M204" s="64" t="s">
        <v>77</v>
      </c>
      <c r="N204" s="25">
        <v>45653</v>
      </c>
      <c r="O204" s="64">
        <f>O200*2</f>
        <v>12.2</v>
      </c>
      <c r="P204" s="64" t="s">
        <v>77</v>
      </c>
      <c r="Q204" s="26">
        <v>45267</v>
      </c>
      <c r="R204" s="26" t="s">
        <v>238</v>
      </c>
      <c r="S204" s="23" t="s">
        <v>166</v>
      </c>
      <c r="T204" s="23" t="s">
        <v>191</v>
      </c>
      <c r="U204" s="112" t="s">
        <v>749</v>
      </c>
    </row>
    <row r="205" spans="2:21" s="144" customFormat="1" ht="28.5" customHeight="1" x14ac:dyDescent="0.2">
      <c r="B205" s="44" t="s">
        <v>111</v>
      </c>
      <c r="C205" s="23" t="s">
        <v>188</v>
      </c>
      <c r="D205" s="23" t="s">
        <v>190</v>
      </c>
      <c r="E205" s="23" t="s">
        <v>537</v>
      </c>
      <c r="F205" s="23"/>
      <c r="G205" s="23">
        <v>5</v>
      </c>
      <c r="H205" s="23">
        <v>554.1</v>
      </c>
      <c r="I205" s="23">
        <v>6</v>
      </c>
      <c r="J205" s="35" t="s">
        <v>72</v>
      </c>
      <c r="K205" s="23">
        <v>4</v>
      </c>
      <c r="L205" s="64">
        <f>L200*4</f>
        <v>24.4</v>
      </c>
      <c r="M205" s="64" t="s">
        <v>77</v>
      </c>
      <c r="N205" s="25">
        <v>45653</v>
      </c>
      <c r="O205" s="64">
        <f>O200*4</f>
        <v>24.4</v>
      </c>
      <c r="P205" s="64" t="s">
        <v>77</v>
      </c>
      <c r="Q205" s="26">
        <v>45267</v>
      </c>
      <c r="R205" s="26" t="s">
        <v>238</v>
      </c>
      <c r="S205" s="23" t="s">
        <v>166</v>
      </c>
      <c r="T205" s="23" t="s">
        <v>191</v>
      </c>
      <c r="U205" s="112" t="s">
        <v>749</v>
      </c>
    </row>
    <row r="206" spans="2:21" s="144" customFormat="1" ht="28.5" customHeight="1" x14ac:dyDescent="0.2">
      <c r="B206" s="44" t="s">
        <v>111</v>
      </c>
      <c r="C206" s="23" t="s">
        <v>188</v>
      </c>
      <c r="D206" s="23" t="s">
        <v>190</v>
      </c>
      <c r="E206" s="23" t="s">
        <v>537</v>
      </c>
      <c r="F206" s="23"/>
      <c r="G206" s="23">
        <v>5</v>
      </c>
      <c r="H206" s="23">
        <v>554.1</v>
      </c>
      <c r="I206" s="23">
        <v>7</v>
      </c>
      <c r="J206" s="35" t="s">
        <v>72</v>
      </c>
      <c r="K206" s="23">
        <v>5</v>
      </c>
      <c r="L206" s="64">
        <f>L200*5</f>
        <v>30.5</v>
      </c>
      <c r="M206" s="64" t="s">
        <v>77</v>
      </c>
      <c r="N206" s="25">
        <v>45653</v>
      </c>
      <c r="O206" s="64">
        <f>O200*5</f>
        <v>30.5</v>
      </c>
      <c r="P206" s="64" t="s">
        <v>77</v>
      </c>
      <c r="Q206" s="26">
        <v>45267</v>
      </c>
      <c r="R206" s="26" t="s">
        <v>238</v>
      </c>
      <c r="S206" s="23" t="s">
        <v>166</v>
      </c>
      <c r="T206" s="23" t="s">
        <v>191</v>
      </c>
      <c r="U206" s="112" t="s">
        <v>749</v>
      </c>
    </row>
    <row r="207" spans="2:21" s="144" customFormat="1" ht="28.5" customHeight="1" x14ac:dyDescent="0.2">
      <c r="B207" s="44" t="s">
        <v>111</v>
      </c>
      <c r="C207" s="23" t="s">
        <v>188</v>
      </c>
      <c r="D207" s="23" t="s">
        <v>190</v>
      </c>
      <c r="E207" s="23" t="s">
        <v>537</v>
      </c>
      <c r="F207" s="23"/>
      <c r="G207" s="23">
        <v>5</v>
      </c>
      <c r="H207" s="23">
        <v>554.1</v>
      </c>
      <c r="I207" s="23">
        <v>8</v>
      </c>
      <c r="J207" s="35" t="s">
        <v>72</v>
      </c>
      <c r="K207" s="23">
        <v>6</v>
      </c>
      <c r="L207" s="64">
        <f>L200*6</f>
        <v>36.599999999999994</v>
      </c>
      <c r="M207" s="64" t="s">
        <v>77</v>
      </c>
      <c r="N207" s="25">
        <v>45653</v>
      </c>
      <c r="O207" s="64">
        <f>O200*6</f>
        <v>36.599999999999994</v>
      </c>
      <c r="P207" s="64" t="s">
        <v>77</v>
      </c>
      <c r="Q207" s="26">
        <v>45267</v>
      </c>
      <c r="R207" s="26" t="s">
        <v>238</v>
      </c>
      <c r="S207" s="23" t="s">
        <v>166</v>
      </c>
      <c r="T207" s="23" t="s">
        <v>191</v>
      </c>
      <c r="U207" s="112" t="s">
        <v>749</v>
      </c>
    </row>
    <row r="208" spans="2:21" s="144" customFormat="1" ht="28.5" customHeight="1" x14ac:dyDescent="0.2">
      <c r="B208" s="44" t="s">
        <v>111</v>
      </c>
      <c r="C208" s="23" t="s">
        <v>188</v>
      </c>
      <c r="D208" s="23" t="s">
        <v>190</v>
      </c>
      <c r="E208" s="23" t="s">
        <v>537</v>
      </c>
      <c r="F208" s="23"/>
      <c r="G208" s="23">
        <v>5</v>
      </c>
      <c r="H208" s="23">
        <v>554.1</v>
      </c>
      <c r="I208" s="23">
        <v>9</v>
      </c>
      <c r="J208" s="35" t="s">
        <v>72</v>
      </c>
      <c r="K208" s="23">
        <v>7</v>
      </c>
      <c r="L208" s="64">
        <f>L200*7</f>
        <v>42.699999999999996</v>
      </c>
      <c r="M208" s="64" t="s">
        <v>77</v>
      </c>
      <c r="N208" s="25">
        <v>45653</v>
      </c>
      <c r="O208" s="64">
        <f>O200*7</f>
        <v>42.699999999999996</v>
      </c>
      <c r="P208" s="64" t="s">
        <v>77</v>
      </c>
      <c r="Q208" s="26">
        <v>45267</v>
      </c>
      <c r="R208" s="26" t="s">
        <v>238</v>
      </c>
      <c r="S208" s="23" t="s">
        <v>166</v>
      </c>
      <c r="T208" s="23" t="s">
        <v>191</v>
      </c>
      <c r="U208" s="112" t="s">
        <v>749</v>
      </c>
    </row>
    <row r="209" spans="2:21" s="144" customFormat="1" ht="28.5" customHeight="1" x14ac:dyDescent="0.2">
      <c r="B209" s="44" t="s">
        <v>111</v>
      </c>
      <c r="C209" s="23" t="s">
        <v>188</v>
      </c>
      <c r="D209" s="23" t="s">
        <v>190</v>
      </c>
      <c r="E209" s="23" t="s">
        <v>537</v>
      </c>
      <c r="F209" s="23"/>
      <c r="G209" s="23">
        <v>5</v>
      </c>
      <c r="H209" s="23">
        <v>554.1</v>
      </c>
      <c r="I209" s="23">
        <v>10</v>
      </c>
      <c r="J209" s="35" t="s">
        <v>72</v>
      </c>
      <c r="K209" s="23">
        <v>8</v>
      </c>
      <c r="L209" s="64">
        <f>L200*8</f>
        <v>48.8</v>
      </c>
      <c r="M209" s="64" t="s">
        <v>77</v>
      </c>
      <c r="N209" s="25">
        <v>45653</v>
      </c>
      <c r="O209" s="64">
        <f>O200*8</f>
        <v>48.8</v>
      </c>
      <c r="P209" s="64" t="s">
        <v>77</v>
      </c>
      <c r="Q209" s="26">
        <v>45267</v>
      </c>
      <c r="R209" s="26" t="s">
        <v>238</v>
      </c>
      <c r="S209" s="23" t="s">
        <v>166</v>
      </c>
      <c r="T209" s="23" t="s">
        <v>191</v>
      </c>
      <c r="U209" s="112" t="s">
        <v>749</v>
      </c>
    </row>
    <row r="210" spans="2:21" s="144" customFormat="1" ht="28.5" customHeight="1" x14ac:dyDescent="0.2">
      <c r="B210" s="44" t="s">
        <v>111</v>
      </c>
      <c r="C210" s="23" t="s">
        <v>188</v>
      </c>
      <c r="D210" s="23" t="s">
        <v>190</v>
      </c>
      <c r="E210" s="23" t="s">
        <v>537</v>
      </c>
      <c r="F210" s="23"/>
      <c r="G210" s="23">
        <v>5</v>
      </c>
      <c r="H210" s="23">
        <v>554.1</v>
      </c>
      <c r="I210" s="23">
        <v>11</v>
      </c>
      <c r="J210" s="35" t="s">
        <v>72</v>
      </c>
      <c r="K210" s="23">
        <v>9</v>
      </c>
      <c r="L210" s="64">
        <v>54.9</v>
      </c>
      <c r="M210" s="64" t="s">
        <v>77</v>
      </c>
      <c r="N210" s="25">
        <v>45653</v>
      </c>
      <c r="O210" s="64" t="s">
        <v>77</v>
      </c>
      <c r="P210" s="64"/>
      <c r="Q210" s="26"/>
      <c r="R210" s="26"/>
      <c r="S210" s="23"/>
      <c r="T210" s="23"/>
      <c r="U210" s="112" t="s">
        <v>749</v>
      </c>
    </row>
    <row r="211" spans="2:21" s="144" customFormat="1" ht="28.5" customHeight="1" x14ac:dyDescent="0.2">
      <c r="B211" s="44" t="s">
        <v>111</v>
      </c>
      <c r="C211" s="23" t="s">
        <v>188</v>
      </c>
      <c r="D211" s="23" t="s">
        <v>190</v>
      </c>
      <c r="E211" s="23" t="s">
        <v>537</v>
      </c>
      <c r="F211" s="23"/>
      <c r="G211" s="23">
        <v>5</v>
      </c>
      <c r="H211" s="23">
        <v>554.1</v>
      </c>
      <c r="I211" s="23">
        <v>11</v>
      </c>
      <c r="J211" s="35" t="s">
        <v>100</v>
      </c>
      <c r="K211" s="23">
        <v>2</v>
      </c>
      <c r="L211" s="64">
        <v>3.05</v>
      </c>
      <c r="M211" s="64" t="s">
        <v>77</v>
      </c>
      <c r="N211" s="25">
        <v>45653</v>
      </c>
      <c r="O211" s="64">
        <v>3.25</v>
      </c>
      <c r="P211" s="64" t="s">
        <v>77</v>
      </c>
      <c r="Q211" s="26">
        <v>45267</v>
      </c>
      <c r="R211" s="26" t="s">
        <v>238</v>
      </c>
      <c r="S211" s="23" t="s">
        <v>166</v>
      </c>
      <c r="T211" s="23" t="s">
        <v>191</v>
      </c>
      <c r="U211" s="112" t="s">
        <v>749</v>
      </c>
    </row>
    <row r="212" spans="2:21" s="144" customFormat="1" ht="28.5" customHeight="1" x14ac:dyDescent="0.2">
      <c r="B212" s="44" t="s">
        <v>111</v>
      </c>
      <c r="C212" s="23" t="s">
        <v>188</v>
      </c>
      <c r="D212" s="23" t="s">
        <v>190</v>
      </c>
      <c r="E212" s="23" t="s">
        <v>537</v>
      </c>
      <c r="F212" s="23"/>
      <c r="G212" s="23">
        <v>5</v>
      </c>
      <c r="H212" s="23">
        <v>554.1</v>
      </c>
      <c r="I212" s="23">
        <v>12</v>
      </c>
      <c r="J212" s="35" t="s">
        <v>167</v>
      </c>
      <c r="K212" s="23" t="s">
        <v>77</v>
      </c>
      <c r="L212" s="64" t="s">
        <v>77</v>
      </c>
      <c r="M212" s="64" t="s">
        <v>77</v>
      </c>
      <c r="N212" s="25">
        <v>45653</v>
      </c>
      <c r="O212" s="64" t="s">
        <v>77</v>
      </c>
      <c r="P212" s="64" t="s">
        <v>77</v>
      </c>
      <c r="Q212" s="26">
        <v>45267</v>
      </c>
      <c r="R212" s="26" t="s">
        <v>238</v>
      </c>
      <c r="S212" s="23" t="s">
        <v>166</v>
      </c>
      <c r="T212" s="23" t="s">
        <v>191</v>
      </c>
      <c r="U212" s="112" t="s">
        <v>749</v>
      </c>
    </row>
    <row r="213" spans="2:21" s="144" customFormat="1" ht="28.5" customHeight="1" x14ac:dyDescent="0.2">
      <c r="B213" s="44" t="s">
        <v>111</v>
      </c>
      <c r="C213" s="23" t="s">
        <v>188</v>
      </c>
      <c r="D213" s="23" t="s">
        <v>189</v>
      </c>
      <c r="E213" s="23" t="s">
        <v>603</v>
      </c>
      <c r="F213" s="23" t="s">
        <v>380</v>
      </c>
      <c r="G213" s="23">
        <v>2</v>
      </c>
      <c r="H213" s="23">
        <v>113.2</v>
      </c>
      <c r="I213" s="23">
        <v>1</v>
      </c>
      <c r="J213" s="35" t="s">
        <v>76</v>
      </c>
      <c r="K213" s="23">
        <v>2</v>
      </c>
      <c r="L213" s="24">
        <v>3.5</v>
      </c>
      <c r="M213" s="64" t="s">
        <v>77</v>
      </c>
      <c r="N213" s="25">
        <v>45653</v>
      </c>
      <c r="O213" s="64">
        <v>3.4</v>
      </c>
      <c r="P213" s="64" t="s">
        <v>77</v>
      </c>
      <c r="Q213" s="26">
        <v>45267</v>
      </c>
      <c r="R213" s="26" t="s">
        <v>238</v>
      </c>
      <c r="S213" s="23" t="s">
        <v>166</v>
      </c>
      <c r="T213" s="23" t="s">
        <v>191</v>
      </c>
      <c r="U213" s="112" t="s">
        <v>749</v>
      </c>
    </row>
    <row r="214" spans="2:21" s="144" customFormat="1" ht="28.5" customHeight="1" x14ac:dyDescent="0.2">
      <c r="B214" s="44" t="s">
        <v>111</v>
      </c>
      <c r="C214" s="23" t="s">
        <v>188</v>
      </c>
      <c r="D214" s="23" t="s">
        <v>189</v>
      </c>
      <c r="E214" s="23" t="s">
        <v>603</v>
      </c>
      <c r="F214" s="23"/>
      <c r="G214" s="23">
        <v>2</v>
      </c>
      <c r="H214" s="23">
        <v>113.2</v>
      </c>
      <c r="I214" s="23">
        <v>2</v>
      </c>
      <c r="J214" s="35" t="s">
        <v>82</v>
      </c>
      <c r="K214" s="23">
        <v>2</v>
      </c>
      <c r="L214" s="24">
        <f>L213*2</f>
        <v>7</v>
      </c>
      <c r="M214" s="64" t="s">
        <v>77</v>
      </c>
      <c r="N214" s="25">
        <v>45653</v>
      </c>
      <c r="O214" s="24">
        <f>O213*2</f>
        <v>6.8</v>
      </c>
      <c r="P214" s="64" t="s">
        <v>77</v>
      </c>
      <c r="Q214" s="26">
        <v>45267</v>
      </c>
      <c r="R214" s="26" t="s">
        <v>238</v>
      </c>
      <c r="S214" s="23" t="s">
        <v>166</v>
      </c>
      <c r="T214" s="23" t="s">
        <v>191</v>
      </c>
      <c r="U214" s="112" t="s">
        <v>749</v>
      </c>
    </row>
    <row r="215" spans="2:21" s="144" customFormat="1" ht="28.5" customHeight="1" x14ac:dyDescent="0.2">
      <c r="B215" s="44" t="s">
        <v>111</v>
      </c>
      <c r="C215" s="23" t="s">
        <v>188</v>
      </c>
      <c r="D215" s="23" t="s">
        <v>189</v>
      </c>
      <c r="E215" s="23" t="s">
        <v>603</v>
      </c>
      <c r="F215" s="23"/>
      <c r="G215" s="23">
        <v>2</v>
      </c>
      <c r="H215" s="23">
        <v>113.2</v>
      </c>
      <c r="I215" s="23">
        <v>3</v>
      </c>
      <c r="J215" s="35" t="s">
        <v>95</v>
      </c>
      <c r="K215" s="23">
        <v>3</v>
      </c>
      <c r="L215" s="64">
        <f>L213*1.5</f>
        <v>5.25</v>
      </c>
      <c r="M215" s="64" t="s">
        <v>77</v>
      </c>
      <c r="N215" s="25">
        <v>45653</v>
      </c>
      <c r="O215" s="64">
        <f>O213*1.5</f>
        <v>5.0999999999999996</v>
      </c>
      <c r="P215" s="64" t="s">
        <v>77</v>
      </c>
      <c r="Q215" s="26">
        <v>45267</v>
      </c>
      <c r="R215" s="26" t="s">
        <v>238</v>
      </c>
      <c r="S215" s="23" t="s">
        <v>166</v>
      </c>
      <c r="T215" s="23" t="s">
        <v>191</v>
      </c>
      <c r="U215" s="112" t="s">
        <v>749</v>
      </c>
    </row>
    <row r="216" spans="2:21" s="144" customFormat="1" ht="28.5" customHeight="1" x14ac:dyDescent="0.2">
      <c r="B216" s="44" t="s">
        <v>111</v>
      </c>
      <c r="C216" s="23" t="s">
        <v>188</v>
      </c>
      <c r="D216" s="23" t="s">
        <v>189</v>
      </c>
      <c r="E216" s="23" t="s">
        <v>603</v>
      </c>
      <c r="F216" s="23"/>
      <c r="G216" s="23">
        <v>2</v>
      </c>
      <c r="H216" s="23">
        <v>113.2</v>
      </c>
      <c r="I216" s="23">
        <v>4</v>
      </c>
      <c r="J216" s="35" t="s">
        <v>97</v>
      </c>
      <c r="K216" s="23">
        <v>3</v>
      </c>
      <c r="L216" s="64">
        <f>L213*3</f>
        <v>10.5</v>
      </c>
      <c r="M216" s="64" t="s">
        <v>77</v>
      </c>
      <c r="N216" s="25">
        <v>45653</v>
      </c>
      <c r="O216" s="64">
        <f>O213*3</f>
        <v>10.199999999999999</v>
      </c>
      <c r="P216" s="64" t="s">
        <v>77</v>
      </c>
      <c r="Q216" s="26">
        <v>45267</v>
      </c>
      <c r="R216" s="26" t="s">
        <v>238</v>
      </c>
      <c r="S216" s="23" t="s">
        <v>166</v>
      </c>
      <c r="T216" s="23" t="s">
        <v>191</v>
      </c>
      <c r="U216" s="112" t="s">
        <v>749</v>
      </c>
    </row>
    <row r="217" spans="2:21" s="144" customFormat="1" ht="28.5" customHeight="1" x14ac:dyDescent="0.2">
      <c r="B217" s="44" t="s">
        <v>111</v>
      </c>
      <c r="C217" s="23" t="s">
        <v>188</v>
      </c>
      <c r="D217" s="23" t="s">
        <v>189</v>
      </c>
      <c r="E217" s="23" t="s">
        <v>603</v>
      </c>
      <c r="F217" s="23"/>
      <c r="G217" s="23">
        <v>2</v>
      </c>
      <c r="H217" s="23">
        <v>113.2</v>
      </c>
      <c r="I217" s="23">
        <v>5</v>
      </c>
      <c r="J217" s="35" t="s">
        <v>96</v>
      </c>
      <c r="K217" s="23">
        <v>4</v>
      </c>
      <c r="L217" s="64">
        <f>L213*2</f>
        <v>7</v>
      </c>
      <c r="M217" s="64" t="s">
        <v>77</v>
      </c>
      <c r="N217" s="25">
        <v>45653</v>
      </c>
      <c r="O217" s="64">
        <f>O213*2</f>
        <v>6.8</v>
      </c>
      <c r="P217" s="64" t="s">
        <v>77</v>
      </c>
      <c r="Q217" s="26">
        <v>45267</v>
      </c>
      <c r="R217" s="26" t="s">
        <v>238</v>
      </c>
      <c r="S217" s="23" t="s">
        <v>166</v>
      </c>
      <c r="T217" s="23" t="s">
        <v>191</v>
      </c>
      <c r="U217" s="112" t="s">
        <v>749</v>
      </c>
    </row>
    <row r="218" spans="2:21" s="144" customFormat="1" ht="28.5" customHeight="1" x14ac:dyDescent="0.2">
      <c r="B218" s="44" t="s">
        <v>111</v>
      </c>
      <c r="C218" s="23" t="s">
        <v>188</v>
      </c>
      <c r="D218" s="23" t="s">
        <v>189</v>
      </c>
      <c r="E218" s="23" t="s">
        <v>603</v>
      </c>
      <c r="F218" s="23"/>
      <c r="G218" s="23">
        <v>2</v>
      </c>
      <c r="H218" s="23">
        <v>113.2</v>
      </c>
      <c r="I218" s="23">
        <v>6</v>
      </c>
      <c r="J218" s="35" t="s">
        <v>72</v>
      </c>
      <c r="K218" s="23">
        <v>4</v>
      </c>
      <c r="L218" s="64">
        <f>L213*4</f>
        <v>14</v>
      </c>
      <c r="M218" s="64" t="s">
        <v>77</v>
      </c>
      <c r="N218" s="25">
        <v>45653</v>
      </c>
      <c r="O218" s="64">
        <f>O213*4</f>
        <v>13.6</v>
      </c>
      <c r="P218" s="64" t="s">
        <v>77</v>
      </c>
      <c r="Q218" s="26">
        <v>45267</v>
      </c>
      <c r="R218" s="26" t="s">
        <v>238</v>
      </c>
      <c r="S218" s="23" t="s">
        <v>166</v>
      </c>
      <c r="T218" s="23" t="s">
        <v>191</v>
      </c>
      <c r="U218" s="112" t="s">
        <v>749</v>
      </c>
    </row>
    <row r="219" spans="2:21" s="144" customFormat="1" ht="28.5" customHeight="1" x14ac:dyDescent="0.2">
      <c r="B219" s="44" t="s">
        <v>111</v>
      </c>
      <c r="C219" s="23" t="s">
        <v>188</v>
      </c>
      <c r="D219" s="23" t="s">
        <v>189</v>
      </c>
      <c r="E219" s="23" t="s">
        <v>603</v>
      </c>
      <c r="F219" s="23"/>
      <c r="G219" s="23">
        <v>2</v>
      </c>
      <c r="H219" s="23">
        <v>113.2</v>
      </c>
      <c r="I219" s="23">
        <v>7</v>
      </c>
      <c r="J219" s="35" t="s">
        <v>72</v>
      </c>
      <c r="K219" s="23">
        <v>5</v>
      </c>
      <c r="L219" s="64">
        <f>L213*5</f>
        <v>17.5</v>
      </c>
      <c r="M219" s="64" t="s">
        <v>77</v>
      </c>
      <c r="N219" s="25">
        <v>45653</v>
      </c>
      <c r="O219" s="64">
        <f>O213*5</f>
        <v>17</v>
      </c>
      <c r="P219" s="64" t="s">
        <v>77</v>
      </c>
      <c r="Q219" s="26">
        <v>45267</v>
      </c>
      <c r="R219" s="26" t="s">
        <v>238</v>
      </c>
      <c r="S219" s="23" t="s">
        <v>166</v>
      </c>
      <c r="T219" s="23" t="s">
        <v>191</v>
      </c>
      <c r="U219" s="112" t="s">
        <v>749</v>
      </c>
    </row>
    <row r="220" spans="2:21" s="144" customFormat="1" ht="28.5" customHeight="1" x14ac:dyDescent="0.2">
      <c r="B220" s="44" t="s">
        <v>111</v>
      </c>
      <c r="C220" s="23" t="s">
        <v>188</v>
      </c>
      <c r="D220" s="23" t="s">
        <v>189</v>
      </c>
      <c r="E220" s="23" t="s">
        <v>603</v>
      </c>
      <c r="F220" s="23"/>
      <c r="G220" s="23">
        <v>2</v>
      </c>
      <c r="H220" s="23">
        <v>113.2</v>
      </c>
      <c r="I220" s="23">
        <v>8</v>
      </c>
      <c r="J220" s="35" t="s">
        <v>72</v>
      </c>
      <c r="K220" s="23">
        <v>6</v>
      </c>
      <c r="L220" s="64">
        <f>L213*6</f>
        <v>21</v>
      </c>
      <c r="M220" s="64" t="s">
        <v>77</v>
      </c>
      <c r="N220" s="25">
        <v>45653</v>
      </c>
      <c r="O220" s="64">
        <f>O213*6</f>
        <v>20.399999999999999</v>
      </c>
      <c r="P220" s="64" t="s">
        <v>77</v>
      </c>
      <c r="Q220" s="26">
        <v>45267</v>
      </c>
      <c r="R220" s="26" t="s">
        <v>238</v>
      </c>
      <c r="S220" s="23" t="s">
        <v>166</v>
      </c>
      <c r="T220" s="23" t="s">
        <v>191</v>
      </c>
      <c r="U220" s="112" t="s">
        <v>749</v>
      </c>
    </row>
    <row r="221" spans="2:21" s="144" customFormat="1" ht="28.5" customHeight="1" x14ac:dyDescent="0.2">
      <c r="B221" s="44" t="s">
        <v>111</v>
      </c>
      <c r="C221" s="23" t="s">
        <v>188</v>
      </c>
      <c r="D221" s="23" t="s">
        <v>189</v>
      </c>
      <c r="E221" s="23" t="s">
        <v>603</v>
      </c>
      <c r="F221" s="23"/>
      <c r="G221" s="23">
        <v>2</v>
      </c>
      <c r="H221" s="23">
        <v>113.2</v>
      </c>
      <c r="I221" s="23">
        <v>9</v>
      </c>
      <c r="J221" s="35" t="s">
        <v>72</v>
      </c>
      <c r="K221" s="23">
        <v>7</v>
      </c>
      <c r="L221" s="64">
        <f>L213*7</f>
        <v>24.5</v>
      </c>
      <c r="M221" s="64" t="s">
        <v>77</v>
      </c>
      <c r="N221" s="25">
        <v>45653</v>
      </c>
      <c r="O221" s="64">
        <f>O213*7</f>
        <v>23.8</v>
      </c>
      <c r="P221" s="64" t="s">
        <v>77</v>
      </c>
      <c r="Q221" s="26">
        <v>45267</v>
      </c>
      <c r="R221" s="26" t="s">
        <v>238</v>
      </c>
      <c r="S221" s="23" t="s">
        <v>166</v>
      </c>
      <c r="T221" s="23" t="s">
        <v>191</v>
      </c>
      <c r="U221" s="112" t="s">
        <v>749</v>
      </c>
    </row>
    <row r="222" spans="2:21" s="144" customFormat="1" ht="28.5" customHeight="1" x14ac:dyDescent="0.2">
      <c r="B222" s="44" t="s">
        <v>111</v>
      </c>
      <c r="C222" s="23" t="s">
        <v>188</v>
      </c>
      <c r="D222" s="23" t="s">
        <v>189</v>
      </c>
      <c r="E222" s="23" t="s">
        <v>603</v>
      </c>
      <c r="F222" s="23"/>
      <c r="G222" s="23">
        <v>2</v>
      </c>
      <c r="H222" s="23">
        <v>113.2</v>
      </c>
      <c r="I222" s="23">
        <v>10</v>
      </c>
      <c r="J222" s="35" t="s">
        <v>72</v>
      </c>
      <c r="K222" s="23">
        <v>8</v>
      </c>
      <c r="L222" s="64">
        <f>L213*8</f>
        <v>28</v>
      </c>
      <c r="M222" s="64" t="s">
        <v>77</v>
      </c>
      <c r="N222" s="25">
        <v>45653</v>
      </c>
      <c r="O222" s="64">
        <f>O213*8</f>
        <v>27.2</v>
      </c>
      <c r="P222" s="64" t="s">
        <v>77</v>
      </c>
      <c r="Q222" s="26">
        <v>45267</v>
      </c>
      <c r="R222" s="26" t="s">
        <v>238</v>
      </c>
      <c r="S222" s="23" t="s">
        <v>166</v>
      </c>
      <c r="T222" s="23" t="s">
        <v>191</v>
      </c>
      <c r="U222" s="112" t="s">
        <v>749</v>
      </c>
    </row>
    <row r="223" spans="2:21" s="144" customFormat="1" ht="28.5" customHeight="1" x14ac:dyDescent="0.2">
      <c r="B223" s="44" t="s">
        <v>111</v>
      </c>
      <c r="C223" s="23" t="s">
        <v>188</v>
      </c>
      <c r="D223" s="23" t="s">
        <v>189</v>
      </c>
      <c r="E223" s="23" t="s">
        <v>603</v>
      </c>
      <c r="F223" s="23"/>
      <c r="G223" s="23">
        <v>2</v>
      </c>
      <c r="H223" s="23">
        <v>113.2</v>
      </c>
      <c r="I223" s="23">
        <v>11</v>
      </c>
      <c r="J223" s="35" t="s">
        <v>72</v>
      </c>
      <c r="K223" s="23">
        <v>9</v>
      </c>
      <c r="L223" s="64">
        <v>31.5</v>
      </c>
      <c r="M223" s="64" t="s">
        <v>77</v>
      </c>
      <c r="N223" s="25">
        <v>45653</v>
      </c>
      <c r="O223" s="64" t="s">
        <v>77</v>
      </c>
      <c r="P223" s="64"/>
      <c r="Q223" s="26"/>
      <c r="R223" s="26"/>
      <c r="S223" s="23"/>
      <c r="T223" s="23"/>
      <c r="U223" s="112" t="s">
        <v>749</v>
      </c>
    </row>
    <row r="224" spans="2:21" s="144" customFormat="1" ht="28.5" customHeight="1" x14ac:dyDescent="0.2">
      <c r="B224" s="44" t="s">
        <v>111</v>
      </c>
      <c r="C224" s="23" t="s">
        <v>188</v>
      </c>
      <c r="D224" s="23" t="s">
        <v>189</v>
      </c>
      <c r="E224" s="23" t="s">
        <v>603</v>
      </c>
      <c r="F224" s="23"/>
      <c r="G224" s="23">
        <v>2</v>
      </c>
      <c r="H224" s="23">
        <v>113.2</v>
      </c>
      <c r="I224" s="23">
        <v>12</v>
      </c>
      <c r="J224" s="35" t="s">
        <v>100</v>
      </c>
      <c r="K224" s="23">
        <v>2</v>
      </c>
      <c r="L224" s="64">
        <v>1.75</v>
      </c>
      <c r="M224" s="64" t="s">
        <v>77</v>
      </c>
      <c r="N224" s="25">
        <v>45653</v>
      </c>
      <c r="O224" s="64">
        <v>1.7</v>
      </c>
      <c r="P224" s="64" t="s">
        <v>77</v>
      </c>
      <c r="Q224" s="26">
        <v>45267</v>
      </c>
      <c r="R224" s="26" t="s">
        <v>238</v>
      </c>
      <c r="S224" s="23" t="s">
        <v>166</v>
      </c>
      <c r="T224" s="23" t="s">
        <v>191</v>
      </c>
      <c r="U224" s="112" t="s">
        <v>749</v>
      </c>
    </row>
    <row r="225" spans="2:21" s="144" customFormat="1" ht="28.5" customHeight="1" x14ac:dyDescent="0.2">
      <c r="B225" s="44" t="s">
        <v>111</v>
      </c>
      <c r="C225" s="23" t="s">
        <v>188</v>
      </c>
      <c r="D225" s="23" t="s">
        <v>189</v>
      </c>
      <c r="E225" s="23" t="s">
        <v>603</v>
      </c>
      <c r="F225" s="23"/>
      <c r="G225" s="23">
        <v>2</v>
      </c>
      <c r="H225" s="23">
        <v>113.2</v>
      </c>
      <c r="I225" s="23">
        <v>13</v>
      </c>
      <c r="J225" s="35" t="s">
        <v>167</v>
      </c>
      <c r="K225" s="23" t="s">
        <v>77</v>
      </c>
      <c r="L225" s="64" t="s">
        <v>77</v>
      </c>
      <c r="M225" s="64" t="s">
        <v>77</v>
      </c>
      <c r="N225" s="25">
        <v>45653</v>
      </c>
      <c r="O225" s="64" t="s">
        <v>77</v>
      </c>
      <c r="P225" s="64" t="s">
        <v>77</v>
      </c>
      <c r="Q225" s="26">
        <v>45267</v>
      </c>
      <c r="R225" s="26" t="s">
        <v>238</v>
      </c>
      <c r="S225" s="23" t="s">
        <v>166</v>
      </c>
      <c r="T225" s="23" t="s">
        <v>191</v>
      </c>
      <c r="U225" s="112" t="s">
        <v>749</v>
      </c>
    </row>
    <row r="226" spans="2:21" s="144" customFormat="1" ht="28.5" customHeight="1" x14ac:dyDescent="0.2">
      <c r="B226" s="44" t="s">
        <v>608</v>
      </c>
      <c r="C226" s="23" t="s">
        <v>750</v>
      </c>
      <c r="D226" s="23" t="s">
        <v>77</v>
      </c>
      <c r="E226" s="23" t="s">
        <v>538</v>
      </c>
      <c r="F226" s="23" t="s">
        <v>381</v>
      </c>
      <c r="G226" s="23">
        <v>1</v>
      </c>
      <c r="H226" s="23">
        <v>475.9</v>
      </c>
      <c r="I226" s="23">
        <v>1</v>
      </c>
      <c r="J226" s="35" t="s">
        <v>76</v>
      </c>
      <c r="K226" s="23">
        <v>2</v>
      </c>
      <c r="L226" s="24">
        <v>3.4</v>
      </c>
      <c r="M226" s="64" t="s">
        <v>77</v>
      </c>
      <c r="N226" s="25">
        <v>45171</v>
      </c>
      <c r="O226" s="64">
        <v>3.7</v>
      </c>
      <c r="P226" s="64" t="s">
        <v>77</v>
      </c>
      <c r="Q226" s="26">
        <v>45064</v>
      </c>
      <c r="R226" s="26" t="s">
        <v>238</v>
      </c>
      <c r="S226" s="23" t="s">
        <v>166</v>
      </c>
      <c r="T226" s="23" t="s">
        <v>166</v>
      </c>
      <c r="U226" s="112" t="s">
        <v>751</v>
      </c>
    </row>
    <row r="227" spans="2:21" s="144" customFormat="1" ht="28.5" customHeight="1" x14ac:dyDescent="0.2">
      <c r="B227" s="44" t="s">
        <v>608</v>
      </c>
      <c r="C227" s="23" t="s">
        <v>750</v>
      </c>
      <c r="D227" s="23" t="s">
        <v>77</v>
      </c>
      <c r="E227" s="23" t="s">
        <v>538</v>
      </c>
      <c r="F227" s="150">
        <v>139238.28</v>
      </c>
      <c r="G227" s="23">
        <v>1</v>
      </c>
      <c r="H227" s="23">
        <v>475.9</v>
      </c>
      <c r="I227" s="23">
        <v>2</v>
      </c>
      <c r="J227" s="35" t="s">
        <v>82</v>
      </c>
      <c r="K227" s="23">
        <v>2</v>
      </c>
      <c r="L227" s="24">
        <f>L226*2</f>
        <v>6.8</v>
      </c>
      <c r="M227" s="64" t="s">
        <v>77</v>
      </c>
      <c r="N227" s="25">
        <v>45171</v>
      </c>
      <c r="O227" s="24">
        <f>O226*2</f>
        <v>7.4</v>
      </c>
      <c r="P227" s="64" t="s">
        <v>77</v>
      </c>
      <c r="Q227" s="26">
        <v>45064</v>
      </c>
      <c r="R227" s="26" t="s">
        <v>238</v>
      </c>
      <c r="S227" s="23" t="s">
        <v>166</v>
      </c>
      <c r="T227" s="23" t="s">
        <v>166</v>
      </c>
      <c r="U227" s="112" t="s">
        <v>751</v>
      </c>
    </row>
    <row r="228" spans="2:21" s="144" customFormat="1" ht="28.5" customHeight="1" x14ac:dyDescent="0.2">
      <c r="B228" s="44" t="s">
        <v>608</v>
      </c>
      <c r="C228" s="23" t="s">
        <v>750</v>
      </c>
      <c r="D228" s="23" t="s">
        <v>77</v>
      </c>
      <c r="E228" s="23" t="s">
        <v>538</v>
      </c>
      <c r="F228" s="148">
        <f>F227/480.2</f>
        <v>289.95893377759268</v>
      </c>
      <c r="G228" s="23">
        <v>1</v>
      </c>
      <c r="H228" s="23">
        <v>475.9</v>
      </c>
      <c r="I228" s="23">
        <v>3</v>
      </c>
      <c r="J228" s="35" t="s">
        <v>95</v>
      </c>
      <c r="K228" s="23">
        <v>3</v>
      </c>
      <c r="L228" s="64">
        <f>L226*1.5</f>
        <v>5.0999999999999996</v>
      </c>
      <c r="M228" s="64" t="s">
        <v>77</v>
      </c>
      <c r="N228" s="25">
        <v>45171</v>
      </c>
      <c r="O228" s="64">
        <f>O226*1.5</f>
        <v>5.5500000000000007</v>
      </c>
      <c r="P228" s="64" t="s">
        <v>77</v>
      </c>
      <c r="Q228" s="26">
        <v>45064</v>
      </c>
      <c r="R228" s="26" t="s">
        <v>238</v>
      </c>
      <c r="S228" s="23" t="s">
        <v>166</v>
      </c>
      <c r="T228" s="23" t="s">
        <v>166</v>
      </c>
      <c r="U228" s="112" t="s">
        <v>751</v>
      </c>
    </row>
    <row r="229" spans="2:21" s="144" customFormat="1" ht="28.5" customHeight="1" x14ac:dyDescent="0.2">
      <c r="B229" s="44" t="s">
        <v>608</v>
      </c>
      <c r="C229" s="23" t="s">
        <v>750</v>
      </c>
      <c r="D229" s="23" t="s">
        <v>77</v>
      </c>
      <c r="E229" s="23" t="s">
        <v>538</v>
      </c>
      <c r="F229" s="149">
        <f>F228/365</f>
        <v>0.79440803774682922</v>
      </c>
      <c r="G229" s="23">
        <v>1</v>
      </c>
      <c r="H229" s="23">
        <v>475.9</v>
      </c>
      <c r="I229" s="23">
        <v>4</v>
      </c>
      <c r="J229" s="35" t="s">
        <v>97</v>
      </c>
      <c r="K229" s="23">
        <v>3</v>
      </c>
      <c r="L229" s="64">
        <f>L226*3</f>
        <v>10.199999999999999</v>
      </c>
      <c r="M229" s="64" t="s">
        <v>77</v>
      </c>
      <c r="N229" s="25">
        <v>45171</v>
      </c>
      <c r="O229" s="64">
        <f>O226*3</f>
        <v>11.100000000000001</v>
      </c>
      <c r="P229" s="64" t="s">
        <v>77</v>
      </c>
      <c r="Q229" s="26">
        <v>45064</v>
      </c>
      <c r="R229" s="26" t="s">
        <v>238</v>
      </c>
      <c r="S229" s="23" t="s">
        <v>166</v>
      </c>
      <c r="T229" s="23" t="s">
        <v>166</v>
      </c>
      <c r="U229" s="112" t="s">
        <v>751</v>
      </c>
    </row>
    <row r="230" spans="2:21" s="144" customFormat="1" ht="28.5" customHeight="1" x14ac:dyDescent="0.2">
      <c r="B230" s="44" t="s">
        <v>608</v>
      </c>
      <c r="C230" s="23" t="s">
        <v>750</v>
      </c>
      <c r="D230" s="23" t="s">
        <v>77</v>
      </c>
      <c r="E230" s="23" t="s">
        <v>538</v>
      </c>
      <c r="F230" s="23" t="s">
        <v>370</v>
      </c>
      <c r="G230" s="23">
        <v>1</v>
      </c>
      <c r="H230" s="23">
        <v>475.9</v>
      </c>
      <c r="I230" s="23">
        <v>5</v>
      </c>
      <c r="J230" s="35" t="s">
        <v>96</v>
      </c>
      <c r="K230" s="23">
        <v>4</v>
      </c>
      <c r="L230" s="64">
        <f>L226*2</f>
        <v>6.8</v>
      </c>
      <c r="M230" s="64" t="s">
        <v>77</v>
      </c>
      <c r="N230" s="25">
        <v>45171</v>
      </c>
      <c r="O230" s="64">
        <f>O226*2</f>
        <v>7.4</v>
      </c>
      <c r="P230" s="64" t="s">
        <v>77</v>
      </c>
      <c r="Q230" s="26">
        <v>45064</v>
      </c>
      <c r="R230" s="26" t="s">
        <v>238</v>
      </c>
      <c r="S230" s="23" t="s">
        <v>166</v>
      </c>
      <c r="T230" s="23" t="s">
        <v>166</v>
      </c>
      <c r="U230" s="112" t="s">
        <v>751</v>
      </c>
    </row>
    <row r="231" spans="2:21" s="144" customFormat="1" ht="28.5" customHeight="1" x14ac:dyDescent="0.2">
      <c r="B231" s="44" t="s">
        <v>608</v>
      </c>
      <c r="C231" s="23" t="s">
        <v>750</v>
      </c>
      <c r="D231" s="23" t="s">
        <v>77</v>
      </c>
      <c r="E231" s="23" t="s">
        <v>538</v>
      </c>
      <c r="F231" s="23"/>
      <c r="G231" s="23">
        <v>1</v>
      </c>
      <c r="H231" s="23">
        <v>475.9</v>
      </c>
      <c r="I231" s="23">
        <v>6</v>
      </c>
      <c r="J231" s="35" t="s">
        <v>72</v>
      </c>
      <c r="K231" s="23">
        <v>4</v>
      </c>
      <c r="L231" s="64">
        <f>L226*4</f>
        <v>13.6</v>
      </c>
      <c r="M231" s="64" t="s">
        <v>77</v>
      </c>
      <c r="N231" s="25">
        <v>45171</v>
      </c>
      <c r="O231" s="64">
        <f>O226*4</f>
        <v>14.8</v>
      </c>
      <c r="P231" s="64" t="s">
        <v>77</v>
      </c>
      <c r="Q231" s="26">
        <v>45064</v>
      </c>
      <c r="R231" s="26" t="s">
        <v>238</v>
      </c>
      <c r="S231" s="23" t="s">
        <v>166</v>
      </c>
      <c r="T231" s="23" t="s">
        <v>166</v>
      </c>
      <c r="U231" s="112" t="s">
        <v>751</v>
      </c>
    </row>
    <row r="232" spans="2:21" s="144" customFormat="1" ht="28.5" customHeight="1" x14ac:dyDescent="0.2">
      <c r="B232" s="44" t="s">
        <v>608</v>
      </c>
      <c r="C232" s="23" t="s">
        <v>750</v>
      </c>
      <c r="D232" s="23" t="s">
        <v>77</v>
      </c>
      <c r="E232" s="23" t="s">
        <v>538</v>
      </c>
      <c r="F232" s="23"/>
      <c r="G232" s="23">
        <v>1</v>
      </c>
      <c r="H232" s="23">
        <v>475.9</v>
      </c>
      <c r="I232" s="23">
        <v>7</v>
      </c>
      <c r="J232" s="35" t="s">
        <v>72</v>
      </c>
      <c r="K232" s="23">
        <v>5</v>
      </c>
      <c r="L232" s="64">
        <f>L226*5</f>
        <v>17</v>
      </c>
      <c r="M232" s="64" t="s">
        <v>77</v>
      </c>
      <c r="N232" s="25">
        <v>45171</v>
      </c>
      <c r="O232" s="64">
        <f>O226*5</f>
        <v>18.5</v>
      </c>
      <c r="P232" s="64" t="s">
        <v>77</v>
      </c>
      <c r="Q232" s="26">
        <v>45064</v>
      </c>
      <c r="R232" s="26" t="s">
        <v>238</v>
      </c>
      <c r="S232" s="23" t="s">
        <v>166</v>
      </c>
      <c r="T232" s="23" t="s">
        <v>166</v>
      </c>
      <c r="U232" s="112" t="s">
        <v>751</v>
      </c>
    </row>
    <row r="233" spans="2:21" s="144" customFormat="1" ht="28.5" customHeight="1" x14ac:dyDescent="0.2">
      <c r="B233" s="44" t="s">
        <v>608</v>
      </c>
      <c r="C233" s="23" t="s">
        <v>750</v>
      </c>
      <c r="D233" s="23" t="s">
        <v>77</v>
      </c>
      <c r="E233" s="23" t="s">
        <v>538</v>
      </c>
      <c r="F233" s="23"/>
      <c r="G233" s="23">
        <v>1</v>
      </c>
      <c r="H233" s="23">
        <v>475.9</v>
      </c>
      <c r="I233" s="23">
        <v>8</v>
      </c>
      <c r="J233" s="35" t="s">
        <v>72</v>
      </c>
      <c r="K233" s="23">
        <v>6</v>
      </c>
      <c r="L233" s="64">
        <f>L226*6</f>
        <v>20.399999999999999</v>
      </c>
      <c r="M233" s="64" t="s">
        <v>77</v>
      </c>
      <c r="N233" s="25">
        <v>45171</v>
      </c>
      <c r="O233" s="64">
        <f>O226*6</f>
        <v>22.200000000000003</v>
      </c>
      <c r="P233" s="64" t="s">
        <v>77</v>
      </c>
      <c r="Q233" s="26">
        <v>45064</v>
      </c>
      <c r="R233" s="26" t="s">
        <v>238</v>
      </c>
      <c r="S233" s="23" t="s">
        <v>166</v>
      </c>
      <c r="T233" s="23" t="s">
        <v>166</v>
      </c>
      <c r="U233" s="112" t="s">
        <v>751</v>
      </c>
    </row>
    <row r="234" spans="2:21" s="144" customFormat="1" ht="28.5" customHeight="1" x14ac:dyDescent="0.2">
      <c r="B234" s="44" t="s">
        <v>608</v>
      </c>
      <c r="C234" s="23" t="s">
        <v>750</v>
      </c>
      <c r="D234" s="23" t="s">
        <v>77</v>
      </c>
      <c r="E234" s="23" t="s">
        <v>538</v>
      </c>
      <c r="F234" s="23"/>
      <c r="G234" s="23">
        <v>1</v>
      </c>
      <c r="H234" s="23">
        <v>475.9</v>
      </c>
      <c r="I234" s="23">
        <v>9</v>
      </c>
      <c r="J234" s="35" t="s">
        <v>72</v>
      </c>
      <c r="K234" s="23">
        <v>7</v>
      </c>
      <c r="L234" s="64">
        <f>L226*7</f>
        <v>23.8</v>
      </c>
      <c r="M234" s="64" t="s">
        <v>77</v>
      </c>
      <c r="N234" s="25">
        <v>45171</v>
      </c>
      <c r="O234" s="64">
        <f>O226*7</f>
        <v>25.900000000000002</v>
      </c>
      <c r="P234" s="64" t="s">
        <v>77</v>
      </c>
      <c r="Q234" s="26">
        <v>45064</v>
      </c>
      <c r="R234" s="26" t="s">
        <v>238</v>
      </c>
      <c r="S234" s="23" t="s">
        <v>166</v>
      </c>
      <c r="T234" s="23" t="s">
        <v>166</v>
      </c>
      <c r="U234" s="112" t="s">
        <v>751</v>
      </c>
    </row>
    <row r="235" spans="2:21" s="144" customFormat="1" ht="28.5" customHeight="1" x14ac:dyDescent="0.2">
      <c r="B235" s="44" t="s">
        <v>608</v>
      </c>
      <c r="C235" s="23" t="s">
        <v>750</v>
      </c>
      <c r="D235" s="23" t="s">
        <v>77</v>
      </c>
      <c r="E235" s="23" t="s">
        <v>538</v>
      </c>
      <c r="F235" s="23"/>
      <c r="G235" s="23">
        <v>1</v>
      </c>
      <c r="H235" s="23">
        <v>475.9</v>
      </c>
      <c r="I235" s="23">
        <v>10</v>
      </c>
      <c r="J235" s="35" t="s">
        <v>72</v>
      </c>
      <c r="K235" s="23">
        <v>8</v>
      </c>
      <c r="L235" s="64">
        <f>L226*8</f>
        <v>27.2</v>
      </c>
      <c r="M235" s="64" t="s">
        <v>77</v>
      </c>
      <c r="N235" s="25">
        <v>45171</v>
      </c>
      <c r="O235" s="64">
        <f>O226*8</f>
        <v>29.6</v>
      </c>
      <c r="P235" s="64" t="s">
        <v>77</v>
      </c>
      <c r="Q235" s="26">
        <v>45064</v>
      </c>
      <c r="R235" s="26" t="s">
        <v>238</v>
      </c>
      <c r="S235" s="23" t="s">
        <v>166</v>
      </c>
      <c r="T235" s="23" t="s">
        <v>166</v>
      </c>
      <c r="U235" s="112" t="s">
        <v>751</v>
      </c>
    </row>
    <row r="236" spans="2:21" s="144" customFormat="1" ht="28.5" customHeight="1" x14ac:dyDescent="0.2">
      <c r="B236" s="44" t="s">
        <v>608</v>
      </c>
      <c r="C236" s="23" t="s">
        <v>750</v>
      </c>
      <c r="D236" s="23" t="s">
        <v>77</v>
      </c>
      <c r="E236" s="23" t="s">
        <v>538</v>
      </c>
      <c r="F236" s="23"/>
      <c r="G236" s="23">
        <v>1</v>
      </c>
      <c r="H236" s="23">
        <v>475.9</v>
      </c>
      <c r="I236" s="23">
        <v>11</v>
      </c>
      <c r="J236" s="35" t="s">
        <v>100</v>
      </c>
      <c r="K236" s="23">
        <v>2</v>
      </c>
      <c r="L236" s="64">
        <v>1.7</v>
      </c>
      <c r="M236" s="64" t="s">
        <v>77</v>
      </c>
      <c r="N236" s="25">
        <v>45171</v>
      </c>
      <c r="O236" s="64">
        <f>O226*0.5</f>
        <v>1.85</v>
      </c>
      <c r="P236" s="64" t="s">
        <v>77</v>
      </c>
      <c r="Q236" s="26">
        <v>45064</v>
      </c>
      <c r="R236" s="26" t="s">
        <v>238</v>
      </c>
      <c r="S236" s="23" t="s">
        <v>166</v>
      </c>
      <c r="T236" s="23" t="s">
        <v>166</v>
      </c>
      <c r="U236" s="112" t="s">
        <v>751</v>
      </c>
    </row>
    <row r="237" spans="2:21" s="144" customFormat="1" ht="28.5" customHeight="1" x14ac:dyDescent="0.2">
      <c r="B237" s="44" t="s">
        <v>608</v>
      </c>
      <c r="C237" s="23" t="s">
        <v>750</v>
      </c>
      <c r="D237" s="23" t="s">
        <v>77</v>
      </c>
      <c r="E237" s="23" t="s">
        <v>538</v>
      </c>
      <c r="F237" s="23"/>
      <c r="G237" s="23">
        <v>1</v>
      </c>
      <c r="H237" s="23">
        <v>475.9</v>
      </c>
      <c r="I237" s="23">
        <v>12</v>
      </c>
      <c r="J237" s="35" t="s">
        <v>167</v>
      </c>
      <c r="K237" s="23" t="s">
        <v>77</v>
      </c>
      <c r="L237" s="64" t="s">
        <v>77</v>
      </c>
      <c r="M237" s="64" t="s">
        <v>77</v>
      </c>
      <c r="N237" s="25">
        <v>45171</v>
      </c>
      <c r="O237" s="64" t="s">
        <v>77</v>
      </c>
      <c r="P237" s="64" t="s">
        <v>77</v>
      </c>
      <c r="Q237" s="26">
        <v>45064</v>
      </c>
      <c r="R237" s="26" t="s">
        <v>238</v>
      </c>
      <c r="S237" s="23" t="s">
        <v>166</v>
      </c>
      <c r="T237" s="23" t="s">
        <v>166</v>
      </c>
      <c r="U237" s="112" t="s">
        <v>751</v>
      </c>
    </row>
    <row r="238" spans="2:21" s="144" customFormat="1" ht="28.5" customHeight="1" x14ac:dyDescent="0.2">
      <c r="B238" s="44" t="s">
        <v>608</v>
      </c>
      <c r="C238" s="23" t="s">
        <v>750</v>
      </c>
      <c r="D238" s="23" t="s">
        <v>77</v>
      </c>
      <c r="E238" s="23" t="s">
        <v>539</v>
      </c>
      <c r="F238" s="23"/>
      <c r="G238" s="23">
        <v>1</v>
      </c>
      <c r="H238" s="23">
        <v>475.9</v>
      </c>
      <c r="I238" s="23">
        <v>1</v>
      </c>
      <c r="J238" s="35" t="s">
        <v>76</v>
      </c>
      <c r="K238" s="23">
        <v>2</v>
      </c>
      <c r="L238" s="24">
        <v>4.5999999999999996</v>
      </c>
      <c r="M238" s="64" t="s">
        <v>77</v>
      </c>
      <c r="N238" s="25">
        <v>45171</v>
      </c>
      <c r="O238" s="64">
        <v>4.9000000000000004</v>
      </c>
      <c r="P238" s="64" t="s">
        <v>77</v>
      </c>
      <c r="Q238" s="26">
        <v>45064</v>
      </c>
      <c r="R238" s="26" t="s">
        <v>238</v>
      </c>
      <c r="S238" s="23" t="s">
        <v>166</v>
      </c>
      <c r="T238" s="23" t="s">
        <v>166</v>
      </c>
      <c r="U238" s="112" t="s">
        <v>751</v>
      </c>
    </row>
    <row r="239" spans="2:21" s="144" customFormat="1" ht="28.5" customHeight="1" x14ac:dyDescent="0.2">
      <c r="B239" s="44" t="s">
        <v>608</v>
      </c>
      <c r="C239" s="23" t="s">
        <v>750</v>
      </c>
      <c r="D239" s="23" t="s">
        <v>77</v>
      </c>
      <c r="E239" s="23" t="s">
        <v>539</v>
      </c>
      <c r="F239" s="23"/>
      <c r="G239" s="23">
        <v>1</v>
      </c>
      <c r="H239" s="23">
        <v>475.9</v>
      </c>
      <c r="I239" s="23">
        <v>2</v>
      </c>
      <c r="J239" s="35" t="s">
        <v>82</v>
      </c>
      <c r="K239" s="23">
        <v>2</v>
      </c>
      <c r="L239" s="24">
        <f>L238*2</f>
        <v>9.1999999999999993</v>
      </c>
      <c r="M239" s="64" t="s">
        <v>77</v>
      </c>
      <c r="N239" s="25">
        <v>45171</v>
      </c>
      <c r="O239" s="24">
        <f>O238*2</f>
        <v>9.8000000000000007</v>
      </c>
      <c r="P239" s="64" t="s">
        <v>77</v>
      </c>
      <c r="Q239" s="26">
        <v>45064</v>
      </c>
      <c r="R239" s="26" t="s">
        <v>238</v>
      </c>
      <c r="S239" s="23" t="s">
        <v>166</v>
      </c>
      <c r="T239" s="23" t="s">
        <v>166</v>
      </c>
      <c r="U239" s="112" t="s">
        <v>751</v>
      </c>
    </row>
    <row r="240" spans="2:21" s="144" customFormat="1" ht="28.5" customHeight="1" x14ac:dyDescent="0.2">
      <c r="B240" s="44" t="s">
        <v>608</v>
      </c>
      <c r="C240" s="23" t="s">
        <v>750</v>
      </c>
      <c r="D240" s="23" t="s">
        <v>77</v>
      </c>
      <c r="E240" s="23" t="s">
        <v>539</v>
      </c>
      <c r="F240" s="23"/>
      <c r="G240" s="23">
        <v>1</v>
      </c>
      <c r="H240" s="23">
        <v>475.9</v>
      </c>
      <c r="I240" s="23">
        <v>3</v>
      </c>
      <c r="J240" s="35" t="s">
        <v>95</v>
      </c>
      <c r="K240" s="23">
        <v>3</v>
      </c>
      <c r="L240" s="64">
        <f>L238*1.5</f>
        <v>6.8999999999999995</v>
      </c>
      <c r="M240" s="64" t="s">
        <v>77</v>
      </c>
      <c r="N240" s="25">
        <v>45171</v>
      </c>
      <c r="O240" s="64">
        <f>O238*1.5</f>
        <v>7.3500000000000005</v>
      </c>
      <c r="P240" s="64" t="s">
        <v>77</v>
      </c>
      <c r="Q240" s="26">
        <v>45064</v>
      </c>
      <c r="R240" s="26" t="s">
        <v>238</v>
      </c>
      <c r="S240" s="23" t="s">
        <v>166</v>
      </c>
      <c r="T240" s="23" t="s">
        <v>166</v>
      </c>
      <c r="U240" s="112" t="s">
        <v>751</v>
      </c>
    </row>
    <row r="241" spans="2:21" s="144" customFormat="1" ht="28.5" customHeight="1" x14ac:dyDescent="0.2">
      <c r="B241" s="44" t="s">
        <v>608</v>
      </c>
      <c r="C241" s="23" t="s">
        <v>750</v>
      </c>
      <c r="D241" s="23" t="s">
        <v>77</v>
      </c>
      <c r="E241" s="23" t="s">
        <v>539</v>
      </c>
      <c r="F241" s="23"/>
      <c r="G241" s="23">
        <v>1</v>
      </c>
      <c r="H241" s="23">
        <v>475.9</v>
      </c>
      <c r="I241" s="23">
        <v>4</v>
      </c>
      <c r="J241" s="35" t="s">
        <v>97</v>
      </c>
      <c r="K241" s="23">
        <v>3</v>
      </c>
      <c r="L241" s="64">
        <f>L238*3</f>
        <v>13.799999999999999</v>
      </c>
      <c r="M241" s="64" t="s">
        <v>77</v>
      </c>
      <c r="N241" s="25">
        <v>45171</v>
      </c>
      <c r="O241" s="64">
        <f>O238*3</f>
        <v>14.700000000000001</v>
      </c>
      <c r="P241" s="64" t="s">
        <v>77</v>
      </c>
      <c r="Q241" s="26">
        <v>45064</v>
      </c>
      <c r="R241" s="26" t="s">
        <v>238</v>
      </c>
      <c r="S241" s="23" t="s">
        <v>166</v>
      </c>
      <c r="T241" s="23" t="s">
        <v>166</v>
      </c>
      <c r="U241" s="112" t="s">
        <v>751</v>
      </c>
    </row>
    <row r="242" spans="2:21" s="144" customFormat="1" ht="28.5" customHeight="1" x14ac:dyDescent="0.2">
      <c r="B242" s="44" t="s">
        <v>608</v>
      </c>
      <c r="C242" s="23" t="s">
        <v>750</v>
      </c>
      <c r="D242" s="23" t="s">
        <v>77</v>
      </c>
      <c r="E242" s="23" t="s">
        <v>539</v>
      </c>
      <c r="F242" s="23"/>
      <c r="G242" s="23">
        <v>1</v>
      </c>
      <c r="H242" s="23">
        <v>475.9</v>
      </c>
      <c r="I242" s="23">
        <v>5</v>
      </c>
      <c r="J242" s="35" t="s">
        <v>96</v>
      </c>
      <c r="K242" s="23">
        <v>4</v>
      </c>
      <c r="L242" s="64">
        <f>L238*2</f>
        <v>9.1999999999999993</v>
      </c>
      <c r="M242" s="64" t="s">
        <v>77</v>
      </c>
      <c r="N242" s="25">
        <v>45171</v>
      </c>
      <c r="O242" s="64">
        <f>O238*2</f>
        <v>9.8000000000000007</v>
      </c>
      <c r="P242" s="64" t="s">
        <v>77</v>
      </c>
      <c r="Q242" s="26">
        <v>45064</v>
      </c>
      <c r="R242" s="26" t="s">
        <v>238</v>
      </c>
      <c r="S242" s="23" t="s">
        <v>166</v>
      </c>
      <c r="T242" s="23" t="s">
        <v>166</v>
      </c>
      <c r="U242" s="112" t="s">
        <v>751</v>
      </c>
    </row>
    <row r="243" spans="2:21" s="144" customFormat="1" ht="28.5" customHeight="1" x14ac:dyDescent="0.2">
      <c r="B243" s="44" t="s">
        <v>608</v>
      </c>
      <c r="C243" s="23" t="s">
        <v>750</v>
      </c>
      <c r="D243" s="23" t="s">
        <v>77</v>
      </c>
      <c r="E243" s="23" t="s">
        <v>539</v>
      </c>
      <c r="F243" s="23"/>
      <c r="G243" s="23">
        <v>1</v>
      </c>
      <c r="H243" s="23">
        <v>475.9</v>
      </c>
      <c r="I243" s="23">
        <v>6</v>
      </c>
      <c r="J243" s="35" t="s">
        <v>72</v>
      </c>
      <c r="K243" s="23">
        <v>4</v>
      </c>
      <c r="L243" s="64">
        <f>L238*4</f>
        <v>18.399999999999999</v>
      </c>
      <c r="M243" s="64" t="s">
        <v>77</v>
      </c>
      <c r="N243" s="25">
        <v>45171</v>
      </c>
      <c r="O243" s="64">
        <f>O238*4</f>
        <v>19.600000000000001</v>
      </c>
      <c r="P243" s="64" t="s">
        <v>77</v>
      </c>
      <c r="Q243" s="26">
        <v>45064</v>
      </c>
      <c r="R243" s="26" t="s">
        <v>238</v>
      </c>
      <c r="S243" s="23" t="s">
        <v>166</v>
      </c>
      <c r="T243" s="23" t="s">
        <v>166</v>
      </c>
      <c r="U243" s="112" t="s">
        <v>751</v>
      </c>
    </row>
    <row r="244" spans="2:21" s="144" customFormat="1" ht="28.5" customHeight="1" x14ac:dyDescent="0.2">
      <c r="B244" s="44" t="s">
        <v>608</v>
      </c>
      <c r="C244" s="23" t="s">
        <v>750</v>
      </c>
      <c r="D244" s="23" t="s">
        <v>77</v>
      </c>
      <c r="E244" s="23" t="s">
        <v>539</v>
      </c>
      <c r="F244" s="23"/>
      <c r="G244" s="23">
        <v>1</v>
      </c>
      <c r="H244" s="23">
        <v>475.9</v>
      </c>
      <c r="I244" s="23">
        <v>7</v>
      </c>
      <c r="J244" s="35" t="s">
        <v>72</v>
      </c>
      <c r="K244" s="23">
        <v>5</v>
      </c>
      <c r="L244" s="64">
        <f>L238*5</f>
        <v>23</v>
      </c>
      <c r="M244" s="64" t="s">
        <v>77</v>
      </c>
      <c r="N244" s="25">
        <v>45171</v>
      </c>
      <c r="O244" s="64">
        <f>O238*5</f>
        <v>24.5</v>
      </c>
      <c r="P244" s="64" t="s">
        <v>77</v>
      </c>
      <c r="Q244" s="26">
        <v>45064</v>
      </c>
      <c r="R244" s="26" t="s">
        <v>238</v>
      </c>
      <c r="S244" s="23" t="s">
        <v>166</v>
      </c>
      <c r="T244" s="23" t="s">
        <v>166</v>
      </c>
      <c r="U244" s="112" t="s">
        <v>751</v>
      </c>
    </row>
    <row r="245" spans="2:21" s="144" customFormat="1" ht="28.5" customHeight="1" x14ac:dyDescent="0.2">
      <c r="B245" s="44" t="s">
        <v>608</v>
      </c>
      <c r="C245" s="23" t="s">
        <v>750</v>
      </c>
      <c r="D245" s="23" t="s">
        <v>77</v>
      </c>
      <c r="E245" s="23" t="s">
        <v>539</v>
      </c>
      <c r="F245" s="23"/>
      <c r="G245" s="23">
        <v>1</v>
      </c>
      <c r="H245" s="23">
        <v>475.9</v>
      </c>
      <c r="I245" s="23">
        <v>8</v>
      </c>
      <c r="J245" s="35" t="s">
        <v>72</v>
      </c>
      <c r="K245" s="23">
        <v>6</v>
      </c>
      <c r="L245" s="64">
        <f>L238*6</f>
        <v>27.599999999999998</v>
      </c>
      <c r="M245" s="64" t="s">
        <v>77</v>
      </c>
      <c r="N245" s="25">
        <v>45171</v>
      </c>
      <c r="O245" s="64">
        <f>O238*6</f>
        <v>29.400000000000002</v>
      </c>
      <c r="P245" s="64" t="s">
        <v>77</v>
      </c>
      <c r="Q245" s="26">
        <v>45064</v>
      </c>
      <c r="R245" s="26" t="s">
        <v>238</v>
      </c>
      <c r="S245" s="23" t="s">
        <v>166</v>
      </c>
      <c r="T245" s="23" t="s">
        <v>166</v>
      </c>
      <c r="U245" s="112" t="s">
        <v>751</v>
      </c>
    </row>
    <row r="246" spans="2:21" s="144" customFormat="1" ht="28.5" customHeight="1" x14ac:dyDescent="0.2">
      <c r="B246" s="44" t="s">
        <v>608</v>
      </c>
      <c r="C246" s="23" t="s">
        <v>750</v>
      </c>
      <c r="D246" s="23" t="s">
        <v>77</v>
      </c>
      <c r="E246" s="23" t="s">
        <v>539</v>
      </c>
      <c r="F246" s="23"/>
      <c r="G246" s="23">
        <v>1</v>
      </c>
      <c r="H246" s="23">
        <v>475.9</v>
      </c>
      <c r="I246" s="23">
        <v>9</v>
      </c>
      <c r="J246" s="35" t="s">
        <v>72</v>
      </c>
      <c r="K246" s="23">
        <v>7</v>
      </c>
      <c r="L246" s="64">
        <f>L238*7</f>
        <v>32.199999999999996</v>
      </c>
      <c r="M246" s="64" t="s">
        <v>77</v>
      </c>
      <c r="N246" s="25">
        <v>45171</v>
      </c>
      <c r="O246" s="64">
        <f>O238*7</f>
        <v>34.300000000000004</v>
      </c>
      <c r="P246" s="64" t="s">
        <v>77</v>
      </c>
      <c r="Q246" s="26">
        <v>45064</v>
      </c>
      <c r="R246" s="26" t="s">
        <v>238</v>
      </c>
      <c r="S246" s="23" t="s">
        <v>166</v>
      </c>
      <c r="T246" s="23" t="s">
        <v>166</v>
      </c>
      <c r="U246" s="112" t="s">
        <v>751</v>
      </c>
    </row>
    <row r="247" spans="2:21" s="144" customFormat="1" ht="28.5" customHeight="1" x14ac:dyDescent="0.2">
      <c r="B247" s="44" t="s">
        <v>608</v>
      </c>
      <c r="C247" s="23" t="s">
        <v>750</v>
      </c>
      <c r="D247" s="23" t="s">
        <v>77</v>
      </c>
      <c r="E247" s="23" t="s">
        <v>539</v>
      </c>
      <c r="F247" s="23"/>
      <c r="G247" s="23">
        <v>1</v>
      </c>
      <c r="H247" s="23">
        <v>475.9</v>
      </c>
      <c r="I247" s="23">
        <v>10</v>
      </c>
      <c r="J247" s="35" t="s">
        <v>72</v>
      </c>
      <c r="K247" s="23">
        <v>8</v>
      </c>
      <c r="L247" s="64">
        <f>L238*8</f>
        <v>36.799999999999997</v>
      </c>
      <c r="M247" s="64" t="s">
        <v>77</v>
      </c>
      <c r="N247" s="25">
        <v>45171</v>
      </c>
      <c r="O247" s="64">
        <f>O238*8</f>
        <v>39.200000000000003</v>
      </c>
      <c r="P247" s="64" t="s">
        <v>77</v>
      </c>
      <c r="Q247" s="26">
        <v>45064</v>
      </c>
      <c r="R247" s="26" t="s">
        <v>238</v>
      </c>
      <c r="S247" s="23" t="s">
        <v>166</v>
      </c>
      <c r="T247" s="23" t="s">
        <v>166</v>
      </c>
      <c r="U247" s="112" t="s">
        <v>751</v>
      </c>
    </row>
    <row r="248" spans="2:21" s="144" customFormat="1" ht="28.5" customHeight="1" x14ac:dyDescent="0.2">
      <c r="B248" s="44" t="s">
        <v>608</v>
      </c>
      <c r="C248" s="23" t="s">
        <v>750</v>
      </c>
      <c r="D248" s="23" t="s">
        <v>77</v>
      </c>
      <c r="E248" s="23" t="s">
        <v>539</v>
      </c>
      <c r="F248" s="23"/>
      <c r="G248" s="23">
        <v>1</v>
      </c>
      <c r="H248" s="23">
        <v>475.9</v>
      </c>
      <c r="I248" s="23">
        <v>11</v>
      </c>
      <c r="J248" s="35" t="s">
        <v>100</v>
      </c>
      <c r="K248" s="23">
        <v>2</v>
      </c>
      <c r="L248" s="64">
        <v>2.2999999999999998</v>
      </c>
      <c r="M248" s="64" t="s">
        <v>77</v>
      </c>
      <c r="N248" s="25">
        <v>45171</v>
      </c>
      <c r="O248" s="64">
        <f>O238*0.5</f>
        <v>2.4500000000000002</v>
      </c>
      <c r="P248" s="64" t="s">
        <v>77</v>
      </c>
      <c r="Q248" s="26">
        <v>45064</v>
      </c>
      <c r="R248" s="26" t="s">
        <v>238</v>
      </c>
      <c r="S248" s="23" t="s">
        <v>166</v>
      </c>
      <c r="T248" s="23" t="s">
        <v>166</v>
      </c>
      <c r="U248" s="112" t="s">
        <v>751</v>
      </c>
    </row>
    <row r="249" spans="2:21" s="144" customFormat="1" ht="28.5" customHeight="1" x14ac:dyDescent="0.2">
      <c r="B249" s="44" t="s">
        <v>608</v>
      </c>
      <c r="C249" s="23" t="s">
        <v>750</v>
      </c>
      <c r="D249" s="23" t="s">
        <v>77</v>
      </c>
      <c r="E249" s="23" t="s">
        <v>539</v>
      </c>
      <c r="F249" s="23"/>
      <c r="G249" s="23">
        <v>1</v>
      </c>
      <c r="H249" s="23">
        <v>475.9</v>
      </c>
      <c r="I249" s="23">
        <v>12</v>
      </c>
      <c r="J249" s="35" t="s">
        <v>167</v>
      </c>
      <c r="K249" s="23" t="s">
        <v>77</v>
      </c>
      <c r="L249" s="64" t="s">
        <v>77</v>
      </c>
      <c r="M249" s="64" t="s">
        <v>77</v>
      </c>
      <c r="N249" s="25">
        <v>45171</v>
      </c>
      <c r="O249" s="64" t="s">
        <v>77</v>
      </c>
      <c r="P249" s="64" t="s">
        <v>77</v>
      </c>
      <c r="Q249" s="26">
        <v>45064</v>
      </c>
      <c r="R249" s="26" t="s">
        <v>238</v>
      </c>
      <c r="S249" s="23" t="s">
        <v>166</v>
      </c>
      <c r="T249" s="23" t="s">
        <v>166</v>
      </c>
      <c r="U249" s="112" t="s">
        <v>751</v>
      </c>
    </row>
    <row r="250" spans="2:21" s="144" customFormat="1" ht="28.5" customHeight="1" x14ac:dyDescent="0.2">
      <c r="B250" s="44" t="s">
        <v>608</v>
      </c>
      <c r="C250" s="23" t="s">
        <v>750</v>
      </c>
      <c r="D250" s="23" t="s">
        <v>77</v>
      </c>
      <c r="E250" s="23" t="s">
        <v>540</v>
      </c>
      <c r="F250" s="23"/>
      <c r="G250" s="23">
        <v>2</v>
      </c>
      <c r="H250" s="23">
        <v>475.9</v>
      </c>
      <c r="I250" s="23">
        <v>1</v>
      </c>
      <c r="J250" s="35" t="s">
        <v>76</v>
      </c>
      <c r="K250" s="23">
        <v>2</v>
      </c>
      <c r="L250" s="24">
        <v>4.3</v>
      </c>
      <c r="M250" s="64" t="s">
        <v>77</v>
      </c>
      <c r="N250" s="25">
        <v>45171</v>
      </c>
      <c r="O250" s="64">
        <v>4.5999999999999996</v>
      </c>
      <c r="P250" s="64" t="s">
        <v>77</v>
      </c>
      <c r="Q250" s="26">
        <v>45064</v>
      </c>
      <c r="R250" s="26" t="s">
        <v>238</v>
      </c>
      <c r="S250" s="23" t="s">
        <v>166</v>
      </c>
      <c r="T250" s="23" t="s">
        <v>166</v>
      </c>
      <c r="U250" s="112" t="s">
        <v>751</v>
      </c>
    </row>
    <row r="251" spans="2:21" s="144" customFormat="1" ht="28.5" customHeight="1" x14ac:dyDescent="0.2">
      <c r="B251" s="44" t="s">
        <v>608</v>
      </c>
      <c r="C251" s="23" t="s">
        <v>750</v>
      </c>
      <c r="D251" s="23" t="s">
        <v>77</v>
      </c>
      <c r="E251" s="23" t="s">
        <v>540</v>
      </c>
      <c r="F251" s="23"/>
      <c r="G251" s="23">
        <v>2</v>
      </c>
      <c r="H251" s="23">
        <v>475.9</v>
      </c>
      <c r="I251" s="23">
        <v>2</v>
      </c>
      <c r="J251" s="35" t="s">
        <v>82</v>
      </c>
      <c r="K251" s="23">
        <v>2</v>
      </c>
      <c r="L251" s="24">
        <f>L250*2</f>
        <v>8.6</v>
      </c>
      <c r="M251" s="64" t="s">
        <v>77</v>
      </c>
      <c r="N251" s="25">
        <v>45171</v>
      </c>
      <c r="O251" s="24">
        <f>O250*2</f>
        <v>9.1999999999999993</v>
      </c>
      <c r="P251" s="64" t="s">
        <v>77</v>
      </c>
      <c r="Q251" s="26">
        <v>45064</v>
      </c>
      <c r="R251" s="26" t="s">
        <v>238</v>
      </c>
      <c r="S251" s="23" t="s">
        <v>166</v>
      </c>
      <c r="T251" s="23" t="s">
        <v>166</v>
      </c>
      <c r="U251" s="112" t="s">
        <v>751</v>
      </c>
    </row>
    <row r="252" spans="2:21" s="144" customFormat="1" ht="28.5" customHeight="1" x14ac:dyDescent="0.2">
      <c r="B252" s="44" t="s">
        <v>608</v>
      </c>
      <c r="C252" s="23" t="s">
        <v>750</v>
      </c>
      <c r="D252" s="23" t="s">
        <v>77</v>
      </c>
      <c r="E252" s="23" t="s">
        <v>540</v>
      </c>
      <c r="F252" s="23"/>
      <c r="G252" s="23">
        <v>2</v>
      </c>
      <c r="H252" s="23">
        <v>475.9</v>
      </c>
      <c r="I252" s="23">
        <v>3</v>
      </c>
      <c r="J252" s="35" t="s">
        <v>95</v>
      </c>
      <c r="K252" s="23">
        <v>3</v>
      </c>
      <c r="L252" s="64">
        <f>L250*1.5</f>
        <v>6.4499999999999993</v>
      </c>
      <c r="M252" s="64" t="s">
        <v>77</v>
      </c>
      <c r="N252" s="25">
        <v>45171</v>
      </c>
      <c r="O252" s="64">
        <f>O250*1.5</f>
        <v>6.8999999999999995</v>
      </c>
      <c r="P252" s="64" t="s">
        <v>77</v>
      </c>
      <c r="Q252" s="26">
        <v>45064</v>
      </c>
      <c r="R252" s="26" t="s">
        <v>238</v>
      </c>
      <c r="S252" s="23" t="s">
        <v>166</v>
      </c>
      <c r="T252" s="23" t="s">
        <v>166</v>
      </c>
      <c r="U252" s="112" t="s">
        <v>751</v>
      </c>
    </row>
    <row r="253" spans="2:21" s="144" customFormat="1" ht="28.5" customHeight="1" x14ac:dyDescent="0.2">
      <c r="B253" s="44" t="s">
        <v>608</v>
      </c>
      <c r="C253" s="23" t="s">
        <v>750</v>
      </c>
      <c r="D253" s="23" t="s">
        <v>77</v>
      </c>
      <c r="E253" s="23" t="s">
        <v>540</v>
      </c>
      <c r="F253" s="23"/>
      <c r="G253" s="23">
        <v>2</v>
      </c>
      <c r="H253" s="23">
        <v>475.9</v>
      </c>
      <c r="I253" s="23">
        <v>4</v>
      </c>
      <c r="J253" s="35" t="s">
        <v>97</v>
      </c>
      <c r="K253" s="23">
        <v>3</v>
      </c>
      <c r="L253" s="64">
        <f>L250*3</f>
        <v>12.899999999999999</v>
      </c>
      <c r="M253" s="64" t="s">
        <v>77</v>
      </c>
      <c r="N253" s="25">
        <v>45171</v>
      </c>
      <c r="O253" s="64">
        <f>O250*3</f>
        <v>13.799999999999999</v>
      </c>
      <c r="P253" s="64" t="s">
        <v>77</v>
      </c>
      <c r="Q253" s="26">
        <v>45064</v>
      </c>
      <c r="R253" s="26" t="s">
        <v>238</v>
      </c>
      <c r="S253" s="23" t="s">
        <v>166</v>
      </c>
      <c r="T253" s="23" t="s">
        <v>166</v>
      </c>
      <c r="U253" s="112" t="s">
        <v>751</v>
      </c>
    </row>
    <row r="254" spans="2:21" s="144" customFormat="1" ht="28.5" customHeight="1" x14ac:dyDescent="0.2">
      <c r="B254" s="44" t="s">
        <v>608</v>
      </c>
      <c r="C254" s="23" t="s">
        <v>750</v>
      </c>
      <c r="D254" s="23" t="s">
        <v>77</v>
      </c>
      <c r="E254" s="23" t="s">
        <v>540</v>
      </c>
      <c r="F254" s="23"/>
      <c r="G254" s="23">
        <v>2</v>
      </c>
      <c r="H254" s="23">
        <v>475.9</v>
      </c>
      <c r="I254" s="23">
        <v>5</v>
      </c>
      <c r="J254" s="35" t="s">
        <v>96</v>
      </c>
      <c r="K254" s="23">
        <v>4</v>
      </c>
      <c r="L254" s="64">
        <f>L250*2</f>
        <v>8.6</v>
      </c>
      <c r="M254" s="64" t="s">
        <v>77</v>
      </c>
      <c r="N254" s="25">
        <v>45171</v>
      </c>
      <c r="O254" s="64">
        <f>O250*2</f>
        <v>9.1999999999999993</v>
      </c>
      <c r="P254" s="64" t="s">
        <v>77</v>
      </c>
      <c r="Q254" s="26">
        <v>45064</v>
      </c>
      <c r="R254" s="26" t="s">
        <v>238</v>
      </c>
      <c r="S254" s="23" t="s">
        <v>166</v>
      </c>
      <c r="T254" s="23" t="s">
        <v>166</v>
      </c>
      <c r="U254" s="112" t="s">
        <v>751</v>
      </c>
    </row>
    <row r="255" spans="2:21" s="144" customFormat="1" ht="28.5" customHeight="1" x14ac:dyDescent="0.2">
      <c r="B255" s="44" t="s">
        <v>608</v>
      </c>
      <c r="C255" s="23" t="s">
        <v>750</v>
      </c>
      <c r="D255" s="23" t="s">
        <v>77</v>
      </c>
      <c r="E255" s="23" t="s">
        <v>540</v>
      </c>
      <c r="F255" s="23"/>
      <c r="G255" s="23">
        <v>2</v>
      </c>
      <c r="H255" s="23">
        <v>475.9</v>
      </c>
      <c r="I255" s="23">
        <v>6</v>
      </c>
      <c r="J255" s="35" t="s">
        <v>72</v>
      </c>
      <c r="K255" s="23">
        <v>4</v>
      </c>
      <c r="L255" s="64">
        <f>L250*4</f>
        <v>17.2</v>
      </c>
      <c r="M255" s="64" t="s">
        <v>77</v>
      </c>
      <c r="N255" s="25">
        <v>45171</v>
      </c>
      <c r="O255" s="64">
        <f>O250*4</f>
        <v>18.399999999999999</v>
      </c>
      <c r="P255" s="64" t="s">
        <v>77</v>
      </c>
      <c r="Q255" s="26">
        <v>45064</v>
      </c>
      <c r="R255" s="26" t="s">
        <v>238</v>
      </c>
      <c r="S255" s="23" t="s">
        <v>166</v>
      </c>
      <c r="T255" s="23" t="s">
        <v>166</v>
      </c>
      <c r="U255" s="112" t="s">
        <v>751</v>
      </c>
    </row>
    <row r="256" spans="2:21" s="144" customFormat="1" ht="28.5" customHeight="1" x14ac:dyDescent="0.2">
      <c r="B256" s="44" t="s">
        <v>608</v>
      </c>
      <c r="C256" s="23" t="s">
        <v>750</v>
      </c>
      <c r="D256" s="23" t="s">
        <v>77</v>
      </c>
      <c r="E256" s="23" t="s">
        <v>540</v>
      </c>
      <c r="F256" s="23"/>
      <c r="G256" s="23">
        <v>2</v>
      </c>
      <c r="H256" s="23">
        <v>475.9</v>
      </c>
      <c r="I256" s="23">
        <v>7</v>
      </c>
      <c r="J256" s="35" t="s">
        <v>72</v>
      </c>
      <c r="K256" s="23">
        <v>5</v>
      </c>
      <c r="L256" s="64">
        <f>L250*5</f>
        <v>21.5</v>
      </c>
      <c r="M256" s="64" t="s">
        <v>77</v>
      </c>
      <c r="N256" s="25">
        <v>45171</v>
      </c>
      <c r="O256" s="64">
        <f>O250*5</f>
        <v>23</v>
      </c>
      <c r="P256" s="64" t="s">
        <v>77</v>
      </c>
      <c r="Q256" s="26">
        <v>45064</v>
      </c>
      <c r="R256" s="26" t="s">
        <v>238</v>
      </c>
      <c r="S256" s="23" t="s">
        <v>166</v>
      </c>
      <c r="T256" s="23" t="s">
        <v>166</v>
      </c>
      <c r="U256" s="112" t="s">
        <v>751</v>
      </c>
    </row>
    <row r="257" spans="2:21" s="144" customFormat="1" ht="28.5" customHeight="1" x14ac:dyDescent="0.2">
      <c r="B257" s="44" t="s">
        <v>608</v>
      </c>
      <c r="C257" s="23" t="s">
        <v>750</v>
      </c>
      <c r="D257" s="23" t="s">
        <v>77</v>
      </c>
      <c r="E257" s="23" t="s">
        <v>540</v>
      </c>
      <c r="F257" s="23"/>
      <c r="G257" s="23">
        <v>2</v>
      </c>
      <c r="H257" s="23">
        <v>475.9</v>
      </c>
      <c r="I257" s="23">
        <v>8</v>
      </c>
      <c r="J257" s="35" t="s">
        <v>72</v>
      </c>
      <c r="K257" s="23">
        <v>6</v>
      </c>
      <c r="L257" s="64">
        <f>L250*6</f>
        <v>25.799999999999997</v>
      </c>
      <c r="M257" s="64" t="s">
        <v>77</v>
      </c>
      <c r="N257" s="25">
        <v>45171</v>
      </c>
      <c r="O257" s="64">
        <f>O250*6</f>
        <v>27.599999999999998</v>
      </c>
      <c r="P257" s="64" t="s">
        <v>77</v>
      </c>
      <c r="Q257" s="26">
        <v>45064</v>
      </c>
      <c r="R257" s="26" t="s">
        <v>238</v>
      </c>
      <c r="S257" s="23" t="s">
        <v>166</v>
      </c>
      <c r="T257" s="23" t="s">
        <v>166</v>
      </c>
      <c r="U257" s="112" t="s">
        <v>751</v>
      </c>
    </row>
    <row r="258" spans="2:21" s="144" customFormat="1" ht="28.5" customHeight="1" x14ac:dyDescent="0.2">
      <c r="B258" s="44" t="s">
        <v>608</v>
      </c>
      <c r="C258" s="23" t="s">
        <v>750</v>
      </c>
      <c r="D258" s="23" t="s">
        <v>77</v>
      </c>
      <c r="E258" s="23" t="s">
        <v>540</v>
      </c>
      <c r="F258" s="23"/>
      <c r="G258" s="23">
        <v>2</v>
      </c>
      <c r="H258" s="23">
        <v>475.9</v>
      </c>
      <c r="I258" s="23">
        <v>9</v>
      </c>
      <c r="J258" s="35" t="s">
        <v>72</v>
      </c>
      <c r="K258" s="23">
        <v>7</v>
      </c>
      <c r="L258" s="64">
        <f>L250*7</f>
        <v>30.099999999999998</v>
      </c>
      <c r="M258" s="64" t="s">
        <v>77</v>
      </c>
      <c r="N258" s="25">
        <v>45171</v>
      </c>
      <c r="O258" s="64">
        <f>O250*7</f>
        <v>32.199999999999996</v>
      </c>
      <c r="P258" s="64" t="s">
        <v>77</v>
      </c>
      <c r="Q258" s="26">
        <v>45064</v>
      </c>
      <c r="R258" s="26" t="s">
        <v>238</v>
      </c>
      <c r="S258" s="23" t="s">
        <v>166</v>
      </c>
      <c r="T258" s="23" t="s">
        <v>166</v>
      </c>
      <c r="U258" s="112" t="s">
        <v>751</v>
      </c>
    </row>
    <row r="259" spans="2:21" s="144" customFormat="1" ht="28.5" customHeight="1" x14ac:dyDescent="0.2">
      <c r="B259" s="44" t="s">
        <v>608</v>
      </c>
      <c r="C259" s="23" t="s">
        <v>750</v>
      </c>
      <c r="D259" s="23" t="s">
        <v>77</v>
      </c>
      <c r="E259" s="23" t="s">
        <v>540</v>
      </c>
      <c r="F259" s="23"/>
      <c r="G259" s="23">
        <v>2</v>
      </c>
      <c r="H259" s="23">
        <v>475.9</v>
      </c>
      <c r="I259" s="23">
        <v>10</v>
      </c>
      <c r="J259" s="35" t="s">
        <v>72</v>
      </c>
      <c r="K259" s="23">
        <v>8</v>
      </c>
      <c r="L259" s="64">
        <f>L250*8</f>
        <v>34.4</v>
      </c>
      <c r="M259" s="64" t="s">
        <v>77</v>
      </c>
      <c r="N259" s="25">
        <v>45171</v>
      </c>
      <c r="O259" s="64">
        <f>O250*8</f>
        <v>36.799999999999997</v>
      </c>
      <c r="P259" s="64" t="s">
        <v>77</v>
      </c>
      <c r="Q259" s="26">
        <v>45064</v>
      </c>
      <c r="R259" s="26" t="s">
        <v>238</v>
      </c>
      <c r="S259" s="23" t="s">
        <v>166</v>
      </c>
      <c r="T259" s="23" t="s">
        <v>166</v>
      </c>
      <c r="U259" s="112" t="s">
        <v>751</v>
      </c>
    </row>
    <row r="260" spans="2:21" s="144" customFormat="1" ht="28.5" customHeight="1" x14ac:dyDescent="0.2">
      <c r="B260" s="44" t="s">
        <v>608</v>
      </c>
      <c r="C260" s="23" t="s">
        <v>750</v>
      </c>
      <c r="D260" s="23" t="s">
        <v>77</v>
      </c>
      <c r="E260" s="23" t="s">
        <v>540</v>
      </c>
      <c r="F260" s="23"/>
      <c r="G260" s="23">
        <v>2</v>
      </c>
      <c r="H260" s="23">
        <v>475.9</v>
      </c>
      <c r="I260" s="23">
        <v>11</v>
      </c>
      <c r="J260" s="35" t="s">
        <v>100</v>
      </c>
      <c r="K260" s="23">
        <v>2</v>
      </c>
      <c r="L260" s="64">
        <v>2.15</v>
      </c>
      <c r="M260" s="64" t="s">
        <v>77</v>
      </c>
      <c r="N260" s="25">
        <v>45171</v>
      </c>
      <c r="O260" s="64">
        <f>O250*0.5</f>
        <v>2.2999999999999998</v>
      </c>
      <c r="P260" s="64" t="s">
        <v>77</v>
      </c>
      <c r="Q260" s="26">
        <v>45064</v>
      </c>
      <c r="R260" s="26" t="s">
        <v>238</v>
      </c>
      <c r="S260" s="23" t="s">
        <v>166</v>
      </c>
      <c r="T260" s="23" t="s">
        <v>166</v>
      </c>
      <c r="U260" s="112" t="s">
        <v>751</v>
      </c>
    </row>
    <row r="261" spans="2:21" s="144" customFormat="1" ht="28.5" customHeight="1" x14ac:dyDescent="0.2">
      <c r="B261" s="44" t="s">
        <v>608</v>
      </c>
      <c r="C261" s="23" t="s">
        <v>750</v>
      </c>
      <c r="D261" s="23" t="s">
        <v>77</v>
      </c>
      <c r="E261" s="23" t="s">
        <v>540</v>
      </c>
      <c r="F261" s="23"/>
      <c r="G261" s="23">
        <v>2</v>
      </c>
      <c r="H261" s="23">
        <v>475.9</v>
      </c>
      <c r="I261" s="23">
        <v>12</v>
      </c>
      <c r="J261" s="35" t="s">
        <v>167</v>
      </c>
      <c r="K261" s="23" t="s">
        <v>77</v>
      </c>
      <c r="L261" s="64" t="s">
        <v>77</v>
      </c>
      <c r="M261" s="64" t="s">
        <v>77</v>
      </c>
      <c r="N261" s="25">
        <v>45171</v>
      </c>
      <c r="O261" s="64" t="s">
        <v>77</v>
      </c>
      <c r="P261" s="64" t="s">
        <v>77</v>
      </c>
      <c r="Q261" s="26">
        <v>45064</v>
      </c>
      <c r="R261" s="26" t="s">
        <v>238</v>
      </c>
      <c r="S261" s="23" t="s">
        <v>166</v>
      </c>
      <c r="T261" s="23" t="s">
        <v>166</v>
      </c>
      <c r="U261" s="112" t="s">
        <v>751</v>
      </c>
    </row>
    <row r="262" spans="2:21" s="144" customFormat="1" ht="28.5" customHeight="1" x14ac:dyDescent="0.2">
      <c r="B262" s="44" t="s">
        <v>608</v>
      </c>
      <c r="C262" s="23" t="s">
        <v>750</v>
      </c>
      <c r="D262" s="23" t="s">
        <v>77</v>
      </c>
      <c r="E262" s="23" t="s">
        <v>541</v>
      </c>
      <c r="F262" s="23"/>
      <c r="G262" s="23">
        <v>1</v>
      </c>
      <c r="H262" s="23">
        <v>475.9</v>
      </c>
      <c r="I262" s="23">
        <v>1</v>
      </c>
      <c r="J262" s="35" t="s">
        <v>76</v>
      </c>
      <c r="K262" s="23">
        <v>2</v>
      </c>
      <c r="L262" s="24">
        <v>4.2</v>
      </c>
      <c r="M262" s="64" t="s">
        <v>77</v>
      </c>
      <c r="N262" s="25">
        <v>45171</v>
      </c>
      <c r="O262" s="64">
        <v>4.5</v>
      </c>
      <c r="P262" s="64" t="s">
        <v>77</v>
      </c>
      <c r="Q262" s="26">
        <v>45064</v>
      </c>
      <c r="R262" s="26" t="s">
        <v>238</v>
      </c>
      <c r="S262" s="23" t="s">
        <v>166</v>
      </c>
      <c r="T262" s="23" t="s">
        <v>166</v>
      </c>
      <c r="U262" s="112" t="s">
        <v>751</v>
      </c>
    </row>
    <row r="263" spans="2:21" s="144" customFormat="1" ht="28.5" customHeight="1" x14ac:dyDescent="0.2">
      <c r="B263" s="44" t="s">
        <v>608</v>
      </c>
      <c r="C263" s="23" t="s">
        <v>750</v>
      </c>
      <c r="D263" s="23" t="s">
        <v>77</v>
      </c>
      <c r="E263" s="23" t="s">
        <v>541</v>
      </c>
      <c r="F263" s="23"/>
      <c r="G263" s="23">
        <v>1</v>
      </c>
      <c r="H263" s="23">
        <v>475.9</v>
      </c>
      <c r="I263" s="23">
        <v>2</v>
      </c>
      <c r="J263" s="35" t="s">
        <v>82</v>
      </c>
      <c r="K263" s="23">
        <v>2</v>
      </c>
      <c r="L263" s="24">
        <f>L262*2</f>
        <v>8.4</v>
      </c>
      <c r="M263" s="64" t="s">
        <v>77</v>
      </c>
      <c r="N263" s="25">
        <v>45171</v>
      </c>
      <c r="O263" s="24">
        <f>O262*2</f>
        <v>9</v>
      </c>
      <c r="P263" s="64" t="s">
        <v>77</v>
      </c>
      <c r="Q263" s="26">
        <v>45064</v>
      </c>
      <c r="R263" s="26" t="s">
        <v>238</v>
      </c>
      <c r="S263" s="23" t="s">
        <v>166</v>
      </c>
      <c r="T263" s="23" t="s">
        <v>166</v>
      </c>
      <c r="U263" s="112" t="s">
        <v>751</v>
      </c>
    </row>
    <row r="264" spans="2:21" s="144" customFormat="1" ht="28.5" customHeight="1" x14ac:dyDescent="0.2">
      <c r="B264" s="44" t="s">
        <v>608</v>
      </c>
      <c r="C264" s="23" t="s">
        <v>750</v>
      </c>
      <c r="D264" s="23" t="s">
        <v>77</v>
      </c>
      <c r="E264" s="23" t="s">
        <v>541</v>
      </c>
      <c r="F264" s="23"/>
      <c r="G264" s="23">
        <v>1</v>
      </c>
      <c r="H264" s="23">
        <v>475.9</v>
      </c>
      <c r="I264" s="23">
        <v>3</v>
      </c>
      <c r="J264" s="35" t="s">
        <v>95</v>
      </c>
      <c r="K264" s="23">
        <v>3</v>
      </c>
      <c r="L264" s="64">
        <f>L262*1.5</f>
        <v>6.3000000000000007</v>
      </c>
      <c r="M264" s="64" t="s">
        <v>77</v>
      </c>
      <c r="N264" s="25">
        <v>45171</v>
      </c>
      <c r="O264" s="64">
        <f>O262*1.5</f>
        <v>6.75</v>
      </c>
      <c r="P264" s="64" t="s">
        <v>77</v>
      </c>
      <c r="Q264" s="26">
        <v>45064</v>
      </c>
      <c r="R264" s="26" t="s">
        <v>238</v>
      </c>
      <c r="S264" s="23" t="s">
        <v>166</v>
      </c>
      <c r="T264" s="23" t="s">
        <v>166</v>
      </c>
      <c r="U264" s="112" t="s">
        <v>751</v>
      </c>
    </row>
    <row r="265" spans="2:21" s="144" customFormat="1" ht="28.5" customHeight="1" x14ac:dyDescent="0.2">
      <c r="B265" s="44" t="s">
        <v>608</v>
      </c>
      <c r="C265" s="23" t="s">
        <v>750</v>
      </c>
      <c r="D265" s="23" t="s">
        <v>77</v>
      </c>
      <c r="E265" s="23" t="s">
        <v>541</v>
      </c>
      <c r="F265" s="23"/>
      <c r="G265" s="23">
        <v>1</v>
      </c>
      <c r="H265" s="23">
        <v>475.9</v>
      </c>
      <c r="I265" s="23">
        <v>4</v>
      </c>
      <c r="J265" s="35" t="s">
        <v>97</v>
      </c>
      <c r="K265" s="23">
        <v>3</v>
      </c>
      <c r="L265" s="64">
        <f>L262*3</f>
        <v>12.600000000000001</v>
      </c>
      <c r="M265" s="64" t="s">
        <v>77</v>
      </c>
      <c r="N265" s="25">
        <v>45171</v>
      </c>
      <c r="O265" s="64">
        <f>O262*3</f>
        <v>13.5</v>
      </c>
      <c r="P265" s="64" t="s">
        <v>77</v>
      </c>
      <c r="Q265" s="26">
        <v>45064</v>
      </c>
      <c r="R265" s="26" t="s">
        <v>238</v>
      </c>
      <c r="S265" s="23" t="s">
        <v>166</v>
      </c>
      <c r="T265" s="23" t="s">
        <v>166</v>
      </c>
      <c r="U265" s="112" t="s">
        <v>751</v>
      </c>
    </row>
    <row r="266" spans="2:21" s="144" customFormat="1" ht="28.5" customHeight="1" x14ac:dyDescent="0.2">
      <c r="B266" s="44" t="s">
        <v>608</v>
      </c>
      <c r="C266" s="23" t="s">
        <v>750</v>
      </c>
      <c r="D266" s="23" t="s">
        <v>77</v>
      </c>
      <c r="E266" s="23" t="s">
        <v>541</v>
      </c>
      <c r="F266" s="23"/>
      <c r="G266" s="23">
        <v>1</v>
      </c>
      <c r="H266" s="23">
        <v>475.9</v>
      </c>
      <c r="I266" s="23">
        <v>5</v>
      </c>
      <c r="J266" s="35" t="s">
        <v>96</v>
      </c>
      <c r="K266" s="23">
        <v>4</v>
      </c>
      <c r="L266" s="64">
        <f>L262*2</f>
        <v>8.4</v>
      </c>
      <c r="M266" s="64" t="s">
        <v>77</v>
      </c>
      <c r="N266" s="25">
        <v>45171</v>
      </c>
      <c r="O266" s="64">
        <f>O262*2</f>
        <v>9</v>
      </c>
      <c r="P266" s="64" t="s">
        <v>77</v>
      </c>
      <c r="Q266" s="26">
        <v>45064</v>
      </c>
      <c r="R266" s="26" t="s">
        <v>238</v>
      </c>
      <c r="S266" s="23" t="s">
        <v>166</v>
      </c>
      <c r="T266" s="23" t="s">
        <v>166</v>
      </c>
      <c r="U266" s="112" t="s">
        <v>751</v>
      </c>
    </row>
    <row r="267" spans="2:21" s="144" customFormat="1" ht="28.5" customHeight="1" x14ac:dyDescent="0.2">
      <c r="B267" s="44" t="s">
        <v>608</v>
      </c>
      <c r="C267" s="23" t="s">
        <v>750</v>
      </c>
      <c r="D267" s="23" t="s">
        <v>77</v>
      </c>
      <c r="E267" s="23" t="s">
        <v>541</v>
      </c>
      <c r="F267" s="23"/>
      <c r="G267" s="23">
        <v>1</v>
      </c>
      <c r="H267" s="23">
        <v>475.9</v>
      </c>
      <c r="I267" s="23">
        <v>6</v>
      </c>
      <c r="J267" s="35" t="s">
        <v>72</v>
      </c>
      <c r="K267" s="23">
        <v>4</v>
      </c>
      <c r="L267" s="64">
        <f>L262*4</f>
        <v>16.8</v>
      </c>
      <c r="M267" s="64" t="s">
        <v>77</v>
      </c>
      <c r="N267" s="25">
        <v>45171</v>
      </c>
      <c r="O267" s="64">
        <f>O262*4</f>
        <v>18</v>
      </c>
      <c r="P267" s="64" t="s">
        <v>77</v>
      </c>
      <c r="Q267" s="26">
        <v>45064</v>
      </c>
      <c r="R267" s="26" t="s">
        <v>238</v>
      </c>
      <c r="S267" s="23" t="s">
        <v>166</v>
      </c>
      <c r="T267" s="23" t="s">
        <v>166</v>
      </c>
      <c r="U267" s="112" t="s">
        <v>751</v>
      </c>
    </row>
    <row r="268" spans="2:21" s="144" customFormat="1" ht="28.5" customHeight="1" x14ac:dyDescent="0.2">
      <c r="B268" s="44" t="s">
        <v>608</v>
      </c>
      <c r="C268" s="23" t="s">
        <v>750</v>
      </c>
      <c r="D268" s="23" t="s">
        <v>77</v>
      </c>
      <c r="E268" s="23" t="s">
        <v>541</v>
      </c>
      <c r="F268" s="23"/>
      <c r="G268" s="23">
        <v>1</v>
      </c>
      <c r="H268" s="23">
        <v>475.9</v>
      </c>
      <c r="I268" s="23">
        <v>7</v>
      </c>
      <c r="J268" s="35" t="s">
        <v>72</v>
      </c>
      <c r="K268" s="23">
        <v>5</v>
      </c>
      <c r="L268" s="64">
        <f>L262*5</f>
        <v>21</v>
      </c>
      <c r="M268" s="64" t="s">
        <v>77</v>
      </c>
      <c r="N268" s="25">
        <v>45171</v>
      </c>
      <c r="O268" s="64">
        <f>O262*5</f>
        <v>22.5</v>
      </c>
      <c r="P268" s="64" t="s">
        <v>77</v>
      </c>
      <c r="Q268" s="26">
        <v>45064</v>
      </c>
      <c r="R268" s="26" t="s">
        <v>238</v>
      </c>
      <c r="S268" s="23" t="s">
        <v>166</v>
      </c>
      <c r="T268" s="23" t="s">
        <v>166</v>
      </c>
      <c r="U268" s="112" t="s">
        <v>751</v>
      </c>
    </row>
    <row r="269" spans="2:21" s="144" customFormat="1" ht="28.5" customHeight="1" x14ac:dyDescent="0.2">
      <c r="B269" s="44" t="s">
        <v>608</v>
      </c>
      <c r="C269" s="23" t="s">
        <v>750</v>
      </c>
      <c r="D269" s="23" t="s">
        <v>77</v>
      </c>
      <c r="E269" s="23" t="s">
        <v>541</v>
      </c>
      <c r="F269" s="23"/>
      <c r="G269" s="23">
        <v>1</v>
      </c>
      <c r="H269" s="23">
        <v>475.9</v>
      </c>
      <c r="I269" s="23">
        <v>8</v>
      </c>
      <c r="J269" s="35" t="s">
        <v>72</v>
      </c>
      <c r="K269" s="23">
        <v>6</v>
      </c>
      <c r="L269" s="64">
        <f>L262*6</f>
        <v>25.200000000000003</v>
      </c>
      <c r="M269" s="64" t="s">
        <v>77</v>
      </c>
      <c r="N269" s="25">
        <v>45171</v>
      </c>
      <c r="O269" s="64">
        <f>O262*6</f>
        <v>27</v>
      </c>
      <c r="P269" s="64" t="s">
        <v>77</v>
      </c>
      <c r="Q269" s="26">
        <v>45064</v>
      </c>
      <c r="R269" s="26" t="s">
        <v>238</v>
      </c>
      <c r="S269" s="23" t="s">
        <v>166</v>
      </c>
      <c r="T269" s="23" t="s">
        <v>166</v>
      </c>
      <c r="U269" s="112" t="s">
        <v>751</v>
      </c>
    </row>
    <row r="270" spans="2:21" s="144" customFormat="1" ht="28.5" customHeight="1" x14ac:dyDescent="0.2">
      <c r="B270" s="44" t="s">
        <v>608</v>
      </c>
      <c r="C270" s="23" t="s">
        <v>750</v>
      </c>
      <c r="D270" s="23" t="s">
        <v>77</v>
      </c>
      <c r="E270" s="23" t="s">
        <v>541</v>
      </c>
      <c r="F270" s="23"/>
      <c r="G270" s="23">
        <v>1</v>
      </c>
      <c r="H270" s="23">
        <v>475.9</v>
      </c>
      <c r="I270" s="23">
        <v>9</v>
      </c>
      <c r="J270" s="35" t="s">
        <v>72</v>
      </c>
      <c r="K270" s="23">
        <v>7</v>
      </c>
      <c r="L270" s="64">
        <f>L262*7</f>
        <v>29.400000000000002</v>
      </c>
      <c r="M270" s="64" t="s">
        <v>77</v>
      </c>
      <c r="N270" s="25">
        <v>45171</v>
      </c>
      <c r="O270" s="64">
        <f>O262*7</f>
        <v>31.5</v>
      </c>
      <c r="P270" s="64" t="s">
        <v>77</v>
      </c>
      <c r="Q270" s="26">
        <v>45064</v>
      </c>
      <c r="R270" s="26" t="s">
        <v>238</v>
      </c>
      <c r="S270" s="23" t="s">
        <v>166</v>
      </c>
      <c r="T270" s="23" t="s">
        <v>166</v>
      </c>
      <c r="U270" s="112" t="s">
        <v>751</v>
      </c>
    </row>
    <row r="271" spans="2:21" s="144" customFormat="1" ht="28.5" customHeight="1" x14ac:dyDescent="0.2">
      <c r="B271" s="44" t="s">
        <v>608</v>
      </c>
      <c r="C271" s="23" t="s">
        <v>750</v>
      </c>
      <c r="D271" s="23" t="s">
        <v>77</v>
      </c>
      <c r="E271" s="23" t="s">
        <v>541</v>
      </c>
      <c r="F271" s="23"/>
      <c r="G271" s="23">
        <v>1</v>
      </c>
      <c r="H271" s="23">
        <v>475.9</v>
      </c>
      <c r="I271" s="23">
        <v>10</v>
      </c>
      <c r="J271" s="35" t="s">
        <v>72</v>
      </c>
      <c r="K271" s="23">
        <v>8</v>
      </c>
      <c r="L271" s="64">
        <f>L262*8</f>
        <v>33.6</v>
      </c>
      <c r="M271" s="64" t="s">
        <v>77</v>
      </c>
      <c r="N271" s="25">
        <v>45171</v>
      </c>
      <c r="O271" s="64">
        <f>O262*8</f>
        <v>36</v>
      </c>
      <c r="P271" s="64" t="s">
        <v>77</v>
      </c>
      <c r="Q271" s="26">
        <v>45064</v>
      </c>
      <c r="R271" s="26" t="s">
        <v>238</v>
      </c>
      <c r="S271" s="23" t="s">
        <v>166</v>
      </c>
      <c r="T271" s="23" t="s">
        <v>166</v>
      </c>
      <c r="U271" s="112" t="s">
        <v>751</v>
      </c>
    </row>
    <row r="272" spans="2:21" s="144" customFormat="1" ht="28.5" customHeight="1" x14ac:dyDescent="0.2">
      <c r="B272" s="44" t="s">
        <v>608</v>
      </c>
      <c r="C272" s="23" t="s">
        <v>750</v>
      </c>
      <c r="D272" s="23" t="s">
        <v>77</v>
      </c>
      <c r="E272" s="23" t="s">
        <v>541</v>
      </c>
      <c r="F272" s="23"/>
      <c r="G272" s="23">
        <v>1</v>
      </c>
      <c r="H272" s="23">
        <v>475.9</v>
      </c>
      <c r="I272" s="23">
        <v>11</v>
      </c>
      <c r="J272" s="35" t="s">
        <v>100</v>
      </c>
      <c r="K272" s="23">
        <v>2</v>
      </c>
      <c r="L272" s="64">
        <v>2.1</v>
      </c>
      <c r="M272" s="64" t="s">
        <v>77</v>
      </c>
      <c r="N272" s="25">
        <v>45171</v>
      </c>
      <c r="O272" s="64">
        <f>O262*0.5</f>
        <v>2.25</v>
      </c>
      <c r="P272" s="64" t="s">
        <v>77</v>
      </c>
      <c r="Q272" s="26">
        <v>45064</v>
      </c>
      <c r="R272" s="26" t="s">
        <v>238</v>
      </c>
      <c r="S272" s="23" t="s">
        <v>166</v>
      </c>
      <c r="T272" s="23" t="s">
        <v>166</v>
      </c>
      <c r="U272" s="112" t="s">
        <v>751</v>
      </c>
    </row>
    <row r="273" spans="2:21" s="144" customFormat="1" ht="28.5" customHeight="1" x14ac:dyDescent="0.2">
      <c r="B273" s="44" t="s">
        <v>608</v>
      </c>
      <c r="C273" s="23" t="s">
        <v>750</v>
      </c>
      <c r="D273" s="23" t="s">
        <v>77</v>
      </c>
      <c r="E273" s="23" t="s">
        <v>541</v>
      </c>
      <c r="F273" s="23"/>
      <c r="G273" s="23">
        <v>1</v>
      </c>
      <c r="H273" s="23">
        <v>475.9</v>
      </c>
      <c r="I273" s="23">
        <v>12</v>
      </c>
      <c r="J273" s="35" t="s">
        <v>167</v>
      </c>
      <c r="K273" s="23" t="s">
        <v>77</v>
      </c>
      <c r="L273" s="64" t="s">
        <v>77</v>
      </c>
      <c r="M273" s="64" t="s">
        <v>77</v>
      </c>
      <c r="N273" s="25">
        <v>45171</v>
      </c>
      <c r="O273" s="64" t="s">
        <v>77</v>
      </c>
      <c r="P273" s="64" t="s">
        <v>77</v>
      </c>
      <c r="Q273" s="26">
        <v>45064</v>
      </c>
      <c r="R273" s="26" t="s">
        <v>238</v>
      </c>
      <c r="S273" s="23" t="s">
        <v>166</v>
      </c>
      <c r="T273" s="23" t="s">
        <v>166</v>
      </c>
      <c r="U273" s="112" t="s">
        <v>751</v>
      </c>
    </row>
    <row r="274" spans="2:21" s="144" customFormat="1" ht="28.5" customHeight="1" x14ac:dyDescent="0.2">
      <c r="B274" s="44" t="s">
        <v>608</v>
      </c>
      <c r="C274" s="23" t="s">
        <v>750</v>
      </c>
      <c r="D274" s="23" t="s">
        <v>77</v>
      </c>
      <c r="E274" s="23" t="s">
        <v>542</v>
      </c>
      <c r="F274" s="23"/>
      <c r="G274" s="23">
        <v>1</v>
      </c>
      <c r="H274" s="23">
        <v>475.9</v>
      </c>
      <c r="I274" s="23">
        <v>1</v>
      </c>
      <c r="J274" s="35" t="s">
        <v>76</v>
      </c>
      <c r="K274" s="23">
        <v>2</v>
      </c>
      <c r="L274" s="24">
        <v>3.6</v>
      </c>
      <c r="M274" s="64" t="s">
        <v>77</v>
      </c>
      <c r="N274" s="25">
        <v>45171</v>
      </c>
      <c r="O274" s="64">
        <v>3.9</v>
      </c>
      <c r="P274" s="64" t="s">
        <v>77</v>
      </c>
      <c r="Q274" s="26">
        <v>45064</v>
      </c>
      <c r="R274" s="26" t="s">
        <v>238</v>
      </c>
      <c r="S274" s="23" t="s">
        <v>166</v>
      </c>
      <c r="T274" s="23" t="s">
        <v>166</v>
      </c>
      <c r="U274" s="112" t="s">
        <v>751</v>
      </c>
    </row>
    <row r="275" spans="2:21" s="144" customFormat="1" ht="28.5" customHeight="1" x14ac:dyDescent="0.2">
      <c r="B275" s="44" t="s">
        <v>608</v>
      </c>
      <c r="C275" s="23" t="s">
        <v>750</v>
      </c>
      <c r="D275" s="23" t="s">
        <v>77</v>
      </c>
      <c r="E275" s="23" t="s">
        <v>542</v>
      </c>
      <c r="F275" s="23"/>
      <c r="G275" s="23">
        <v>1</v>
      </c>
      <c r="H275" s="23">
        <v>475.9</v>
      </c>
      <c r="I275" s="23">
        <v>2</v>
      </c>
      <c r="J275" s="35" t="s">
        <v>82</v>
      </c>
      <c r="K275" s="23">
        <v>2</v>
      </c>
      <c r="L275" s="24">
        <f>L274*2</f>
        <v>7.2</v>
      </c>
      <c r="M275" s="64" t="s">
        <v>77</v>
      </c>
      <c r="N275" s="25">
        <v>45171</v>
      </c>
      <c r="O275" s="24">
        <f>O274*2</f>
        <v>7.8</v>
      </c>
      <c r="P275" s="64" t="s">
        <v>77</v>
      </c>
      <c r="Q275" s="26">
        <v>45064</v>
      </c>
      <c r="R275" s="26" t="s">
        <v>238</v>
      </c>
      <c r="S275" s="23" t="s">
        <v>166</v>
      </c>
      <c r="T275" s="23" t="s">
        <v>166</v>
      </c>
      <c r="U275" s="112" t="s">
        <v>751</v>
      </c>
    </row>
    <row r="276" spans="2:21" s="144" customFormat="1" ht="28.5" customHeight="1" x14ac:dyDescent="0.2">
      <c r="B276" s="44" t="s">
        <v>608</v>
      </c>
      <c r="C276" s="23" t="s">
        <v>750</v>
      </c>
      <c r="D276" s="23" t="s">
        <v>77</v>
      </c>
      <c r="E276" s="23" t="s">
        <v>542</v>
      </c>
      <c r="F276" s="23"/>
      <c r="G276" s="23">
        <v>1</v>
      </c>
      <c r="H276" s="23">
        <v>475.9</v>
      </c>
      <c r="I276" s="23">
        <v>3</v>
      </c>
      <c r="J276" s="35" t="s">
        <v>95</v>
      </c>
      <c r="K276" s="23">
        <v>3</v>
      </c>
      <c r="L276" s="64">
        <f>L274*1.5</f>
        <v>5.4</v>
      </c>
      <c r="M276" s="64" t="s">
        <v>77</v>
      </c>
      <c r="N276" s="25">
        <v>45171</v>
      </c>
      <c r="O276" s="64">
        <f>O274*1.5</f>
        <v>5.85</v>
      </c>
      <c r="P276" s="64" t="s">
        <v>77</v>
      </c>
      <c r="Q276" s="26">
        <v>45064</v>
      </c>
      <c r="R276" s="26" t="s">
        <v>238</v>
      </c>
      <c r="S276" s="23" t="s">
        <v>166</v>
      </c>
      <c r="T276" s="23" t="s">
        <v>166</v>
      </c>
      <c r="U276" s="112" t="s">
        <v>751</v>
      </c>
    </row>
    <row r="277" spans="2:21" s="144" customFormat="1" ht="28.5" customHeight="1" x14ac:dyDescent="0.2">
      <c r="B277" s="44" t="s">
        <v>608</v>
      </c>
      <c r="C277" s="23" t="s">
        <v>750</v>
      </c>
      <c r="D277" s="23" t="s">
        <v>77</v>
      </c>
      <c r="E277" s="23" t="s">
        <v>542</v>
      </c>
      <c r="F277" s="23"/>
      <c r="G277" s="23">
        <v>1</v>
      </c>
      <c r="H277" s="23">
        <v>475.9</v>
      </c>
      <c r="I277" s="23">
        <v>4</v>
      </c>
      <c r="J277" s="35" t="s">
        <v>97</v>
      </c>
      <c r="K277" s="23">
        <v>3</v>
      </c>
      <c r="L277" s="64">
        <f>L274*3</f>
        <v>10.8</v>
      </c>
      <c r="M277" s="64" t="s">
        <v>77</v>
      </c>
      <c r="N277" s="25">
        <v>45171</v>
      </c>
      <c r="O277" s="64">
        <f>O274*3</f>
        <v>11.7</v>
      </c>
      <c r="P277" s="64" t="s">
        <v>77</v>
      </c>
      <c r="Q277" s="26">
        <v>45064</v>
      </c>
      <c r="R277" s="26" t="s">
        <v>238</v>
      </c>
      <c r="S277" s="23" t="s">
        <v>166</v>
      </c>
      <c r="T277" s="23" t="s">
        <v>166</v>
      </c>
      <c r="U277" s="112" t="s">
        <v>751</v>
      </c>
    </row>
    <row r="278" spans="2:21" s="144" customFormat="1" ht="28.5" customHeight="1" x14ac:dyDescent="0.2">
      <c r="B278" s="44" t="s">
        <v>608</v>
      </c>
      <c r="C278" s="23" t="s">
        <v>750</v>
      </c>
      <c r="D278" s="23" t="s">
        <v>77</v>
      </c>
      <c r="E278" s="23" t="s">
        <v>542</v>
      </c>
      <c r="F278" s="23"/>
      <c r="G278" s="23">
        <v>1</v>
      </c>
      <c r="H278" s="23">
        <v>475.9</v>
      </c>
      <c r="I278" s="23">
        <v>5</v>
      </c>
      <c r="J278" s="35" t="s">
        <v>96</v>
      </c>
      <c r="K278" s="23">
        <v>4</v>
      </c>
      <c r="L278" s="64">
        <f>L274*2</f>
        <v>7.2</v>
      </c>
      <c r="M278" s="64" t="s">
        <v>77</v>
      </c>
      <c r="N278" s="25">
        <v>45171</v>
      </c>
      <c r="O278" s="64">
        <f>O274*2</f>
        <v>7.8</v>
      </c>
      <c r="P278" s="64" t="s">
        <v>77</v>
      </c>
      <c r="Q278" s="26">
        <v>45064</v>
      </c>
      <c r="R278" s="26" t="s">
        <v>238</v>
      </c>
      <c r="S278" s="23" t="s">
        <v>166</v>
      </c>
      <c r="T278" s="23" t="s">
        <v>166</v>
      </c>
      <c r="U278" s="112" t="s">
        <v>751</v>
      </c>
    </row>
    <row r="279" spans="2:21" s="144" customFormat="1" ht="28.5" customHeight="1" x14ac:dyDescent="0.2">
      <c r="B279" s="44" t="s">
        <v>608</v>
      </c>
      <c r="C279" s="23" t="s">
        <v>750</v>
      </c>
      <c r="D279" s="23" t="s">
        <v>77</v>
      </c>
      <c r="E279" s="23" t="s">
        <v>542</v>
      </c>
      <c r="F279" s="23"/>
      <c r="G279" s="23">
        <v>1</v>
      </c>
      <c r="H279" s="23">
        <v>475.9</v>
      </c>
      <c r="I279" s="23">
        <v>6</v>
      </c>
      <c r="J279" s="35" t="s">
        <v>72</v>
      </c>
      <c r="K279" s="23">
        <v>4</v>
      </c>
      <c r="L279" s="64">
        <f>L274*4</f>
        <v>14.4</v>
      </c>
      <c r="M279" s="64" t="s">
        <v>77</v>
      </c>
      <c r="N279" s="25">
        <v>45171</v>
      </c>
      <c r="O279" s="64">
        <f>O274*4</f>
        <v>15.6</v>
      </c>
      <c r="P279" s="64" t="s">
        <v>77</v>
      </c>
      <c r="Q279" s="26">
        <v>45064</v>
      </c>
      <c r="R279" s="26" t="s">
        <v>238</v>
      </c>
      <c r="S279" s="23" t="s">
        <v>166</v>
      </c>
      <c r="T279" s="23" t="s">
        <v>166</v>
      </c>
      <c r="U279" s="112" t="s">
        <v>751</v>
      </c>
    </row>
    <row r="280" spans="2:21" s="144" customFormat="1" ht="28.5" customHeight="1" x14ac:dyDescent="0.2">
      <c r="B280" s="44" t="s">
        <v>608</v>
      </c>
      <c r="C280" s="23" t="s">
        <v>750</v>
      </c>
      <c r="D280" s="23" t="s">
        <v>77</v>
      </c>
      <c r="E280" s="23" t="s">
        <v>542</v>
      </c>
      <c r="F280" s="23"/>
      <c r="G280" s="23">
        <v>1</v>
      </c>
      <c r="H280" s="23">
        <v>475.9</v>
      </c>
      <c r="I280" s="23">
        <v>7</v>
      </c>
      <c r="J280" s="35" t="s">
        <v>72</v>
      </c>
      <c r="K280" s="23">
        <v>5</v>
      </c>
      <c r="L280" s="64">
        <f>L274*5</f>
        <v>18</v>
      </c>
      <c r="M280" s="64" t="s">
        <v>77</v>
      </c>
      <c r="N280" s="25">
        <v>45171</v>
      </c>
      <c r="O280" s="64">
        <f>O274*5</f>
        <v>19.5</v>
      </c>
      <c r="P280" s="64" t="s">
        <v>77</v>
      </c>
      <c r="Q280" s="26">
        <v>45064</v>
      </c>
      <c r="R280" s="26" t="s">
        <v>238</v>
      </c>
      <c r="S280" s="23" t="s">
        <v>166</v>
      </c>
      <c r="T280" s="23" t="s">
        <v>166</v>
      </c>
      <c r="U280" s="112" t="s">
        <v>751</v>
      </c>
    </row>
    <row r="281" spans="2:21" s="144" customFormat="1" ht="28.5" customHeight="1" x14ac:dyDescent="0.2">
      <c r="B281" s="44" t="s">
        <v>608</v>
      </c>
      <c r="C281" s="23" t="s">
        <v>750</v>
      </c>
      <c r="D281" s="23" t="s">
        <v>77</v>
      </c>
      <c r="E281" s="23" t="s">
        <v>542</v>
      </c>
      <c r="F281" s="23"/>
      <c r="G281" s="23">
        <v>1</v>
      </c>
      <c r="H281" s="23">
        <v>475.9</v>
      </c>
      <c r="I281" s="23">
        <v>8</v>
      </c>
      <c r="J281" s="35" t="s">
        <v>72</v>
      </c>
      <c r="K281" s="23">
        <v>6</v>
      </c>
      <c r="L281" s="64">
        <f>L274*6</f>
        <v>21.6</v>
      </c>
      <c r="M281" s="64" t="s">
        <v>77</v>
      </c>
      <c r="N281" s="25">
        <v>45171</v>
      </c>
      <c r="O281" s="64">
        <f>O274*6</f>
        <v>23.4</v>
      </c>
      <c r="P281" s="64" t="s">
        <v>77</v>
      </c>
      <c r="Q281" s="26">
        <v>45064</v>
      </c>
      <c r="R281" s="26" t="s">
        <v>238</v>
      </c>
      <c r="S281" s="23" t="s">
        <v>166</v>
      </c>
      <c r="T281" s="23" t="s">
        <v>166</v>
      </c>
      <c r="U281" s="112" t="s">
        <v>751</v>
      </c>
    </row>
    <row r="282" spans="2:21" s="144" customFormat="1" ht="28.5" customHeight="1" x14ac:dyDescent="0.2">
      <c r="B282" s="44" t="s">
        <v>608</v>
      </c>
      <c r="C282" s="23" t="s">
        <v>750</v>
      </c>
      <c r="D282" s="23" t="s">
        <v>77</v>
      </c>
      <c r="E282" s="23" t="s">
        <v>542</v>
      </c>
      <c r="F282" s="23"/>
      <c r="G282" s="23">
        <v>1</v>
      </c>
      <c r="H282" s="23">
        <v>475.9</v>
      </c>
      <c r="I282" s="23">
        <v>9</v>
      </c>
      <c r="J282" s="35" t="s">
        <v>72</v>
      </c>
      <c r="K282" s="23">
        <v>7</v>
      </c>
      <c r="L282" s="64">
        <f>L274*7</f>
        <v>25.2</v>
      </c>
      <c r="M282" s="64" t="s">
        <v>77</v>
      </c>
      <c r="N282" s="25">
        <v>45171</v>
      </c>
      <c r="O282" s="64">
        <f>O274*7</f>
        <v>27.3</v>
      </c>
      <c r="P282" s="64" t="s">
        <v>77</v>
      </c>
      <c r="Q282" s="26">
        <v>45064</v>
      </c>
      <c r="R282" s="26" t="s">
        <v>238</v>
      </c>
      <c r="S282" s="23" t="s">
        <v>166</v>
      </c>
      <c r="T282" s="23" t="s">
        <v>166</v>
      </c>
      <c r="U282" s="112" t="s">
        <v>751</v>
      </c>
    </row>
    <row r="283" spans="2:21" s="144" customFormat="1" ht="28.5" customHeight="1" x14ac:dyDescent="0.2">
      <c r="B283" s="44" t="s">
        <v>608</v>
      </c>
      <c r="C283" s="23" t="s">
        <v>750</v>
      </c>
      <c r="D283" s="23" t="s">
        <v>77</v>
      </c>
      <c r="E283" s="23" t="s">
        <v>542</v>
      </c>
      <c r="F283" s="23"/>
      <c r="G283" s="23">
        <v>1</v>
      </c>
      <c r="H283" s="23">
        <v>475.9</v>
      </c>
      <c r="I283" s="23">
        <v>10</v>
      </c>
      <c r="J283" s="35" t="s">
        <v>72</v>
      </c>
      <c r="K283" s="23">
        <v>8</v>
      </c>
      <c r="L283" s="64">
        <f>L274*8</f>
        <v>28.8</v>
      </c>
      <c r="M283" s="64" t="s">
        <v>77</v>
      </c>
      <c r="N283" s="25">
        <v>45171</v>
      </c>
      <c r="O283" s="64">
        <f>O274*8</f>
        <v>31.2</v>
      </c>
      <c r="P283" s="64" t="s">
        <v>77</v>
      </c>
      <c r="Q283" s="26">
        <v>45064</v>
      </c>
      <c r="R283" s="26" t="s">
        <v>238</v>
      </c>
      <c r="S283" s="23" t="s">
        <v>166</v>
      </c>
      <c r="T283" s="23" t="s">
        <v>166</v>
      </c>
      <c r="U283" s="112" t="s">
        <v>751</v>
      </c>
    </row>
    <row r="284" spans="2:21" s="144" customFormat="1" ht="28.5" customHeight="1" x14ac:dyDescent="0.2">
      <c r="B284" s="44" t="s">
        <v>608</v>
      </c>
      <c r="C284" s="23" t="s">
        <v>750</v>
      </c>
      <c r="D284" s="23" t="s">
        <v>77</v>
      </c>
      <c r="E284" s="23" t="s">
        <v>542</v>
      </c>
      <c r="F284" s="23"/>
      <c r="G284" s="23">
        <v>1</v>
      </c>
      <c r="H284" s="23">
        <v>475.9</v>
      </c>
      <c r="I284" s="23">
        <v>11</v>
      </c>
      <c r="J284" s="35" t="s">
        <v>100</v>
      </c>
      <c r="K284" s="23">
        <v>2</v>
      </c>
      <c r="L284" s="64">
        <v>1.8</v>
      </c>
      <c r="M284" s="64" t="s">
        <v>77</v>
      </c>
      <c r="N284" s="25">
        <v>45171</v>
      </c>
      <c r="O284" s="64">
        <f>O274*0.5</f>
        <v>1.95</v>
      </c>
      <c r="P284" s="64" t="s">
        <v>77</v>
      </c>
      <c r="Q284" s="26">
        <v>45064</v>
      </c>
      <c r="R284" s="26" t="s">
        <v>238</v>
      </c>
      <c r="S284" s="23" t="s">
        <v>166</v>
      </c>
      <c r="T284" s="23" t="s">
        <v>166</v>
      </c>
      <c r="U284" s="112" t="s">
        <v>751</v>
      </c>
    </row>
    <row r="285" spans="2:21" s="144" customFormat="1" ht="28.5" customHeight="1" x14ac:dyDescent="0.2">
      <c r="B285" s="44" t="s">
        <v>608</v>
      </c>
      <c r="C285" s="23" t="s">
        <v>750</v>
      </c>
      <c r="D285" s="23" t="s">
        <v>77</v>
      </c>
      <c r="E285" s="23" t="s">
        <v>542</v>
      </c>
      <c r="F285" s="23"/>
      <c r="G285" s="23">
        <v>1</v>
      </c>
      <c r="H285" s="23">
        <v>475.9</v>
      </c>
      <c r="I285" s="23">
        <v>12</v>
      </c>
      <c r="J285" s="35" t="s">
        <v>167</v>
      </c>
      <c r="K285" s="23" t="s">
        <v>77</v>
      </c>
      <c r="L285" s="64" t="s">
        <v>77</v>
      </c>
      <c r="M285" s="64" t="s">
        <v>77</v>
      </c>
      <c r="N285" s="25">
        <v>45171</v>
      </c>
      <c r="O285" s="64" t="s">
        <v>77</v>
      </c>
      <c r="P285" s="64" t="s">
        <v>77</v>
      </c>
      <c r="Q285" s="26">
        <v>45064</v>
      </c>
      <c r="R285" s="26" t="s">
        <v>238</v>
      </c>
      <c r="S285" s="23" t="s">
        <v>166</v>
      </c>
      <c r="T285" s="23" t="s">
        <v>166</v>
      </c>
      <c r="U285" s="112" t="s">
        <v>751</v>
      </c>
    </row>
    <row r="286" spans="2:21" s="144" customFormat="1" ht="28.5" customHeight="1" x14ac:dyDescent="0.2">
      <c r="B286" s="44" t="s">
        <v>608</v>
      </c>
      <c r="C286" s="23" t="s">
        <v>750</v>
      </c>
      <c r="D286" s="23" t="s">
        <v>77</v>
      </c>
      <c r="E286" s="23" t="s">
        <v>543</v>
      </c>
      <c r="F286" s="23"/>
      <c r="G286" s="23">
        <v>1</v>
      </c>
      <c r="H286" s="23">
        <v>475.9</v>
      </c>
      <c r="I286" s="23">
        <v>1</v>
      </c>
      <c r="J286" s="35" t="s">
        <v>76</v>
      </c>
      <c r="K286" s="23">
        <v>2</v>
      </c>
      <c r="L286" s="24">
        <v>2</v>
      </c>
      <c r="M286" s="64" t="s">
        <v>77</v>
      </c>
      <c r="N286" s="25">
        <v>45171</v>
      </c>
      <c r="O286" s="64">
        <v>2.1</v>
      </c>
      <c r="P286" s="64" t="s">
        <v>77</v>
      </c>
      <c r="Q286" s="26">
        <v>45064</v>
      </c>
      <c r="R286" s="26" t="s">
        <v>238</v>
      </c>
      <c r="S286" s="23" t="s">
        <v>166</v>
      </c>
      <c r="T286" s="23" t="s">
        <v>166</v>
      </c>
      <c r="U286" s="112" t="s">
        <v>751</v>
      </c>
    </row>
    <row r="287" spans="2:21" s="144" customFormat="1" ht="28.5" customHeight="1" x14ac:dyDescent="0.2">
      <c r="B287" s="44" t="s">
        <v>608</v>
      </c>
      <c r="C287" s="23" t="s">
        <v>750</v>
      </c>
      <c r="D287" s="23" t="s">
        <v>77</v>
      </c>
      <c r="E287" s="23" t="s">
        <v>543</v>
      </c>
      <c r="F287" s="23"/>
      <c r="G287" s="23">
        <v>1</v>
      </c>
      <c r="H287" s="23">
        <v>475.9</v>
      </c>
      <c r="I287" s="23">
        <v>2</v>
      </c>
      <c r="J287" s="35" t="s">
        <v>82</v>
      </c>
      <c r="K287" s="23">
        <v>2</v>
      </c>
      <c r="L287" s="24">
        <f>L286*2</f>
        <v>4</v>
      </c>
      <c r="M287" s="64" t="s">
        <v>77</v>
      </c>
      <c r="N287" s="25">
        <v>45171</v>
      </c>
      <c r="O287" s="24">
        <f>O286*2</f>
        <v>4.2</v>
      </c>
      <c r="P287" s="64" t="s">
        <v>77</v>
      </c>
      <c r="Q287" s="26">
        <v>45064</v>
      </c>
      <c r="R287" s="26" t="s">
        <v>238</v>
      </c>
      <c r="S287" s="23" t="s">
        <v>166</v>
      </c>
      <c r="T287" s="23" t="s">
        <v>166</v>
      </c>
      <c r="U287" s="112" t="s">
        <v>751</v>
      </c>
    </row>
    <row r="288" spans="2:21" s="144" customFormat="1" ht="28.5" customHeight="1" x14ac:dyDescent="0.2">
      <c r="B288" s="44" t="s">
        <v>608</v>
      </c>
      <c r="C288" s="23" t="s">
        <v>750</v>
      </c>
      <c r="D288" s="23" t="s">
        <v>77</v>
      </c>
      <c r="E288" s="23" t="s">
        <v>543</v>
      </c>
      <c r="F288" s="23"/>
      <c r="G288" s="23">
        <v>1</v>
      </c>
      <c r="H288" s="23">
        <v>475.9</v>
      </c>
      <c r="I288" s="23">
        <v>3</v>
      </c>
      <c r="J288" s="35" t="s">
        <v>95</v>
      </c>
      <c r="K288" s="23">
        <v>3</v>
      </c>
      <c r="L288" s="64">
        <f>L286*1.5</f>
        <v>3</v>
      </c>
      <c r="M288" s="64" t="s">
        <v>77</v>
      </c>
      <c r="N288" s="25">
        <v>45171</v>
      </c>
      <c r="O288" s="64">
        <f>O286*1.5</f>
        <v>3.1500000000000004</v>
      </c>
      <c r="P288" s="64" t="s">
        <v>77</v>
      </c>
      <c r="Q288" s="26">
        <v>45064</v>
      </c>
      <c r="R288" s="26" t="s">
        <v>238</v>
      </c>
      <c r="S288" s="23" t="s">
        <v>166</v>
      </c>
      <c r="T288" s="23" t="s">
        <v>166</v>
      </c>
      <c r="U288" s="112" t="s">
        <v>751</v>
      </c>
    </row>
    <row r="289" spans="2:21" s="144" customFormat="1" ht="28.5" customHeight="1" x14ac:dyDescent="0.2">
      <c r="B289" s="44" t="s">
        <v>608</v>
      </c>
      <c r="C289" s="23" t="s">
        <v>750</v>
      </c>
      <c r="D289" s="23" t="s">
        <v>77</v>
      </c>
      <c r="E289" s="23" t="s">
        <v>543</v>
      </c>
      <c r="F289" s="23"/>
      <c r="G289" s="23">
        <v>1</v>
      </c>
      <c r="H289" s="23">
        <v>475.9</v>
      </c>
      <c r="I289" s="23">
        <v>4</v>
      </c>
      <c r="J289" s="35" t="s">
        <v>97</v>
      </c>
      <c r="K289" s="23">
        <v>3</v>
      </c>
      <c r="L289" s="64">
        <f>L286*3</f>
        <v>6</v>
      </c>
      <c r="M289" s="64" t="s">
        <v>77</v>
      </c>
      <c r="N289" s="25">
        <v>45171</v>
      </c>
      <c r="O289" s="64">
        <f>O286*3</f>
        <v>6.3000000000000007</v>
      </c>
      <c r="P289" s="64" t="s">
        <v>77</v>
      </c>
      <c r="Q289" s="26">
        <v>45064</v>
      </c>
      <c r="R289" s="26" t="s">
        <v>238</v>
      </c>
      <c r="S289" s="23" t="s">
        <v>166</v>
      </c>
      <c r="T289" s="23" t="s">
        <v>166</v>
      </c>
      <c r="U289" s="112" t="s">
        <v>751</v>
      </c>
    </row>
    <row r="290" spans="2:21" s="144" customFormat="1" ht="28.5" customHeight="1" x14ac:dyDescent="0.2">
      <c r="B290" s="44" t="s">
        <v>608</v>
      </c>
      <c r="C290" s="23" t="s">
        <v>750</v>
      </c>
      <c r="D290" s="23" t="s">
        <v>77</v>
      </c>
      <c r="E290" s="23" t="s">
        <v>543</v>
      </c>
      <c r="F290" s="23"/>
      <c r="G290" s="23">
        <v>1</v>
      </c>
      <c r="H290" s="23">
        <v>475.9</v>
      </c>
      <c r="I290" s="23">
        <v>5</v>
      </c>
      <c r="J290" s="35" t="s">
        <v>96</v>
      </c>
      <c r="K290" s="23">
        <v>4</v>
      </c>
      <c r="L290" s="64">
        <f>L286*2</f>
        <v>4</v>
      </c>
      <c r="M290" s="64" t="s">
        <v>77</v>
      </c>
      <c r="N290" s="25">
        <v>45171</v>
      </c>
      <c r="O290" s="64">
        <f>O286*2</f>
        <v>4.2</v>
      </c>
      <c r="P290" s="64" t="s">
        <v>77</v>
      </c>
      <c r="Q290" s="26">
        <v>45064</v>
      </c>
      <c r="R290" s="26" t="s">
        <v>238</v>
      </c>
      <c r="S290" s="23" t="s">
        <v>166</v>
      </c>
      <c r="T290" s="23" t="s">
        <v>166</v>
      </c>
      <c r="U290" s="112" t="s">
        <v>751</v>
      </c>
    </row>
    <row r="291" spans="2:21" s="144" customFormat="1" ht="28.5" customHeight="1" x14ac:dyDescent="0.2">
      <c r="B291" s="44" t="s">
        <v>608</v>
      </c>
      <c r="C291" s="23" t="s">
        <v>750</v>
      </c>
      <c r="D291" s="23" t="s">
        <v>77</v>
      </c>
      <c r="E291" s="23" t="s">
        <v>543</v>
      </c>
      <c r="F291" s="23"/>
      <c r="G291" s="23">
        <v>1</v>
      </c>
      <c r="H291" s="23">
        <v>475.9</v>
      </c>
      <c r="I291" s="23">
        <v>6</v>
      </c>
      <c r="J291" s="35" t="s">
        <v>72</v>
      </c>
      <c r="K291" s="23">
        <v>4</v>
      </c>
      <c r="L291" s="64">
        <f>L286*4</f>
        <v>8</v>
      </c>
      <c r="M291" s="64" t="s">
        <v>77</v>
      </c>
      <c r="N291" s="25">
        <v>45171</v>
      </c>
      <c r="O291" s="64">
        <f>O286*4</f>
        <v>8.4</v>
      </c>
      <c r="P291" s="64" t="s">
        <v>77</v>
      </c>
      <c r="Q291" s="26">
        <v>45064</v>
      </c>
      <c r="R291" s="26" t="s">
        <v>238</v>
      </c>
      <c r="S291" s="23" t="s">
        <v>166</v>
      </c>
      <c r="T291" s="23" t="s">
        <v>166</v>
      </c>
      <c r="U291" s="112" t="s">
        <v>751</v>
      </c>
    </row>
    <row r="292" spans="2:21" s="144" customFormat="1" ht="28.5" customHeight="1" x14ac:dyDescent="0.2">
      <c r="B292" s="44" t="s">
        <v>608</v>
      </c>
      <c r="C292" s="23" t="s">
        <v>750</v>
      </c>
      <c r="D292" s="23" t="s">
        <v>77</v>
      </c>
      <c r="E292" s="23" t="s">
        <v>543</v>
      </c>
      <c r="F292" s="23"/>
      <c r="G292" s="23">
        <v>1</v>
      </c>
      <c r="H292" s="23">
        <v>475.9</v>
      </c>
      <c r="I292" s="23">
        <v>7</v>
      </c>
      <c r="J292" s="35" t="s">
        <v>72</v>
      </c>
      <c r="K292" s="23">
        <v>5</v>
      </c>
      <c r="L292" s="64">
        <f>L286*5</f>
        <v>10</v>
      </c>
      <c r="M292" s="64" t="s">
        <v>77</v>
      </c>
      <c r="N292" s="25">
        <v>45171</v>
      </c>
      <c r="O292" s="64">
        <f>O286*5</f>
        <v>10.5</v>
      </c>
      <c r="P292" s="64" t="s">
        <v>77</v>
      </c>
      <c r="Q292" s="26">
        <v>45064</v>
      </c>
      <c r="R292" s="26" t="s">
        <v>238</v>
      </c>
      <c r="S292" s="23" t="s">
        <v>166</v>
      </c>
      <c r="T292" s="23" t="s">
        <v>166</v>
      </c>
      <c r="U292" s="112" t="s">
        <v>751</v>
      </c>
    </row>
    <row r="293" spans="2:21" s="144" customFormat="1" ht="28.5" customHeight="1" x14ac:dyDescent="0.2">
      <c r="B293" s="44" t="s">
        <v>608</v>
      </c>
      <c r="C293" s="23" t="s">
        <v>750</v>
      </c>
      <c r="D293" s="23" t="s">
        <v>77</v>
      </c>
      <c r="E293" s="23" t="s">
        <v>543</v>
      </c>
      <c r="F293" s="23"/>
      <c r="G293" s="23">
        <v>1</v>
      </c>
      <c r="H293" s="23">
        <v>475.9</v>
      </c>
      <c r="I293" s="23">
        <v>8</v>
      </c>
      <c r="J293" s="35" t="s">
        <v>72</v>
      </c>
      <c r="K293" s="23">
        <v>6</v>
      </c>
      <c r="L293" s="64">
        <f>L286*6</f>
        <v>12</v>
      </c>
      <c r="M293" s="64" t="s">
        <v>77</v>
      </c>
      <c r="N293" s="25">
        <v>45171</v>
      </c>
      <c r="O293" s="64">
        <f>O286*6</f>
        <v>12.600000000000001</v>
      </c>
      <c r="P293" s="64" t="s">
        <v>77</v>
      </c>
      <c r="Q293" s="26">
        <v>45064</v>
      </c>
      <c r="R293" s="26" t="s">
        <v>238</v>
      </c>
      <c r="S293" s="23" t="s">
        <v>166</v>
      </c>
      <c r="T293" s="23" t="s">
        <v>166</v>
      </c>
      <c r="U293" s="112" t="s">
        <v>751</v>
      </c>
    </row>
    <row r="294" spans="2:21" s="144" customFormat="1" ht="28.5" customHeight="1" x14ac:dyDescent="0.2">
      <c r="B294" s="44" t="s">
        <v>608</v>
      </c>
      <c r="C294" s="23" t="s">
        <v>750</v>
      </c>
      <c r="D294" s="23" t="s">
        <v>77</v>
      </c>
      <c r="E294" s="23" t="s">
        <v>543</v>
      </c>
      <c r="F294" s="23"/>
      <c r="G294" s="23">
        <v>1</v>
      </c>
      <c r="H294" s="23">
        <v>475.9</v>
      </c>
      <c r="I294" s="23">
        <v>9</v>
      </c>
      <c r="J294" s="35" t="s">
        <v>72</v>
      </c>
      <c r="K294" s="23">
        <v>7</v>
      </c>
      <c r="L294" s="64">
        <f>L286*7</f>
        <v>14</v>
      </c>
      <c r="M294" s="64" t="s">
        <v>77</v>
      </c>
      <c r="N294" s="25">
        <v>45171</v>
      </c>
      <c r="O294" s="64">
        <f>O286*7</f>
        <v>14.700000000000001</v>
      </c>
      <c r="P294" s="64" t="s">
        <v>77</v>
      </c>
      <c r="Q294" s="26">
        <v>45064</v>
      </c>
      <c r="R294" s="26" t="s">
        <v>238</v>
      </c>
      <c r="S294" s="23" t="s">
        <v>166</v>
      </c>
      <c r="T294" s="23" t="s">
        <v>166</v>
      </c>
      <c r="U294" s="112" t="s">
        <v>751</v>
      </c>
    </row>
    <row r="295" spans="2:21" s="144" customFormat="1" ht="28.5" customHeight="1" x14ac:dyDescent="0.2">
      <c r="B295" s="44" t="s">
        <v>608</v>
      </c>
      <c r="C295" s="23" t="s">
        <v>750</v>
      </c>
      <c r="D295" s="23" t="s">
        <v>77</v>
      </c>
      <c r="E295" s="23" t="s">
        <v>543</v>
      </c>
      <c r="F295" s="23"/>
      <c r="G295" s="23">
        <v>1</v>
      </c>
      <c r="H295" s="23">
        <v>475.9</v>
      </c>
      <c r="I295" s="23">
        <v>10</v>
      </c>
      <c r="J295" s="35" t="s">
        <v>72</v>
      </c>
      <c r="K295" s="23">
        <v>8</v>
      </c>
      <c r="L295" s="64">
        <f>L286*8</f>
        <v>16</v>
      </c>
      <c r="M295" s="64" t="s">
        <v>77</v>
      </c>
      <c r="N295" s="25">
        <v>45171</v>
      </c>
      <c r="O295" s="64">
        <f>O286*8</f>
        <v>16.8</v>
      </c>
      <c r="P295" s="64" t="s">
        <v>77</v>
      </c>
      <c r="Q295" s="26">
        <v>45064</v>
      </c>
      <c r="R295" s="26" t="s">
        <v>238</v>
      </c>
      <c r="S295" s="23" t="s">
        <v>166</v>
      </c>
      <c r="T295" s="23" t="s">
        <v>166</v>
      </c>
      <c r="U295" s="112" t="s">
        <v>751</v>
      </c>
    </row>
    <row r="296" spans="2:21" s="144" customFormat="1" ht="28.5" customHeight="1" x14ac:dyDescent="0.2">
      <c r="B296" s="44" t="s">
        <v>608</v>
      </c>
      <c r="C296" s="23" t="s">
        <v>750</v>
      </c>
      <c r="D296" s="23" t="s">
        <v>77</v>
      </c>
      <c r="E296" s="23" t="s">
        <v>543</v>
      </c>
      <c r="F296" s="23"/>
      <c r="G296" s="23">
        <v>1</v>
      </c>
      <c r="H296" s="23">
        <v>475.9</v>
      </c>
      <c r="I296" s="23">
        <v>11</v>
      </c>
      <c r="J296" s="35" t="s">
        <v>100</v>
      </c>
      <c r="K296" s="23">
        <v>2</v>
      </c>
      <c r="L296" s="64">
        <v>1</v>
      </c>
      <c r="M296" s="64" t="s">
        <v>77</v>
      </c>
      <c r="N296" s="25">
        <v>45171</v>
      </c>
      <c r="O296" s="64">
        <f>O286*0.5</f>
        <v>1.05</v>
      </c>
      <c r="P296" s="64" t="s">
        <v>77</v>
      </c>
      <c r="Q296" s="26">
        <v>45064</v>
      </c>
      <c r="R296" s="26" t="s">
        <v>238</v>
      </c>
      <c r="S296" s="23" t="s">
        <v>166</v>
      </c>
      <c r="T296" s="23" t="s">
        <v>166</v>
      </c>
      <c r="U296" s="112" t="s">
        <v>751</v>
      </c>
    </row>
    <row r="297" spans="2:21" s="144" customFormat="1" ht="28.5" customHeight="1" x14ac:dyDescent="0.2">
      <c r="B297" s="44" t="s">
        <v>608</v>
      </c>
      <c r="C297" s="23" t="s">
        <v>750</v>
      </c>
      <c r="D297" s="23" t="s">
        <v>77</v>
      </c>
      <c r="E297" s="23" t="s">
        <v>543</v>
      </c>
      <c r="F297" s="23"/>
      <c r="G297" s="23">
        <v>1</v>
      </c>
      <c r="H297" s="23">
        <v>475.9</v>
      </c>
      <c r="I297" s="23">
        <v>12</v>
      </c>
      <c r="J297" s="35" t="s">
        <v>167</v>
      </c>
      <c r="K297" s="23" t="s">
        <v>77</v>
      </c>
      <c r="L297" s="64" t="s">
        <v>77</v>
      </c>
      <c r="M297" s="64" t="s">
        <v>77</v>
      </c>
      <c r="N297" s="25">
        <v>45171</v>
      </c>
      <c r="O297" s="64" t="s">
        <v>77</v>
      </c>
      <c r="P297" s="64" t="s">
        <v>77</v>
      </c>
      <c r="Q297" s="26">
        <v>45064</v>
      </c>
      <c r="R297" s="26" t="s">
        <v>238</v>
      </c>
      <c r="S297" s="23" t="s">
        <v>166</v>
      </c>
      <c r="T297" s="23" t="s">
        <v>166</v>
      </c>
      <c r="U297" s="112" t="s">
        <v>751</v>
      </c>
    </row>
    <row r="298" spans="2:21" s="144" customFormat="1" ht="28.5" customHeight="1" x14ac:dyDescent="0.2">
      <c r="B298" s="44" t="s">
        <v>609</v>
      </c>
      <c r="C298" s="23" t="s">
        <v>327</v>
      </c>
      <c r="D298" s="23" t="s">
        <v>192</v>
      </c>
      <c r="E298" s="23" t="s">
        <v>544</v>
      </c>
      <c r="F298" s="23" t="s">
        <v>382</v>
      </c>
      <c r="G298" s="23">
        <v>1</v>
      </c>
      <c r="H298" s="23">
        <v>436.6</v>
      </c>
      <c r="I298" s="23">
        <v>1</v>
      </c>
      <c r="J298" s="35" t="s">
        <v>76</v>
      </c>
      <c r="K298" s="23">
        <v>2</v>
      </c>
      <c r="L298" s="24">
        <v>8.9</v>
      </c>
      <c r="M298" s="64" t="s">
        <v>77</v>
      </c>
      <c r="N298" s="25">
        <v>45532</v>
      </c>
      <c r="O298" s="24">
        <v>8.4</v>
      </c>
      <c r="P298" s="64" t="s">
        <v>77</v>
      </c>
      <c r="Q298" s="26">
        <v>45028</v>
      </c>
      <c r="R298" s="26" t="s">
        <v>238</v>
      </c>
      <c r="S298" s="23" t="s">
        <v>166</v>
      </c>
      <c r="T298" s="23" t="s">
        <v>166</v>
      </c>
      <c r="U298" s="110" t="s">
        <v>361</v>
      </c>
    </row>
    <row r="299" spans="2:21" s="144" customFormat="1" ht="28.5" customHeight="1" x14ac:dyDescent="0.2">
      <c r="B299" s="44" t="s">
        <v>609</v>
      </c>
      <c r="C299" s="23" t="s">
        <v>327</v>
      </c>
      <c r="D299" s="23" t="s">
        <v>192</v>
      </c>
      <c r="E299" s="23" t="s">
        <v>544</v>
      </c>
      <c r="F299" s="150">
        <v>115151.79</v>
      </c>
      <c r="G299" s="23">
        <v>1</v>
      </c>
      <c r="H299" s="23">
        <v>436.6</v>
      </c>
      <c r="I299" s="23">
        <v>2</v>
      </c>
      <c r="J299" s="35" t="s">
        <v>309</v>
      </c>
      <c r="K299" s="23">
        <v>2</v>
      </c>
      <c r="L299" s="24">
        <f>L298*2</f>
        <v>17.8</v>
      </c>
      <c r="M299" s="64" t="s">
        <v>77</v>
      </c>
      <c r="N299" s="25">
        <v>45532</v>
      </c>
      <c r="O299" s="24">
        <f>O298*2</f>
        <v>16.8</v>
      </c>
      <c r="P299" s="64" t="s">
        <v>77</v>
      </c>
      <c r="Q299" s="26">
        <v>45028</v>
      </c>
      <c r="R299" s="26" t="s">
        <v>238</v>
      </c>
      <c r="S299" s="23" t="s">
        <v>166</v>
      </c>
      <c r="T299" s="23" t="s">
        <v>166</v>
      </c>
      <c r="U299" s="110" t="s">
        <v>361</v>
      </c>
    </row>
    <row r="300" spans="2:21" s="144" customFormat="1" ht="28.5" customHeight="1" x14ac:dyDescent="0.2">
      <c r="B300" s="44" t="s">
        <v>609</v>
      </c>
      <c r="C300" s="23" t="s">
        <v>327</v>
      </c>
      <c r="D300" s="23" t="s">
        <v>192</v>
      </c>
      <c r="E300" s="23" t="s">
        <v>544</v>
      </c>
      <c r="F300" s="148">
        <f>F299/433.2</f>
        <v>265.81668975069249</v>
      </c>
      <c r="G300" s="23">
        <v>1</v>
      </c>
      <c r="H300" s="23">
        <v>436.6</v>
      </c>
      <c r="I300" s="23">
        <v>3</v>
      </c>
      <c r="J300" s="35" t="s">
        <v>310</v>
      </c>
      <c r="K300" s="23">
        <v>3</v>
      </c>
      <c r="L300" s="64">
        <f>L298*1.5</f>
        <v>13.350000000000001</v>
      </c>
      <c r="M300" s="64" t="s">
        <v>77</v>
      </c>
      <c r="N300" s="25">
        <v>45532</v>
      </c>
      <c r="O300" s="64">
        <f>O298*1.5</f>
        <v>12.600000000000001</v>
      </c>
      <c r="P300" s="64" t="s">
        <v>77</v>
      </c>
      <c r="Q300" s="26">
        <v>45028</v>
      </c>
      <c r="R300" s="26" t="s">
        <v>238</v>
      </c>
      <c r="S300" s="23" t="s">
        <v>166</v>
      </c>
      <c r="T300" s="23" t="s">
        <v>166</v>
      </c>
      <c r="U300" s="110" t="s">
        <v>361</v>
      </c>
    </row>
    <row r="301" spans="2:21" s="144" customFormat="1" ht="28.5" customHeight="1" x14ac:dyDescent="0.2">
      <c r="B301" s="44" t="s">
        <v>609</v>
      </c>
      <c r="C301" s="23" t="s">
        <v>327</v>
      </c>
      <c r="D301" s="23" t="s">
        <v>192</v>
      </c>
      <c r="E301" s="23" t="s">
        <v>544</v>
      </c>
      <c r="F301" s="149">
        <f>F300/365</f>
        <v>0.72826490342655481</v>
      </c>
      <c r="G301" s="23">
        <v>1</v>
      </c>
      <c r="H301" s="23">
        <v>436.6</v>
      </c>
      <c r="I301" s="23">
        <v>4</v>
      </c>
      <c r="J301" s="35" t="s">
        <v>311</v>
      </c>
      <c r="K301" s="23">
        <v>3</v>
      </c>
      <c r="L301" s="64">
        <v>84</v>
      </c>
      <c r="M301" s="64" t="s">
        <v>77</v>
      </c>
      <c r="N301" s="25">
        <v>45532</v>
      </c>
      <c r="O301" s="64">
        <f>O298*3</f>
        <v>25.200000000000003</v>
      </c>
      <c r="P301" s="64" t="s">
        <v>77</v>
      </c>
      <c r="Q301" s="26">
        <v>45028</v>
      </c>
      <c r="R301" s="26" t="s">
        <v>238</v>
      </c>
      <c r="S301" s="23" t="s">
        <v>166</v>
      </c>
      <c r="T301" s="23" t="s">
        <v>166</v>
      </c>
      <c r="U301" s="110" t="s">
        <v>361</v>
      </c>
    </row>
    <row r="302" spans="2:21" s="144" customFormat="1" ht="28.5" customHeight="1" x14ac:dyDescent="0.2">
      <c r="B302" s="44" t="s">
        <v>609</v>
      </c>
      <c r="C302" s="23" t="s">
        <v>327</v>
      </c>
      <c r="D302" s="23" t="s">
        <v>192</v>
      </c>
      <c r="E302" s="23" t="s">
        <v>544</v>
      </c>
      <c r="F302" s="23" t="s">
        <v>370</v>
      </c>
      <c r="G302" s="23">
        <v>1</v>
      </c>
      <c r="H302" s="23">
        <v>436.6</v>
      </c>
      <c r="I302" s="23">
        <v>5</v>
      </c>
      <c r="J302" s="35" t="s">
        <v>317</v>
      </c>
      <c r="K302" s="23">
        <v>4</v>
      </c>
      <c r="L302" s="64">
        <v>16.8</v>
      </c>
      <c r="M302" s="64" t="s">
        <v>77</v>
      </c>
      <c r="N302" s="25">
        <v>45532</v>
      </c>
      <c r="O302" s="64">
        <f>O298*2</f>
        <v>16.8</v>
      </c>
      <c r="P302" s="64" t="s">
        <v>77</v>
      </c>
      <c r="Q302" s="26">
        <v>45028</v>
      </c>
      <c r="R302" s="26" t="s">
        <v>238</v>
      </c>
      <c r="S302" s="23" t="s">
        <v>166</v>
      </c>
      <c r="T302" s="23" t="s">
        <v>166</v>
      </c>
      <c r="U302" s="110" t="s">
        <v>361</v>
      </c>
    </row>
    <row r="303" spans="2:21" s="144" customFormat="1" ht="28.5" customHeight="1" x14ac:dyDescent="0.2">
      <c r="B303" s="44" t="s">
        <v>609</v>
      </c>
      <c r="C303" s="23" t="s">
        <v>327</v>
      </c>
      <c r="D303" s="23" t="s">
        <v>192</v>
      </c>
      <c r="E303" s="23" t="s">
        <v>544</v>
      </c>
      <c r="F303" s="23"/>
      <c r="G303" s="23">
        <v>1</v>
      </c>
      <c r="H303" s="23">
        <v>436.6</v>
      </c>
      <c r="I303" s="23">
        <v>6</v>
      </c>
      <c r="J303" s="35" t="s">
        <v>318</v>
      </c>
      <c r="K303" s="23">
        <v>4</v>
      </c>
      <c r="L303" s="64">
        <v>25.2</v>
      </c>
      <c r="M303" s="64" t="s">
        <v>77</v>
      </c>
      <c r="N303" s="25">
        <v>45532</v>
      </c>
      <c r="O303" s="64">
        <f>O298*4</f>
        <v>33.6</v>
      </c>
      <c r="P303" s="64" t="s">
        <v>77</v>
      </c>
      <c r="Q303" s="26">
        <v>45028</v>
      </c>
      <c r="R303" s="26" t="s">
        <v>238</v>
      </c>
      <c r="S303" s="23" t="s">
        <v>166</v>
      </c>
      <c r="T303" s="23" t="s">
        <v>166</v>
      </c>
      <c r="U303" s="110" t="s">
        <v>361</v>
      </c>
    </row>
    <row r="304" spans="2:21" s="144" customFormat="1" ht="28.5" customHeight="1" x14ac:dyDescent="0.2">
      <c r="B304" s="44" t="s">
        <v>609</v>
      </c>
      <c r="C304" s="23" t="s">
        <v>327</v>
      </c>
      <c r="D304" s="23" t="s">
        <v>192</v>
      </c>
      <c r="E304" s="23" t="s">
        <v>544</v>
      </c>
      <c r="F304" s="23"/>
      <c r="G304" s="23">
        <v>1</v>
      </c>
      <c r="H304" s="23">
        <v>436.6</v>
      </c>
      <c r="I304" s="23">
        <v>7</v>
      </c>
      <c r="J304" s="35" t="s">
        <v>319</v>
      </c>
      <c r="K304" s="23">
        <v>5</v>
      </c>
      <c r="L304" s="64">
        <v>33.6</v>
      </c>
      <c r="M304" s="64" t="s">
        <v>77</v>
      </c>
      <c r="N304" s="25">
        <v>45532</v>
      </c>
      <c r="O304" s="64">
        <f>O298*5</f>
        <v>42</v>
      </c>
      <c r="P304" s="64" t="s">
        <v>77</v>
      </c>
      <c r="Q304" s="26">
        <v>45028</v>
      </c>
      <c r="R304" s="26" t="s">
        <v>238</v>
      </c>
      <c r="S304" s="23" t="s">
        <v>166</v>
      </c>
      <c r="T304" s="23" t="s">
        <v>166</v>
      </c>
      <c r="U304" s="110" t="s">
        <v>361</v>
      </c>
    </row>
    <row r="305" spans="2:21" s="144" customFormat="1" ht="28.5" customHeight="1" x14ac:dyDescent="0.2">
      <c r="B305" s="44" t="s">
        <v>609</v>
      </c>
      <c r="C305" s="23" t="s">
        <v>327</v>
      </c>
      <c r="D305" s="23" t="s">
        <v>192</v>
      </c>
      <c r="E305" s="23" t="s">
        <v>544</v>
      </c>
      <c r="F305" s="23"/>
      <c r="G305" s="23">
        <v>1</v>
      </c>
      <c r="H305" s="23">
        <v>436.6</v>
      </c>
      <c r="I305" s="23">
        <v>8</v>
      </c>
      <c r="J305" s="35" t="s">
        <v>312</v>
      </c>
      <c r="K305" s="23">
        <v>6</v>
      </c>
      <c r="L305" s="64">
        <v>42</v>
      </c>
      <c r="M305" s="64" t="s">
        <v>77</v>
      </c>
      <c r="N305" s="25">
        <v>45532</v>
      </c>
      <c r="O305" s="64">
        <f>O298*6</f>
        <v>50.400000000000006</v>
      </c>
      <c r="P305" s="64" t="s">
        <v>77</v>
      </c>
      <c r="Q305" s="26">
        <v>45028</v>
      </c>
      <c r="R305" s="26" t="s">
        <v>238</v>
      </c>
      <c r="S305" s="23" t="s">
        <v>166</v>
      </c>
      <c r="T305" s="23" t="s">
        <v>166</v>
      </c>
      <c r="U305" s="110" t="s">
        <v>361</v>
      </c>
    </row>
    <row r="306" spans="2:21" s="144" customFormat="1" ht="28.5" customHeight="1" x14ac:dyDescent="0.2">
      <c r="B306" s="44" t="s">
        <v>609</v>
      </c>
      <c r="C306" s="23" t="s">
        <v>327</v>
      </c>
      <c r="D306" s="23" t="s">
        <v>192</v>
      </c>
      <c r="E306" s="23" t="s">
        <v>544</v>
      </c>
      <c r="F306" s="23"/>
      <c r="G306" s="23">
        <v>1</v>
      </c>
      <c r="H306" s="23">
        <v>436.6</v>
      </c>
      <c r="I306" s="23">
        <v>9</v>
      </c>
      <c r="J306" s="35" t="s">
        <v>313</v>
      </c>
      <c r="K306" s="23">
        <v>7</v>
      </c>
      <c r="L306" s="64">
        <v>50.4</v>
      </c>
      <c r="M306" s="64" t="s">
        <v>77</v>
      </c>
      <c r="N306" s="25">
        <v>45532</v>
      </c>
      <c r="O306" s="64">
        <f>O298*7</f>
        <v>58.800000000000004</v>
      </c>
      <c r="P306" s="64" t="s">
        <v>77</v>
      </c>
      <c r="Q306" s="26">
        <v>45028</v>
      </c>
      <c r="R306" s="26" t="s">
        <v>238</v>
      </c>
      <c r="S306" s="23" t="s">
        <v>166</v>
      </c>
      <c r="T306" s="23" t="s">
        <v>166</v>
      </c>
      <c r="U306" s="110" t="s">
        <v>361</v>
      </c>
    </row>
    <row r="307" spans="2:21" s="144" customFormat="1" ht="28.5" customHeight="1" x14ac:dyDescent="0.2">
      <c r="B307" s="44" t="s">
        <v>609</v>
      </c>
      <c r="C307" s="23" t="s">
        <v>327</v>
      </c>
      <c r="D307" s="23" t="s">
        <v>192</v>
      </c>
      <c r="E307" s="23" t="s">
        <v>544</v>
      </c>
      <c r="F307" s="23"/>
      <c r="G307" s="23">
        <v>1</v>
      </c>
      <c r="H307" s="23">
        <v>436.6</v>
      </c>
      <c r="I307" s="23">
        <v>10</v>
      </c>
      <c r="J307" s="35" t="s">
        <v>314</v>
      </c>
      <c r="K307" s="23">
        <v>8</v>
      </c>
      <c r="L307" s="64">
        <v>58.8</v>
      </c>
      <c r="M307" s="64" t="s">
        <v>77</v>
      </c>
      <c r="N307" s="25">
        <v>45532</v>
      </c>
      <c r="O307" s="64">
        <f>O298*8</f>
        <v>67.2</v>
      </c>
      <c r="P307" s="64" t="s">
        <v>77</v>
      </c>
      <c r="Q307" s="26">
        <v>45028</v>
      </c>
      <c r="R307" s="26" t="s">
        <v>238</v>
      </c>
      <c r="S307" s="23" t="s">
        <v>166</v>
      </c>
      <c r="T307" s="23" t="s">
        <v>166</v>
      </c>
      <c r="U307" s="110" t="s">
        <v>361</v>
      </c>
    </row>
    <row r="308" spans="2:21" s="144" customFormat="1" ht="28.5" customHeight="1" x14ac:dyDescent="0.2">
      <c r="B308" s="44" t="s">
        <v>609</v>
      </c>
      <c r="C308" s="23" t="s">
        <v>327</v>
      </c>
      <c r="D308" s="23" t="s">
        <v>192</v>
      </c>
      <c r="E308" s="23" t="s">
        <v>544</v>
      </c>
      <c r="F308" s="23"/>
      <c r="G308" s="23">
        <v>1</v>
      </c>
      <c r="H308" s="23">
        <v>436.6</v>
      </c>
      <c r="I308" s="23">
        <v>11</v>
      </c>
      <c r="J308" s="35" t="s">
        <v>315</v>
      </c>
      <c r="K308" s="23">
        <v>2</v>
      </c>
      <c r="L308" s="64">
        <v>67.2</v>
      </c>
      <c r="M308" s="64" t="s">
        <v>77</v>
      </c>
      <c r="N308" s="25">
        <v>45532</v>
      </c>
      <c r="O308" s="64">
        <v>4.1500000000000004</v>
      </c>
      <c r="P308" s="64" t="s">
        <v>77</v>
      </c>
      <c r="Q308" s="26">
        <v>45028</v>
      </c>
      <c r="R308" s="26" t="s">
        <v>238</v>
      </c>
      <c r="S308" s="23" t="s">
        <v>166</v>
      </c>
      <c r="T308" s="23" t="s">
        <v>166</v>
      </c>
      <c r="U308" s="110" t="s">
        <v>361</v>
      </c>
    </row>
    <row r="309" spans="2:21" s="144" customFormat="1" ht="28.5" customHeight="1" x14ac:dyDescent="0.2">
      <c r="B309" s="44" t="s">
        <v>609</v>
      </c>
      <c r="C309" s="23" t="s">
        <v>327</v>
      </c>
      <c r="D309" s="23" t="s">
        <v>192</v>
      </c>
      <c r="E309" s="23" t="s">
        <v>544</v>
      </c>
      <c r="F309" s="23"/>
      <c r="G309" s="23">
        <v>1</v>
      </c>
      <c r="H309" s="23">
        <v>436.6</v>
      </c>
      <c r="I309" s="23"/>
      <c r="J309" s="35" t="s">
        <v>100</v>
      </c>
      <c r="K309" s="23"/>
      <c r="L309" s="64">
        <v>4.2</v>
      </c>
      <c r="M309" s="64"/>
      <c r="N309" s="25">
        <v>45532</v>
      </c>
      <c r="O309" s="64"/>
      <c r="P309" s="64"/>
      <c r="Q309" s="26"/>
      <c r="R309" s="26"/>
      <c r="S309" s="23"/>
      <c r="T309" s="23"/>
      <c r="U309" s="110" t="s">
        <v>361</v>
      </c>
    </row>
    <row r="310" spans="2:21" s="144" customFormat="1" ht="28.5" customHeight="1" x14ac:dyDescent="0.2">
      <c r="B310" s="44" t="s">
        <v>609</v>
      </c>
      <c r="C310" s="23" t="s">
        <v>327</v>
      </c>
      <c r="D310" s="23" t="s">
        <v>192</v>
      </c>
      <c r="E310" s="23" t="s">
        <v>544</v>
      </c>
      <c r="F310" s="23"/>
      <c r="G310" s="23">
        <v>1</v>
      </c>
      <c r="H310" s="23">
        <v>436.6</v>
      </c>
      <c r="I310" s="23">
        <v>12</v>
      </c>
      <c r="J310" s="35" t="s">
        <v>316</v>
      </c>
      <c r="K310" s="23">
        <v>9</v>
      </c>
      <c r="L310" s="64">
        <v>75.599999999999994</v>
      </c>
      <c r="M310" s="64" t="s">
        <v>77</v>
      </c>
      <c r="N310" s="25">
        <v>45532</v>
      </c>
      <c r="O310" s="64" t="s">
        <v>77</v>
      </c>
      <c r="P310" s="64" t="s">
        <v>77</v>
      </c>
      <c r="Q310" s="26">
        <v>45028</v>
      </c>
      <c r="R310" s="26" t="s">
        <v>238</v>
      </c>
      <c r="S310" s="23" t="s">
        <v>166</v>
      </c>
      <c r="T310" s="23" t="s">
        <v>166</v>
      </c>
      <c r="U310" s="110" t="s">
        <v>361</v>
      </c>
    </row>
    <row r="311" spans="2:21" s="144" customFormat="1" ht="28.5" customHeight="1" x14ac:dyDescent="0.2">
      <c r="B311" s="44" t="s">
        <v>609</v>
      </c>
      <c r="C311" s="23" t="s">
        <v>327</v>
      </c>
      <c r="D311" s="23" t="s">
        <v>192</v>
      </c>
      <c r="E311" s="23" t="s">
        <v>612</v>
      </c>
      <c r="F311" s="23"/>
      <c r="G311" s="23">
        <v>1</v>
      </c>
      <c r="H311" s="23">
        <v>436.6</v>
      </c>
      <c r="I311" s="23">
        <v>1</v>
      </c>
      <c r="J311" s="35" t="s">
        <v>76</v>
      </c>
      <c r="K311" s="23">
        <v>2</v>
      </c>
      <c r="L311" s="24">
        <v>9.6</v>
      </c>
      <c r="M311" s="64" t="s">
        <v>77</v>
      </c>
      <c r="N311" s="25">
        <v>45532</v>
      </c>
      <c r="O311" s="24">
        <v>9.1</v>
      </c>
      <c r="P311" s="64" t="s">
        <v>77</v>
      </c>
      <c r="Q311" s="26">
        <v>45028</v>
      </c>
      <c r="R311" s="26" t="s">
        <v>238</v>
      </c>
      <c r="S311" s="23" t="s">
        <v>166</v>
      </c>
      <c r="T311" s="23" t="s">
        <v>166</v>
      </c>
      <c r="U311" s="110" t="s">
        <v>361</v>
      </c>
    </row>
    <row r="312" spans="2:21" s="144" customFormat="1" ht="28.5" customHeight="1" x14ac:dyDescent="0.2">
      <c r="B312" s="44" t="s">
        <v>609</v>
      </c>
      <c r="C312" s="23" t="s">
        <v>327</v>
      </c>
      <c r="D312" s="23" t="s">
        <v>192</v>
      </c>
      <c r="E312" s="23" t="s">
        <v>612</v>
      </c>
      <c r="F312" s="23"/>
      <c r="G312" s="23">
        <v>1</v>
      </c>
      <c r="H312" s="23">
        <v>436.6</v>
      </c>
      <c r="I312" s="23">
        <v>2</v>
      </c>
      <c r="J312" s="35" t="s">
        <v>82</v>
      </c>
      <c r="K312" s="23">
        <v>2</v>
      </c>
      <c r="L312" s="24">
        <f>L311*2</f>
        <v>19.2</v>
      </c>
      <c r="M312" s="64" t="s">
        <v>77</v>
      </c>
      <c r="N312" s="25">
        <v>45532</v>
      </c>
      <c r="O312" s="24">
        <f>O311*2</f>
        <v>18.2</v>
      </c>
      <c r="P312" s="64" t="s">
        <v>77</v>
      </c>
      <c r="Q312" s="26">
        <v>45028</v>
      </c>
      <c r="R312" s="26" t="s">
        <v>238</v>
      </c>
      <c r="S312" s="23" t="s">
        <v>166</v>
      </c>
      <c r="T312" s="23" t="s">
        <v>166</v>
      </c>
      <c r="U312" s="110" t="s">
        <v>361</v>
      </c>
    </row>
    <row r="313" spans="2:21" s="144" customFormat="1" ht="28.5" customHeight="1" x14ac:dyDescent="0.2">
      <c r="B313" s="44" t="s">
        <v>609</v>
      </c>
      <c r="C313" s="23" t="s">
        <v>327</v>
      </c>
      <c r="D313" s="23" t="s">
        <v>192</v>
      </c>
      <c r="E313" s="23" t="s">
        <v>612</v>
      </c>
      <c r="F313" s="23"/>
      <c r="G313" s="23">
        <v>1</v>
      </c>
      <c r="H313" s="23">
        <v>436.6</v>
      </c>
      <c r="I313" s="23">
        <v>3</v>
      </c>
      <c r="J313" s="35" t="s">
        <v>95</v>
      </c>
      <c r="K313" s="23">
        <v>3</v>
      </c>
      <c r="L313" s="64">
        <f>L311*1.5</f>
        <v>14.399999999999999</v>
      </c>
      <c r="M313" s="64" t="s">
        <v>77</v>
      </c>
      <c r="N313" s="25">
        <v>45532</v>
      </c>
      <c r="O313" s="64">
        <f>O311*1.5</f>
        <v>13.649999999999999</v>
      </c>
      <c r="P313" s="64" t="s">
        <v>77</v>
      </c>
      <c r="Q313" s="26">
        <v>45028</v>
      </c>
      <c r="R313" s="26" t="s">
        <v>238</v>
      </c>
      <c r="S313" s="23" t="s">
        <v>166</v>
      </c>
      <c r="T313" s="23" t="s">
        <v>166</v>
      </c>
      <c r="U313" s="110" t="s">
        <v>361</v>
      </c>
    </row>
    <row r="314" spans="2:21" s="144" customFormat="1" ht="28.5" customHeight="1" x14ac:dyDescent="0.2">
      <c r="B314" s="44" t="s">
        <v>609</v>
      </c>
      <c r="C314" s="23" t="s">
        <v>327</v>
      </c>
      <c r="D314" s="23" t="s">
        <v>192</v>
      </c>
      <c r="E314" s="23" t="s">
        <v>612</v>
      </c>
      <c r="F314" s="23"/>
      <c r="G314" s="23">
        <v>1</v>
      </c>
      <c r="H314" s="23">
        <v>436.6</v>
      </c>
      <c r="I314" s="23">
        <v>4</v>
      </c>
      <c r="J314" s="35" t="s">
        <v>97</v>
      </c>
      <c r="K314" s="23">
        <v>3</v>
      </c>
      <c r="L314" s="64">
        <f>L311*3</f>
        <v>28.799999999999997</v>
      </c>
      <c r="M314" s="64" t="s">
        <v>77</v>
      </c>
      <c r="N314" s="25">
        <v>45532</v>
      </c>
      <c r="O314" s="64">
        <f>O311*3</f>
        <v>27.299999999999997</v>
      </c>
      <c r="P314" s="64" t="s">
        <v>77</v>
      </c>
      <c r="Q314" s="26">
        <v>45028</v>
      </c>
      <c r="R314" s="26" t="s">
        <v>238</v>
      </c>
      <c r="S314" s="23" t="s">
        <v>166</v>
      </c>
      <c r="T314" s="23" t="s">
        <v>166</v>
      </c>
      <c r="U314" s="110" t="s">
        <v>361</v>
      </c>
    </row>
    <row r="315" spans="2:21" s="144" customFormat="1" ht="28.5" customHeight="1" x14ac:dyDescent="0.2">
      <c r="B315" s="44" t="s">
        <v>609</v>
      </c>
      <c r="C315" s="23" t="s">
        <v>327</v>
      </c>
      <c r="D315" s="23" t="s">
        <v>192</v>
      </c>
      <c r="E315" s="23" t="s">
        <v>612</v>
      </c>
      <c r="F315" s="23"/>
      <c r="G315" s="23">
        <v>1</v>
      </c>
      <c r="H315" s="23">
        <v>436.6</v>
      </c>
      <c r="I315" s="23">
        <v>5</v>
      </c>
      <c r="J315" s="35" t="s">
        <v>96</v>
      </c>
      <c r="K315" s="23">
        <v>4</v>
      </c>
      <c r="L315" s="64">
        <f>L311*2</f>
        <v>19.2</v>
      </c>
      <c r="M315" s="64" t="s">
        <v>77</v>
      </c>
      <c r="N315" s="25">
        <v>45532</v>
      </c>
      <c r="O315" s="64">
        <f>O311*2</f>
        <v>18.2</v>
      </c>
      <c r="P315" s="64" t="s">
        <v>77</v>
      </c>
      <c r="Q315" s="26">
        <v>45028</v>
      </c>
      <c r="R315" s="26" t="s">
        <v>238</v>
      </c>
      <c r="S315" s="23" t="s">
        <v>166</v>
      </c>
      <c r="T315" s="23" t="s">
        <v>166</v>
      </c>
      <c r="U315" s="110" t="s">
        <v>361</v>
      </c>
    </row>
    <row r="316" spans="2:21" s="144" customFormat="1" ht="28.5" customHeight="1" x14ac:dyDescent="0.2">
      <c r="B316" s="44" t="s">
        <v>609</v>
      </c>
      <c r="C316" s="23" t="s">
        <v>327</v>
      </c>
      <c r="D316" s="23" t="s">
        <v>192</v>
      </c>
      <c r="E316" s="23" t="s">
        <v>612</v>
      </c>
      <c r="F316" s="23"/>
      <c r="G316" s="23">
        <v>1</v>
      </c>
      <c r="H316" s="23">
        <v>436.6</v>
      </c>
      <c r="I316" s="23">
        <v>6</v>
      </c>
      <c r="J316" s="35" t="s">
        <v>72</v>
      </c>
      <c r="K316" s="23">
        <v>4</v>
      </c>
      <c r="L316" s="64">
        <f>L311*4</f>
        <v>38.4</v>
      </c>
      <c r="M316" s="64" t="s">
        <v>77</v>
      </c>
      <c r="N316" s="25">
        <v>45532</v>
      </c>
      <c r="O316" s="64">
        <f>O311*4</f>
        <v>36.4</v>
      </c>
      <c r="P316" s="64" t="s">
        <v>77</v>
      </c>
      <c r="Q316" s="26">
        <v>45028</v>
      </c>
      <c r="R316" s="26" t="s">
        <v>238</v>
      </c>
      <c r="S316" s="23" t="s">
        <v>166</v>
      </c>
      <c r="T316" s="23" t="s">
        <v>166</v>
      </c>
      <c r="U316" s="110" t="s">
        <v>361</v>
      </c>
    </row>
    <row r="317" spans="2:21" s="144" customFormat="1" ht="28.5" customHeight="1" x14ac:dyDescent="0.2">
      <c r="B317" s="44" t="s">
        <v>609</v>
      </c>
      <c r="C317" s="23" t="s">
        <v>327</v>
      </c>
      <c r="D317" s="23" t="s">
        <v>192</v>
      </c>
      <c r="E317" s="23" t="s">
        <v>612</v>
      </c>
      <c r="F317" s="23"/>
      <c r="G317" s="23">
        <v>1</v>
      </c>
      <c r="H317" s="23">
        <v>436.6</v>
      </c>
      <c r="I317" s="23">
        <v>7</v>
      </c>
      <c r="J317" s="35" t="s">
        <v>72</v>
      </c>
      <c r="K317" s="23">
        <v>5</v>
      </c>
      <c r="L317" s="64">
        <f>L311*5</f>
        <v>48</v>
      </c>
      <c r="M317" s="64" t="s">
        <v>77</v>
      </c>
      <c r="N317" s="25">
        <v>45532</v>
      </c>
      <c r="O317" s="64">
        <f>O311*5</f>
        <v>45.5</v>
      </c>
      <c r="P317" s="64" t="s">
        <v>77</v>
      </c>
      <c r="Q317" s="26">
        <v>45028</v>
      </c>
      <c r="R317" s="26" t="s">
        <v>238</v>
      </c>
      <c r="S317" s="23" t="s">
        <v>166</v>
      </c>
      <c r="T317" s="23" t="s">
        <v>166</v>
      </c>
      <c r="U317" s="110" t="s">
        <v>361</v>
      </c>
    </row>
    <row r="318" spans="2:21" s="144" customFormat="1" ht="28.5" customHeight="1" x14ac:dyDescent="0.2">
      <c r="B318" s="44" t="s">
        <v>609</v>
      </c>
      <c r="C318" s="23" t="s">
        <v>327</v>
      </c>
      <c r="D318" s="23" t="s">
        <v>192</v>
      </c>
      <c r="E318" s="23" t="s">
        <v>612</v>
      </c>
      <c r="F318" s="23"/>
      <c r="G318" s="23">
        <v>1</v>
      </c>
      <c r="H318" s="23">
        <v>436.6</v>
      </c>
      <c r="I318" s="23">
        <v>8</v>
      </c>
      <c r="J318" s="35" t="s">
        <v>72</v>
      </c>
      <c r="K318" s="23">
        <v>6</v>
      </c>
      <c r="L318" s="64">
        <f>L311*6</f>
        <v>57.599999999999994</v>
      </c>
      <c r="M318" s="64" t="s">
        <v>77</v>
      </c>
      <c r="N318" s="25">
        <v>45532</v>
      </c>
      <c r="O318" s="64">
        <f>O311*6</f>
        <v>54.599999999999994</v>
      </c>
      <c r="P318" s="64" t="s">
        <v>77</v>
      </c>
      <c r="Q318" s="26">
        <v>45028</v>
      </c>
      <c r="R318" s="26" t="s">
        <v>238</v>
      </c>
      <c r="S318" s="23" t="s">
        <v>166</v>
      </c>
      <c r="T318" s="23" t="s">
        <v>166</v>
      </c>
      <c r="U318" s="110" t="s">
        <v>361</v>
      </c>
    </row>
    <row r="319" spans="2:21" s="144" customFormat="1" ht="28.5" customHeight="1" x14ac:dyDescent="0.2">
      <c r="B319" s="44" t="s">
        <v>609</v>
      </c>
      <c r="C319" s="23" t="s">
        <v>327</v>
      </c>
      <c r="D319" s="23" t="s">
        <v>192</v>
      </c>
      <c r="E319" s="23" t="s">
        <v>612</v>
      </c>
      <c r="F319" s="23"/>
      <c r="G319" s="23">
        <v>1</v>
      </c>
      <c r="H319" s="23">
        <v>436.6</v>
      </c>
      <c r="I319" s="23">
        <v>9</v>
      </c>
      <c r="J319" s="35" t="s">
        <v>72</v>
      </c>
      <c r="K319" s="23">
        <v>7</v>
      </c>
      <c r="L319" s="64">
        <f>L311*7</f>
        <v>67.2</v>
      </c>
      <c r="M319" s="64" t="s">
        <v>77</v>
      </c>
      <c r="N319" s="25">
        <v>45532</v>
      </c>
      <c r="O319" s="64">
        <f>O311*7</f>
        <v>63.699999999999996</v>
      </c>
      <c r="P319" s="64" t="s">
        <v>77</v>
      </c>
      <c r="Q319" s="26">
        <v>45028</v>
      </c>
      <c r="R319" s="26" t="s">
        <v>238</v>
      </c>
      <c r="S319" s="23" t="s">
        <v>166</v>
      </c>
      <c r="T319" s="23" t="s">
        <v>166</v>
      </c>
      <c r="U319" s="110" t="s">
        <v>361</v>
      </c>
    </row>
    <row r="320" spans="2:21" s="144" customFormat="1" ht="28.5" customHeight="1" x14ac:dyDescent="0.2">
      <c r="B320" s="44" t="s">
        <v>609</v>
      </c>
      <c r="C320" s="23" t="s">
        <v>327</v>
      </c>
      <c r="D320" s="23" t="s">
        <v>192</v>
      </c>
      <c r="E320" s="23" t="s">
        <v>612</v>
      </c>
      <c r="F320" s="23"/>
      <c r="G320" s="23">
        <v>1</v>
      </c>
      <c r="H320" s="23">
        <v>436.6</v>
      </c>
      <c r="I320" s="23">
        <v>10</v>
      </c>
      <c r="J320" s="35" t="s">
        <v>72</v>
      </c>
      <c r="K320" s="23">
        <v>8</v>
      </c>
      <c r="L320" s="64">
        <f>L311*8</f>
        <v>76.8</v>
      </c>
      <c r="M320" s="64" t="s">
        <v>77</v>
      </c>
      <c r="N320" s="25">
        <v>45532</v>
      </c>
      <c r="O320" s="64">
        <f>O311*8</f>
        <v>72.8</v>
      </c>
      <c r="P320" s="64" t="s">
        <v>77</v>
      </c>
      <c r="Q320" s="26">
        <v>45028</v>
      </c>
      <c r="R320" s="26" t="s">
        <v>238</v>
      </c>
      <c r="S320" s="23" t="s">
        <v>166</v>
      </c>
      <c r="T320" s="23" t="s">
        <v>166</v>
      </c>
      <c r="U320" s="110" t="s">
        <v>361</v>
      </c>
    </row>
    <row r="321" spans="2:21" s="144" customFormat="1" ht="28.5" customHeight="1" x14ac:dyDescent="0.2">
      <c r="B321" s="44" t="s">
        <v>609</v>
      </c>
      <c r="C321" s="23" t="s">
        <v>327</v>
      </c>
      <c r="D321" s="23" t="s">
        <v>192</v>
      </c>
      <c r="E321" s="23" t="s">
        <v>612</v>
      </c>
      <c r="F321" s="23"/>
      <c r="G321" s="23">
        <v>1</v>
      </c>
      <c r="H321" s="23">
        <v>436.6</v>
      </c>
      <c r="I321" s="23"/>
      <c r="J321" s="35" t="s">
        <v>72</v>
      </c>
      <c r="K321" s="23">
        <v>9</v>
      </c>
      <c r="L321" s="64">
        <v>81.900000000000006</v>
      </c>
      <c r="M321" s="64" t="s">
        <v>77</v>
      </c>
      <c r="N321" s="25">
        <v>45532</v>
      </c>
      <c r="O321" s="64" t="s">
        <v>77</v>
      </c>
      <c r="P321" s="64" t="s">
        <v>77</v>
      </c>
      <c r="Q321" s="26"/>
      <c r="R321" s="26"/>
      <c r="S321" s="23"/>
      <c r="T321" s="23"/>
      <c r="U321" s="110" t="s">
        <v>361</v>
      </c>
    </row>
    <row r="322" spans="2:21" s="144" customFormat="1" ht="28.5" customHeight="1" x14ac:dyDescent="0.2">
      <c r="B322" s="44" t="s">
        <v>609</v>
      </c>
      <c r="C322" s="23" t="s">
        <v>327</v>
      </c>
      <c r="D322" s="23" t="s">
        <v>192</v>
      </c>
      <c r="E322" s="23" t="s">
        <v>612</v>
      </c>
      <c r="F322" s="23"/>
      <c r="G322" s="23">
        <v>1</v>
      </c>
      <c r="H322" s="23">
        <v>436.6</v>
      </c>
      <c r="I322" s="23"/>
      <c r="J322" s="35" t="s">
        <v>72</v>
      </c>
      <c r="K322" s="23">
        <v>10</v>
      </c>
      <c r="L322" s="64">
        <v>91</v>
      </c>
      <c r="M322" s="64" t="s">
        <v>77</v>
      </c>
      <c r="N322" s="25">
        <v>45532</v>
      </c>
      <c r="O322" s="64" t="s">
        <v>77</v>
      </c>
      <c r="P322" s="64" t="s">
        <v>77</v>
      </c>
      <c r="Q322" s="26"/>
      <c r="R322" s="26"/>
      <c r="S322" s="23"/>
      <c r="T322" s="23"/>
      <c r="U322" s="110" t="s">
        <v>361</v>
      </c>
    </row>
    <row r="323" spans="2:21" s="144" customFormat="1" ht="28.5" customHeight="1" x14ac:dyDescent="0.2">
      <c r="B323" s="44" t="s">
        <v>609</v>
      </c>
      <c r="C323" s="23" t="s">
        <v>327</v>
      </c>
      <c r="D323" s="23" t="s">
        <v>192</v>
      </c>
      <c r="E323" s="23" t="s">
        <v>612</v>
      </c>
      <c r="F323" s="23"/>
      <c r="G323" s="23">
        <v>1</v>
      </c>
      <c r="H323" s="23">
        <v>436.6</v>
      </c>
      <c r="I323" s="23">
        <v>11</v>
      </c>
      <c r="J323" s="35" t="s">
        <v>100</v>
      </c>
      <c r="K323" s="23">
        <v>2</v>
      </c>
      <c r="L323" s="64">
        <v>4.5</v>
      </c>
      <c r="M323" s="64" t="s">
        <v>77</v>
      </c>
      <c r="N323" s="25">
        <v>45532</v>
      </c>
      <c r="O323" s="64">
        <v>4.45</v>
      </c>
      <c r="P323" s="64" t="s">
        <v>77</v>
      </c>
      <c r="Q323" s="26">
        <v>45028</v>
      </c>
      <c r="R323" s="26" t="s">
        <v>238</v>
      </c>
      <c r="S323" s="23" t="s">
        <v>166</v>
      </c>
      <c r="T323" s="23" t="s">
        <v>166</v>
      </c>
      <c r="U323" s="110" t="s">
        <v>361</v>
      </c>
    </row>
    <row r="324" spans="2:21" s="144" customFormat="1" ht="28.5" customHeight="1" x14ac:dyDescent="0.2">
      <c r="B324" s="44" t="s">
        <v>609</v>
      </c>
      <c r="C324" s="23" t="s">
        <v>327</v>
      </c>
      <c r="D324" s="23" t="s">
        <v>192</v>
      </c>
      <c r="E324" s="23" t="s">
        <v>612</v>
      </c>
      <c r="F324" s="23"/>
      <c r="G324" s="23">
        <v>1</v>
      </c>
      <c r="H324" s="23">
        <v>436.6</v>
      </c>
      <c r="I324" s="23">
        <v>12</v>
      </c>
      <c r="J324" s="35" t="s">
        <v>167</v>
      </c>
      <c r="K324" s="23" t="s">
        <v>77</v>
      </c>
      <c r="L324" s="64" t="s">
        <v>77</v>
      </c>
      <c r="M324" s="64" t="s">
        <v>77</v>
      </c>
      <c r="N324" s="25">
        <v>45532</v>
      </c>
      <c r="O324" s="64" t="s">
        <v>77</v>
      </c>
      <c r="P324" s="64" t="s">
        <v>77</v>
      </c>
      <c r="Q324" s="26">
        <v>45028</v>
      </c>
      <c r="R324" s="26" t="s">
        <v>238</v>
      </c>
      <c r="S324" s="23" t="s">
        <v>166</v>
      </c>
      <c r="T324" s="23" t="s">
        <v>166</v>
      </c>
      <c r="U324" s="110" t="s">
        <v>361</v>
      </c>
    </row>
    <row r="325" spans="2:21" s="144" customFormat="1" ht="28.5" customHeight="1" x14ac:dyDescent="0.2">
      <c r="B325" s="44" t="s">
        <v>609</v>
      </c>
      <c r="C325" s="23" t="s">
        <v>327</v>
      </c>
      <c r="D325" s="23" t="s">
        <v>192</v>
      </c>
      <c r="E325" s="23" t="s">
        <v>545</v>
      </c>
      <c r="F325" s="23"/>
      <c r="G325" s="23">
        <v>1</v>
      </c>
      <c r="H325" s="23">
        <v>436.6</v>
      </c>
      <c r="I325" s="23">
        <v>1</v>
      </c>
      <c r="J325" s="35" t="s">
        <v>76</v>
      </c>
      <c r="K325" s="23">
        <v>2</v>
      </c>
      <c r="L325" s="24">
        <v>7.3</v>
      </c>
      <c r="M325" s="64" t="s">
        <v>77</v>
      </c>
      <c r="N325" s="25">
        <v>45532</v>
      </c>
      <c r="O325" s="24">
        <v>6.9</v>
      </c>
      <c r="P325" s="64" t="s">
        <v>77</v>
      </c>
      <c r="Q325" s="26">
        <v>45028</v>
      </c>
      <c r="R325" s="26" t="s">
        <v>238</v>
      </c>
      <c r="S325" s="23" t="s">
        <v>166</v>
      </c>
      <c r="T325" s="23" t="s">
        <v>166</v>
      </c>
      <c r="U325" s="110" t="s">
        <v>361</v>
      </c>
    </row>
    <row r="326" spans="2:21" s="144" customFormat="1" ht="28.5" customHeight="1" x14ac:dyDescent="0.2">
      <c r="B326" s="44" t="s">
        <v>609</v>
      </c>
      <c r="C326" s="23" t="s">
        <v>327</v>
      </c>
      <c r="D326" s="23" t="s">
        <v>192</v>
      </c>
      <c r="E326" s="23" t="s">
        <v>545</v>
      </c>
      <c r="F326" s="23"/>
      <c r="G326" s="23">
        <v>1</v>
      </c>
      <c r="H326" s="23">
        <v>436.6</v>
      </c>
      <c r="I326" s="23">
        <v>2</v>
      </c>
      <c r="J326" s="35" t="s">
        <v>82</v>
      </c>
      <c r="K326" s="23">
        <v>2</v>
      </c>
      <c r="L326" s="24">
        <f>L325*2</f>
        <v>14.6</v>
      </c>
      <c r="M326" s="64" t="s">
        <v>77</v>
      </c>
      <c r="N326" s="25">
        <v>45532</v>
      </c>
      <c r="O326" s="24">
        <f>O325*2</f>
        <v>13.8</v>
      </c>
      <c r="P326" s="64" t="s">
        <v>77</v>
      </c>
      <c r="Q326" s="26">
        <v>45028</v>
      </c>
      <c r="R326" s="26" t="s">
        <v>238</v>
      </c>
      <c r="S326" s="23" t="s">
        <v>166</v>
      </c>
      <c r="T326" s="23" t="s">
        <v>166</v>
      </c>
      <c r="U326" s="110" t="s">
        <v>361</v>
      </c>
    </row>
    <row r="327" spans="2:21" s="144" customFormat="1" ht="28.5" customHeight="1" x14ac:dyDescent="0.2">
      <c r="B327" s="44" t="s">
        <v>609</v>
      </c>
      <c r="C327" s="23" t="s">
        <v>327</v>
      </c>
      <c r="D327" s="23" t="s">
        <v>192</v>
      </c>
      <c r="E327" s="23" t="s">
        <v>545</v>
      </c>
      <c r="F327" s="23"/>
      <c r="G327" s="23">
        <v>1</v>
      </c>
      <c r="H327" s="23">
        <v>436.6</v>
      </c>
      <c r="I327" s="23">
        <v>3</v>
      </c>
      <c r="J327" s="35" t="s">
        <v>95</v>
      </c>
      <c r="K327" s="23">
        <v>3</v>
      </c>
      <c r="L327" s="64">
        <f>L325*1.5</f>
        <v>10.95</v>
      </c>
      <c r="M327" s="64" t="s">
        <v>77</v>
      </c>
      <c r="N327" s="25">
        <v>45532</v>
      </c>
      <c r="O327" s="64">
        <f>O325*1.5</f>
        <v>10.350000000000001</v>
      </c>
      <c r="P327" s="64" t="s">
        <v>77</v>
      </c>
      <c r="Q327" s="26">
        <v>45028</v>
      </c>
      <c r="R327" s="26" t="s">
        <v>238</v>
      </c>
      <c r="S327" s="23" t="s">
        <v>166</v>
      </c>
      <c r="T327" s="23" t="s">
        <v>166</v>
      </c>
      <c r="U327" s="110" t="s">
        <v>361</v>
      </c>
    </row>
    <row r="328" spans="2:21" s="144" customFormat="1" ht="28.5" customHeight="1" x14ac:dyDescent="0.2">
      <c r="B328" s="44" t="s">
        <v>609</v>
      </c>
      <c r="C328" s="23" t="s">
        <v>327</v>
      </c>
      <c r="D328" s="23" t="s">
        <v>192</v>
      </c>
      <c r="E328" s="23" t="s">
        <v>545</v>
      </c>
      <c r="F328" s="23"/>
      <c r="G328" s="23">
        <v>1</v>
      </c>
      <c r="H328" s="23">
        <v>436.6</v>
      </c>
      <c r="I328" s="23">
        <v>4</v>
      </c>
      <c r="J328" s="35" t="s">
        <v>97</v>
      </c>
      <c r="K328" s="23">
        <v>3</v>
      </c>
      <c r="L328" s="64">
        <f>L325*3</f>
        <v>21.9</v>
      </c>
      <c r="M328" s="64" t="s">
        <v>77</v>
      </c>
      <c r="N328" s="25">
        <v>45532</v>
      </c>
      <c r="O328" s="64">
        <f>O325*3</f>
        <v>20.700000000000003</v>
      </c>
      <c r="P328" s="64" t="s">
        <v>77</v>
      </c>
      <c r="Q328" s="26">
        <v>45028</v>
      </c>
      <c r="R328" s="26" t="s">
        <v>238</v>
      </c>
      <c r="S328" s="23" t="s">
        <v>166</v>
      </c>
      <c r="T328" s="23" t="s">
        <v>166</v>
      </c>
      <c r="U328" s="110" t="s">
        <v>361</v>
      </c>
    </row>
    <row r="329" spans="2:21" s="144" customFormat="1" ht="28.5" customHeight="1" x14ac:dyDescent="0.2">
      <c r="B329" s="44" t="s">
        <v>609</v>
      </c>
      <c r="C329" s="23" t="s">
        <v>327</v>
      </c>
      <c r="D329" s="23" t="s">
        <v>192</v>
      </c>
      <c r="E329" s="23" t="s">
        <v>545</v>
      </c>
      <c r="F329" s="23"/>
      <c r="G329" s="23">
        <v>1</v>
      </c>
      <c r="H329" s="23">
        <v>436.6</v>
      </c>
      <c r="I329" s="23">
        <v>5</v>
      </c>
      <c r="J329" s="35" t="s">
        <v>96</v>
      </c>
      <c r="K329" s="23">
        <v>4</v>
      </c>
      <c r="L329" s="64">
        <f>L325*2</f>
        <v>14.6</v>
      </c>
      <c r="M329" s="64" t="s">
        <v>77</v>
      </c>
      <c r="N329" s="25">
        <v>45532</v>
      </c>
      <c r="O329" s="64">
        <f>O325*2</f>
        <v>13.8</v>
      </c>
      <c r="P329" s="64" t="s">
        <v>77</v>
      </c>
      <c r="Q329" s="26">
        <v>45028</v>
      </c>
      <c r="R329" s="26" t="s">
        <v>238</v>
      </c>
      <c r="S329" s="23" t="s">
        <v>166</v>
      </c>
      <c r="T329" s="23" t="s">
        <v>166</v>
      </c>
      <c r="U329" s="110" t="s">
        <v>361</v>
      </c>
    </row>
    <row r="330" spans="2:21" s="144" customFormat="1" ht="28.5" customHeight="1" x14ac:dyDescent="0.2">
      <c r="B330" s="44" t="s">
        <v>609</v>
      </c>
      <c r="C330" s="23" t="s">
        <v>327</v>
      </c>
      <c r="D330" s="23" t="s">
        <v>192</v>
      </c>
      <c r="E330" s="23" t="s">
        <v>545</v>
      </c>
      <c r="F330" s="23"/>
      <c r="G330" s="23">
        <v>1</v>
      </c>
      <c r="H330" s="23">
        <v>436.6</v>
      </c>
      <c r="I330" s="23">
        <v>6</v>
      </c>
      <c r="J330" s="35" t="s">
        <v>72</v>
      </c>
      <c r="K330" s="23">
        <v>4</v>
      </c>
      <c r="L330" s="64">
        <f>L325*4</f>
        <v>29.2</v>
      </c>
      <c r="M330" s="64" t="s">
        <v>77</v>
      </c>
      <c r="N330" s="25">
        <v>45532</v>
      </c>
      <c r="O330" s="64">
        <f>O325*4</f>
        <v>27.6</v>
      </c>
      <c r="P330" s="64" t="s">
        <v>77</v>
      </c>
      <c r="Q330" s="26">
        <v>45028</v>
      </c>
      <c r="R330" s="26" t="s">
        <v>238</v>
      </c>
      <c r="S330" s="23" t="s">
        <v>166</v>
      </c>
      <c r="T330" s="23" t="s">
        <v>166</v>
      </c>
      <c r="U330" s="110" t="s">
        <v>361</v>
      </c>
    </row>
    <row r="331" spans="2:21" s="144" customFormat="1" ht="28.5" customHeight="1" x14ac:dyDescent="0.2">
      <c r="B331" s="44" t="s">
        <v>609</v>
      </c>
      <c r="C331" s="23" t="s">
        <v>327</v>
      </c>
      <c r="D331" s="23" t="s">
        <v>192</v>
      </c>
      <c r="E331" s="23" t="s">
        <v>545</v>
      </c>
      <c r="F331" s="23"/>
      <c r="G331" s="23">
        <v>1</v>
      </c>
      <c r="H331" s="23">
        <v>436.6</v>
      </c>
      <c r="I331" s="23">
        <v>7</v>
      </c>
      <c r="J331" s="35" t="s">
        <v>72</v>
      </c>
      <c r="K331" s="23">
        <v>5</v>
      </c>
      <c r="L331" s="64">
        <f>L325*5</f>
        <v>36.5</v>
      </c>
      <c r="M331" s="64" t="s">
        <v>77</v>
      </c>
      <c r="N331" s="25">
        <v>45532</v>
      </c>
      <c r="O331" s="64">
        <f>O325*5</f>
        <v>34.5</v>
      </c>
      <c r="P331" s="64" t="s">
        <v>77</v>
      </c>
      <c r="Q331" s="26">
        <v>45028</v>
      </c>
      <c r="R331" s="26" t="s">
        <v>238</v>
      </c>
      <c r="S331" s="23" t="s">
        <v>166</v>
      </c>
      <c r="T331" s="23" t="s">
        <v>166</v>
      </c>
      <c r="U331" s="110" t="s">
        <v>361</v>
      </c>
    </row>
    <row r="332" spans="2:21" s="144" customFormat="1" ht="28.5" customHeight="1" x14ac:dyDescent="0.2">
      <c r="B332" s="44" t="s">
        <v>609</v>
      </c>
      <c r="C332" s="23" t="s">
        <v>327</v>
      </c>
      <c r="D332" s="23" t="s">
        <v>192</v>
      </c>
      <c r="E332" s="23" t="s">
        <v>545</v>
      </c>
      <c r="F332" s="23"/>
      <c r="G332" s="23">
        <v>1</v>
      </c>
      <c r="H332" s="23">
        <v>436.6</v>
      </c>
      <c r="I332" s="23">
        <v>8</v>
      </c>
      <c r="J332" s="35" t="s">
        <v>72</v>
      </c>
      <c r="K332" s="23">
        <v>6</v>
      </c>
      <c r="L332" s="64">
        <f>L325*6</f>
        <v>43.8</v>
      </c>
      <c r="M332" s="64" t="s">
        <v>77</v>
      </c>
      <c r="N332" s="25">
        <v>45532</v>
      </c>
      <c r="O332" s="64">
        <f>O325*6</f>
        <v>41.400000000000006</v>
      </c>
      <c r="P332" s="64" t="s">
        <v>77</v>
      </c>
      <c r="Q332" s="26">
        <v>45028</v>
      </c>
      <c r="R332" s="26" t="s">
        <v>238</v>
      </c>
      <c r="S332" s="23" t="s">
        <v>166</v>
      </c>
      <c r="T332" s="23" t="s">
        <v>166</v>
      </c>
      <c r="U332" s="110" t="s">
        <v>361</v>
      </c>
    </row>
    <row r="333" spans="2:21" s="144" customFormat="1" ht="28.5" customHeight="1" x14ac:dyDescent="0.2">
      <c r="B333" s="44" t="s">
        <v>609</v>
      </c>
      <c r="C333" s="23" t="s">
        <v>327</v>
      </c>
      <c r="D333" s="23" t="s">
        <v>192</v>
      </c>
      <c r="E333" s="23" t="s">
        <v>545</v>
      </c>
      <c r="F333" s="23"/>
      <c r="G333" s="23">
        <v>1</v>
      </c>
      <c r="H333" s="23">
        <v>436.6</v>
      </c>
      <c r="I333" s="23">
        <v>9</v>
      </c>
      <c r="J333" s="35" t="s">
        <v>72</v>
      </c>
      <c r="K333" s="23">
        <v>7</v>
      </c>
      <c r="L333" s="64">
        <f>L325*7</f>
        <v>51.1</v>
      </c>
      <c r="M333" s="64" t="s">
        <v>77</v>
      </c>
      <c r="N333" s="25">
        <v>45532</v>
      </c>
      <c r="O333" s="64">
        <f>O325*7</f>
        <v>48.300000000000004</v>
      </c>
      <c r="P333" s="64" t="s">
        <v>77</v>
      </c>
      <c r="Q333" s="26">
        <v>45028</v>
      </c>
      <c r="R333" s="26" t="s">
        <v>238</v>
      </c>
      <c r="S333" s="23" t="s">
        <v>166</v>
      </c>
      <c r="T333" s="23" t="s">
        <v>166</v>
      </c>
      <c r="U333" s="110" t="s">
        <v>361</v>
      </c>
    </row>
    <row r="334" spans="2:21" s="144" customFormat="1" ht="28.5" customHeight="1" x14ac:dyDescent="0.2">
      <c r="B334" s="44" t="s">
        <v>609</v>
      </c>
      <c r="C334" s="23" t="s">
        <v>327</v>
      </c>
      <c r="D334" s="23" t="s">
        <v>192</v>
      </c>
      <c r="E334" s="23" t="s">
        <v>545</v>
      </c>
      <c r="F334" s="23"/>
      <c r="G334" s="23">
        <v>1</v>
      </c>
      <c r="H334" s="23">
        <v>436.6</v>
      </c>
      <c r="I334" s="23">
        <v>10</v>
      </c>
      <c r="J334" s="35" t="s">
        <v>72</v>
      </c>
      <c r="K334" s="23">
        <v>8</v>
      </c>
      <c r="L334" s="64">
        <f>L325*8</f>
        <v>58.4</v>
      </c>
      <c r="M334" s="64" t="s">
        <v>77</v>
      </c>
      <c r="N334" s="25">
        <v>45532</v>
      </c>
      <c r="O334" s="64">
        <f>O325*8</f>
        <v>55.2</v>
      </c>
      <c r="P334" s="64" t="s">
        <v>77</v>
      </c>
      <c r="Q334" s="26">
        <v>45028</v>
      </c>
      <c r="R334" s="26" t="s">
        <v>238</v>
      </c>
      <c r="S334" s="23" t="s">
        <v>166</v>
      </c>
      <c r="T334" s="23" t="s">
        <v>166</v>
      </c>
      <c r="U334" s="110" t="s">
        <v>361</v>
      </c>
    </row>
    <row r="335" spans="2:21" s="144" customFormat="1" ht="28.5" customHeight="1" x14ac:dyDescent="0.2">
      <c r="B335" s="44" t="s">
        <v>609</v>
      </c>
      <c r="C335" s="23" t="s">
        <v>327</v>
      </c>
      <c r="D335" s="23" t="s">
        <v>192</v>
      </c>
      <c r="E335" s="23" t="s">
        <v>545</v>
      </c>
      <c r="F335" s="23"/>
      <c r="G335" s="23">
        <v>1</v>
      </c>
      <c r="H335" s="23">
        <v>436.6</v>
      </c>
      <c r="I335" s="23"/>
      <c r="J335" s="35" t="s">
        <v>72</v>
      </c>
      <c r="K335" s="23">
        <v>9</v>
      </c>
      <c r="L335" s="64">
        <v>62.1</v>
      </c>
      <c r="M335" s="64"/>
      <c r="N335" s="25">
        <v>45532</v>
      </c>
      <c r="O335" s="64"/>
      <c r="P335" s="64"/>
      <c r="Q335" s="26"/>
      <c r="R335" s="26"/>
      <c r="S335" s="23"/>
      <c r="T335" s="23"/>
      <c r="U335" s="110" t="s">
        <v>361</v>
      </c>
    </row>
    <row r="336" spans="2:21" s="144" customFormat="1" ht="28.5" customHeight="1" x14ac:dyDescent="0.2">
      <c r="B336" s="44" t="s">
        <v>609</v>
      </c>
      <c r="C336" s="23" t="s">
        <v>327</v>
      </c>
      <c r="D336" s="23" t="s">
        <v>192</v>
      </c>
      <c r="E336" s="23" t="s">
        <v>545</v>
      </c>
      <c r="F336" s="23"/>
      <c r="G336" s="23">
        <v>1</v>
      </c>
      <c r="H336" s="23">
        <v>436.6</v>
      </c>
      <c r="I336" s="23"/>
      <c r="J336" s="35" t="s">
        <v>72</v>
      </c>
      <c r="K336" s="23">
        <v>10</v>
      </c>
      <c r="L336" s="64">
        <v>69</v>
      </c>
      <c r="M336" s="64"/>
      <c r="N336" s="25">
        <v>45532</v>
      </c>
      <c r="O336" s="64"/>
      <c r="P336" s="64"/>
      <c r="Q336" s="26"/>
      <c r="R336" s="26"/>
      <c r="S336" s="23"/>
      <c r="T336" s="23"/>
      <c r="U336" s="110" t="s">
        <v>361</v>
      </c>
    </row>
    <row r="337" spans="2:21" s="144" customFormat="1" ht="28.5" customHeight="1" x14ac:dyDescent="0.2">
      <c r="B337" s="44" t="s">
        <v>609</v>
      </c>
      <c r="C337" s="23" t="s">
        <v>327</v>
      </c>
      <c r="D337" s="23" t="s">
        <v>192</v>
      </c>
      <c r="E337" s="23" t="s">
        <v>545</v>
      </c>
      <c r="F337" s="23"/>
      <c r="G337" s="23">
        <v>1</v>
      </c>
      <c r="H337" s="23">
        <v>436.6</v>
      </c>
      <c r="I337" s="23">
        <v>11</v>
      </c>
      <c r="J337" s="35" t="s">
        <v>100</v>
      </c>
      <c r="K337" s="23">
        <v>2</v>
      </c>
      <c r="L337" s="64">
        <v>3.45</v>
      </c>
      <c r="M337" s="64" t="s">
        <v>77</v>
      </c>
      <c r="N337" s="25">
        <v>45532</v>
      </c>
      <c r="O337" s="64">
        <v>3.4</v>
      </c>
      <c r="P337" s="64" t="s">
        <v>77</v>
      </c>
      <c r="Q337" s="26">
        <v>45028</v>
      </c>
      <c r="R337" s="26" t="s">
        <v>238</v>
      </c>
      <c r="S337" s="23" t="s">
        <v>166</v>
      </c>
      <c r="T337" s="23" t="s">
        <v>166</v>
      </c>
      <c r="U337" s="110" t="s">
        <v>361</v>
      </c>
    </row>
    <row r="338" spans="2:21" s="144" customFormat="1" ht="28.5" customHeight="1" x14ac:dyDescent="0.2">
      <c r="B338" s="44" t="s">
        <v>609</v>
      </c>
      <c r="C338" s="23" t="s">
        <v>327</v>
      </c>
      <c r="D338" s="23" t="s">
        <v>192</v>
      </c>
      <c r="E338" s="23" t="s">
        <v>545</v>
      </c>
      <c r="F338" s="23"/>
      <c r="G338" s="23">
        <v>1</v>
      </c>
      <c r="H338" s="23">
        <v>436.6</v>
      </c>
      <c r="I338" s="23">
        <v>12</v>
      </c>
      <c r="J338" s="35" t="s">
        <v>167</v>
      </c>
      <c r="K338" s="23" t="s">
        <v>77</v>
      </c>
      <c r="L338" s="64" t="s">
        <v>77</v>
      </c>
      <c r="M338" s="64" t="s">
        <v>77</v>
      </c>
      <c r="N338" s="25">
        <v>45532</v>
      </c>
      <c r="O338" s="64" t="s">
        <v>77</v>
      </c>
      <c r="P338" s="64" t="s">
        <v>77</v>
      </c>
      <c r="Q338" s="26">
        <v>45028</v>
      </c>
      <c r="R338" s="26" t="s">
        <v>238</v>
      </c>
      <c r="S338" s="23" t="s">
        <v>166</v>
      </c>
      <c r="T338" s="23" t="s">
        <v>166</v>
      </c>
      <c r="U338" s="110" t="s">
        <v>361</v>
      </c>
    </row>
    <row r="339" spans="2:21" s="144" customFormat="1" ht="28.5" customHeight="1" x14ac:dyDescent="0.2">
      <c r="B339" s="44" t="s">
        <v>609</v>
      </c>
      <c r="C339" s="23" t="s">
        <v>327</v>
      </c>
      <c r="D339" s="23" t="s">
        <v>192</v>
      </c>
      <c r="E339" s="23" t="s">
        <v>546</v>
      </c>
      <c r="F339" s="23"/>
      <c r="G339" s="23">
        <v>1</v>
      </c>
      <c r="H339" s="23">
        <v>436.6</v>
      </c>
      <c r="I339" s="23">
        <v>1</v>
      </c>
      <c r="J339" s="35" t="s">
        <v>76</v>
      </c>
      <c r="K339" s="23">
        <v>2</v>
      </c>
      <c r="L339" s="24">
        <v>5.5</v>
      </c>
      <c r="M339" s="64" t="s">
        <v>77</v>
      </c>
      <c r="N339" s="25">
        <v>45532</v>
      </c>
      <c r="O339" s="64">
        <v>5.2</v>
      </c>
      <c r="P339" s="64" t="s">
        <v>77</v>
      </c>
      <c r="Q339" s="26">
        <v>45028</v>
      </c>
      <c r="R339" s="26" t="s">
        <v>238</v>
      </c>
      <c r="S339" s="23" t="s">
        <v>166</v>
      </c>
      <c r="T339" s="23" t="s">
        <v>166</v>
      </c>
      <c r="U339" s="110" t="s">
        <v>361</v>
      </c>
    </row>
    <row r="340" spans="2:21" s="144" customFormat="1" ht="28.5" customHeight="1" x14ac:dyDescent="0.2">
      <c r="B340" s="44" t="s">
        <v>609</v>
      </c>
      <c r="C340" s="23" t="s">
        <v>327</v>
      </c>
      <c r="D340" s="23" t="s">
        <v>192</v>
      </c>
      <c r="E340" s="23" t="s">
        <v>546</v>
      </c>
      <c r="F340" s="23"/>
      <c r="G340" s="23">
        <v>1</v>
      </c>
      <c r="H340" s="23">
        <v>436.6</v>
      </c>
      <c r="I340" s="23">
        <v>2</v>
      </c>
      <c r="J340" s="35" t="s">
        <v>82</v>
      </c>
      <c r="K340" s="23">
        <v>2</v>
      </c>
      <c r="L340" s="24">
        <f>L339*2</f>
        <v>11</v>
      </c>
      <c r="M340" s="64" t="s">
        <v>77</v>
      </c>
      <c r="N340" s="25">
        <v>45532</v>
      </c>
      <c r="O340" s="24">
        <f>O339*2</f>
        <v>10.4</v>
      </c>
      <c r="P340" s="64" t="s">
        <v>77</v>
      </c>
      <c r="Q340" s="26">
        <v>45028</v>
      </c>
      <c r="R340" s="26" t="s">
        <v>238</v>
      </c>
      <c r="S340" s="23" t="s">
        <v>166</v>
      </c>
      <c r="T340" s="23" t="s">
        <v>166</v>
      </c>
      <c r="U340" s="110" t="s">
        <v>361</v>
      </c>
    </row>
    <row r="341" spans="2:21" s="144" customFormat="1" ht="28.5" customHeight="1" x14ac:dyDescent="0.2">
      <c r="B341" s="44" t="s">
        <v>609</v>
      </c>
      <c r="C341" s="23" t="s">
        <v>327</v>
      </c>
      <c r="D341" s="23" t="s">
        <v>192</v>
      </c>
      <c r="E341" s="23" t="s">
        <v>546</v>
      </c>
      <c r="F341" s="23"/>
      <c r="G341" s="23">
        <v>1</v>
      </c>
      <c r="H341" s="23">
        <v>436.6</v>
      </c>
      <c r="I341" s="23">
        <v>3</v>
      </c>
      <c r="J341" s="35" t="s">
        <v>95</v>
      </c>
      <c r="K341" s="23">
        <v>3</v>
      </c>
      <c r="L341" s="64">
        <f>L339*1.5</f>
        <v>8.25</v>
      </c>
      <c r="M341" s="64" t="s">
        <v>77</v>
      </c>
      <c r="N341" s="25">
        <v>45532</v>
      </c>
      <c r="O341" s="64">
        <f>O339*1.5</f>
        <v>7.8000000000000007</v>
      </c>
      <c r="P341" s="64" t="s">
        <v>77</v>
      </c>
      <c r="Q341" s="26">
        <v>45028</v>
      </c>
      <c r="R341" s="26" t="s">
        <v>238</v>
      </c>
      <c r="S341" s="23" t="s">
        <v>166</v>
      </c>
      <c r="T341" s="23" t="s">
        <v>166</v>
      </c>
      <c r="U341" s="110" t="s">
        <v>361</v>
      </c>
    </row>
    <row r="342" spans="2:21" s="144" customFormat="1" ht="28.5" customHeight="1" x14ac:dyDescent="0.2">
      <c r="B342" s="44" t="s">
        <v>609</v>
      </c>
      <c r="C342" s="23" t="s">
        <v>327</v>
      </c>
      <c r="D342" s="23" t="s">
        <v>192</v>
      </c>
      <c r="E342" s="23" t="s">
        <v>546</v>
      </c>
      <c r="F342" s="23"/>
      <c r="G342" s="23">
        <v>1</v>
      </c>
      <c r="H342" s="23">
        <v>436.6</v>
      </c>
      <c r="I342" s="23">
        <v>4</v>
      </c>
      <c r="J342" s="35" t="s">
        <v>97</v>
      </c>
      <c r="K342" s="23">
        <v>3</v>
      </c>
      <c r="L342" s="64">
        <f>L339*3</f>
        <v>16.5</v>
      </c>
      <c r="M342" s="64" t="s">
        <v>77</v>
      </c>
      <c r="N342" s="25">
        <v>45532</v>
      </c>
      <c r="O342" s="64">
        <f>O339*3</f>
        <v>15.600000000000001</v>
      </c>
      <c r="P342" s="64" t="s">
        <v>77</v>
      </c>
      <c r="Q342" s="26">
        <v>45028</v>
      </c>
      <c r="R342" s="26" t="s">
        <v>238</v>
      </c>
      <c r="S342" s="23" t="s">
        <v>166</v>
      </c>
      <c r="T342" s="23" t="s">
        <v>166</v>
      </c>
      <c r="U342" s="110" t="s">
        <v>361</v>
      </c>
    </row>
    <row r="343" spans="2:21" s="144" customFormat="1" ht="28.5" customHeight="1" x14ac:dyDescent="0.2">
      <c r="B343" s="44" t="s">
        <v>609</v>
      </c>
      <c r="C343" s="23" t="s">
        <v>327</v>
      </c>
      <c r="D343" s="23" t="s">
        <v>192</v>
      </c>
      <c r="E343" s="23" t="s">
        <v>546</v>
      </c>
      <c r="F343" s="23"/>
      <c r="G343" s="23">
        <v>1</v>
      </c>
      <c r="H343" s="23">
        <v>436.6</v>
      </c>
      <c r="I343" s="23">
        <v>5</v>
      </c>
      <c r="J343" s="35" t="s">
        <v>96</v>
      </c>
      <c r="K343" s="23">
        <v>4</v>
      </c>
      <c r="L343" s="64">
        <f>L339*2</f>
        <v>11</v>
      </c>
      <c r="M343" s="64" t="s">
        <v>77</v>
      </c>
      <c r="N343" s="25">
        <v>45532</v>
      </c>
      <c r="O343" s="64">
        <f>O339*2</f>
        <v>10.4</v>
      </c>
      <c r="P343" s="64" t="s">
        <v>77</v>
      </c>
      <c r="Q343" s="26">
        <v>45028</v>
      </c>
      <c r="R343" s="26" t="s">
        <v>238</v>
      </c>
      <c r="S343" s="23" t="s">
        <v>166</v>
      </c>
      <c r="T343" s="23" t="s">
        <v>166</v>
      </c>
      <c r="U343" s="110" t="s">
        <v>361</v>
      </c>
    </row>
    <row r="344" spans="2:21" s="144" customFormat="1" ht="28.5" customHeight="1" x14ac:dyDescent="0.2">
      <c r="B344" s="44" t="s">
        <v>609</v>
      </c>
      <c r="C344" s="23" t="s">
        <v>327</v>
      </c>
      <c r="D344" s="23" t="s">
        <v>192</v>
      </c>
      <c r="E344" s="23" t="s">
        <v>546</v>
      </c>
      <c r="F344" s="23"/>
      <c r="G344" s="23">
        <v>1</v>
      </c>
      <c r="H344" s="23">
        <v>436.6</v>
      </c>
      <c r="I344" s="23">
        <v>6</v>
      </c>
      <c r="J344" s="35" t="s">
        <v>72</v>
      </c>
      <c r="K344" s="23">
        <v>4</v>
      </c>
      <c r="L344" s="64">
        <f>L339*4</f>
        <v>22</v>
      </c>
      <c r="M344" s="64" t="s">
        <v>77</v>
      </c>
      <c r="N344" s="25">
        <v>45532</v>
      </c>
      <c r="O344" s="64">
        <f>O339*4</f>
        <v>20.8</v>
      </c>
      <c r="P344" s="64" t="s">
        <v>77</v>
      </c>
      <c r="Q344" s="26">
        <v>45028</v>
      </c>
      <c r="R344" s="26" t="s">
        <v>238</v>
      </c>
      <c r="S344" s="23" t="s">
        <v>166</v>
      </c>
      <c r="T344" s="23" t="s">
        <v>166</v>
      </c>
      <c r="U344" s="110" t="s">
        <v>361</v>
      </c>
    </row>
    <row r="345" spans="2:21" s="144" customFormat="1" ht="28.5" customHeight="1" x14ac:dyDescent="0.2">
      <c r="B345" s="44" t="s">
        <v>609</v>
      </c>
      <c r="C345" s="23" t="s">
        <v>327</v>
      </c>
      <c r="D345" s="23" t="s">
        <v>192</v>
      </c>
      <c r="E345" s="23" t="s">
        <v>546</v>
      </c>
      <c r="F345" s="23"/>
      <c r="G345" s="23">
        <v>1</v>
      </c>
      <c r="H345" s="23">
        <v>436.6</v>
      </c>
      <c r="I345" s="23">
        <v>7</v>
      </c>
      <c r="J345" s="35" t="s">
        <v>72</v>
      </c>
      <c r="K345" s="23">
        <v>5</v>
      </c>
      <c r="L345" s="64">
        <f>L339*5</f>
        <v>27.5</v>
      </c>
      <c r="M345" s="64" t="s">
        <v>77</v>
      </c>
      <c r="N345" s="25">
        <v>45532</v>
      </c>
      <c r="O345" s="64">
        <f>O339*5</f>
        <v>26</v>
      </c>
      <c r="P345" s="64" t="s">
        <v>77</v>
      </c>
      <c r="Q345" s="26">
        <v>45028</v>
      </c>
      <c r="R345" s="26" t="s">
        <v>238</v>
      </c>
      <c r="S345" s="23" t="s">
        <v>166</v>
      </c>
      <c r="T345" s="23" t="s">
        <v>166</v>
      </c>
      <c r="U345" s="110" t="s">
        <v>361</v>
      </c>
    </row>
    <row r="346" spans="2:21" s="144" customFormat="1" ht="28.5" customHeight="1" x14ac:dyDescent="0.2">
      <c r="B346" s="44" t="s">
        <v>609</v>
      </c>
      <c r="C346" s="23" t="s">
        <v>327</v>
      </c>
      <c r="D346" s="23" t="s">
        <v>192</v>
      </c>
      <c r="E346" s="23" t="s">
        <v>546</v>
      </c>
      <c r="F346" s="23"/>
      <c r="G346" s="23">
        <v>1</v>
      </c>
      <c r="H346" s="23">
        <v>436.6</v>
      </c>
      <c r="I346" s="23">
        <v>8</v>
      </c>
      <c r="J346" s="35" t="s">
        <v>72</v>
      </c>
      <c r="K346" s="23">
        <v>6</v>
      </c>
      <c r="L346" s="64">
        <f>L339*6</f>
        <v>33</v>
      </c>
      <c r="M346" s="64" t="s">
        <v>77</v>
      </c>
      <c r="N346" s="25">
        <v>45532</v>
      </c>
      <c r="O346" s="64">
        <f>O339*6</f>
        <v>31.200000000000003</v>
      </c>
      <c r="P346" s="64" t="s">
        <v>77</v>
      </c>
      <c r="Q346" s="26">
        <v>45028</v>
      </c>
      <c r="R346" s="26" t="s">
        <v>238</v>
      </c>
      <c r="S346" s="23" t="s">
        <v>166</v>
      </c>
      <c r="T346" s="23" t="s">
        <v>166</v>
      </c>
      <c r="U346" s="110" t="s">
        <v>361</v>
      </c>
    </row>
    <row r="347" spans="2:21" s="144" customFormat="1" ht="28.5" customHeight="1" x14ac:dyDescent="0.2">
      <c r="B347" s="44" t="s">
        <v>609</v>
      </c>
      <c r="C347" s="23" t="s">
        <v>327</v>
      </c>
      <c r="D347" s="23" t="s">
        <v>192</v>
      </c>
      <c r="E347" s="23" t="s">
        <v>546</v>
      </c>
      <c r="F347" s="23"/>
      <c r="G347" s="23">
        <v>1</v>
      </c>
      <c r="H347" s="23">
        <v>436.6</v>
      </c>
      <c r="I347" s="23">
        <v>9</v>
      </c>
      <c r="J347" s="35" t="s">
        <v>72</v>
      </c>
      <c r="K347" s="23">
        <v>7</v>
      </c>
      <c r="L347" s="64">
        <f>L339*7</f>
        <v>38.5</v>
      </c>
      <c r="M347" s="64" t="s">
        <v>77</v>
      </c>
      <c r="N347" s="25">
        <v>45532</v>
      </c>
      <c r="O347" s="64">
        <f>O339*7</f>
        <v>36.4</v>
      </c>
      <c r="P347" s="64" t="s">
        <v>77</v>
      </c>
      <c r="Q347" s="26">
        <v>45028</v>
      </c>
      <c r="R347" s="26" t="s">
        <v>238</v>
      </c>
      <c r="S347" s="23" t="s">
        <v>166</v>
      </c>
      <c r="T347" s="23" t="s">
        <v>166</v>
      </c>
      <c r="U347" s="110" t="s">
        <v>361</v>
      </c>
    </row>
    <row r="348" spans="2:21" s="144" customFormat="1" ht="28.5" customHeight="1" x14ac:dyDescent="0.2">
      <c r="B348" s="44" t="s">
        <v>609</v>
      </c>
      <c r="C348" s="23" t="s">
        <v>327</v>
      </c>
      <c r="D348" s="23" t="s">
        <v>192</v>
      </c>
      <c r="E348" s="23" t="s">
        <v>546</v>
      </c>
      <c r="F348" s="23"/>
      <c r="G348" s="23">
        <v>1</v>
      </c>
      <c r="H348" s="23">
        <v>436.6</v>
      </c>
      <c r="I348" s="23">
        <v>10</v>
      </c>
      <c r="J348" s="35" t="s">
        <v>72</v>
      </c>
      <c r="K348" s="23">
        <v>8</v>
      </c>
      <c r="L348" s="64">
        <f>L339*8</f>
        <v>44</v>
      </c>
      <c r="M348" s="64" t="s">
        <v>77</v>
      </c>
      <c r="N348" s="25">
        <v>45532</v>
      </c>
      <c r="O348" s="64">
        <f>O339*8</f>
        <v>41.6</v>
      </c>
      <c r="P348" s="64" t="s">
        <v>77</v>
      </c>
      <c r="Q348" s="26">
        <v>45028</v>
      </c>
      <c r="R348" s="26" t="s">
        <v>238</v>
      </c>
      <c r="S348" s="23" t="s">
        <v>166</v>
      </c>
      <c r="T348" s="23" t="s">
        <v>166</v>
      </c>
      <c r="U348" s="110" t="s">
        <v>361</v>
      </c>
    </row>
    <row r="349" spans="2:21" s="144" customFormat="1" ht="28.5" customHeight="1" x14ac:dyDescent="0.2">
      <c r="B349" s="44" t="s">
        <v>609</v>
      </c>
      <c r="C349" s="23" t="s">
        <v>327</v>
      </c>
      <c r="D349" s="23" t="s">
        <v>192</v>
      </c>
      <c r="E349" s="23" t="s">
        <v>546</v>
      </c>
      <c r="F349" s="23"/>
      <c r="G349" s="23">
        <v>1</v>
      </c>
      <c r="H349" s="23">
        <v>436.6</v>
      </c>
      <c r="I349" s="23"/>
      <c r="J349" s="35" t="s">
        <v>72</v>
      </c>
      <c r="K349" s="23">
        <v>9</v>
      </c>
      <c r="L349" s="64">
        <v>46.8</v>
      </c>
      <c r="M349" s="64"/>
      <c r="N349" s="25">
        <v>45532</v>
      </c>
      <c r="O349" s="64"/>
      <c r="P349" s="64"/>
      <c r="Q349" s="26"/>
      <c r="R349" s="26"/>
      <c r="S349" s="23"/>
      <c r="T349" s="23"/>
      <c r="U349" s="110" t="s">
        <v>361</v>
      </c>
    </row>
    <row r="350" spans="2:21" s="144" customFormat="1" ht="28.5" customHeight="1" x14ac:dyDescent="0.2">
      <c r="B350" s="44" t="s">
        <v>609</v>
      </c>
      <c r="C350" s="23" t="s">
        <v>327</v>
      </c>
      <c r="D350" s="23" t="s">
        <v>192</v>
      </c>
      <c r="E350" s="23" t="s">
        <v>546</v>
      </c>
      <c r="F350" s="23"/>
      <c r="G350" s="23">
        <v>1</v>
      </c>
      <c r="H350" s="23">
        <v>436.6</v>
      </c>
      <c r="I350" s="23"/>
      <c r="J350" s="35" t="s">
        <v>72</v>
      </c>
      <c r="K350" s="23">
        <v>10</v>
      </c>
      <c r="L350" s="64">
        <v>52</v>
      </c>
      <c r="M350" s="64"/>
      <c r="N350" s="25">
        <v>45532</v>
      </c>
      <c r="O350" s="64"/>
      <c r="P350" s="64"/>
      <c r="Q350" s="26"/>
      <c r="R350" s="26"/>
      <c r="S350" s="23"/>
      <c r="T350" s="23"/>
      <c r="U350" s="110" t="s">
        <v>361</v>
      </c>
    </row>
    <row r="351" spans="2:21" s="144" customFormat="1" ht="28.5" customHeight="1" x14ac:dyDescent="0.2">
      <c r="B351" s="44" t="s">
        <v>609</v>
      </c>
      <c r="C351" s="23" t="s">
        <v>327</v>
      </c>
      <c r="D351" s="23" t="s">
        <v>192</v>
      </c>
      <c r="E351" s="23" t="s">
        <v>546</v>
      </c>
      <c r="F351" s="23"/>
      <c r="G351" s="23">
        <v>1</v>
      </c>
      <c r="H351" s="23">
        <v>436.6</v>
      </c>
      <c r="I351" s="23">
        <v>11</v>
      </c>
      <c r="J351" s="35" t="s">
        <v>100</v>
      </c>
      <c r="K351" s="23">
        <v>2</v>
      </c>
      <c r="L351" s="64">
        <v>2.65</v>
      </c>
      <c r="M351" s="64" t="s">
        <v>77</v>
      </c>
      <c r="N351" s="25">
        <v>45532</v>
      </c>
      <c r="O351" s="64">
        <v>2.65</v>
      </c>
      <c r="P351" s="64" t="s">
        <v>77</v>
      </c>
      <c r="Q351" s="26">
        <v>45028</v>
      </c>
      <c r="R351" s="26" t="s">
        <v>238</v>
      </c>
      <c r="S351" s="23" t="s">
        <v>166</v>
      </c>
      <c r="T351" s="23" t="s">
        <v>166</v>
      </c>
      <c r="U351" s="110" t="s">
        <v>361</v>
      </c>
    </row>
    <row r="352" spans="2:21" s="144" customFormat="1" ht="28.5" customHeight="1" x14ac:dyDescent="0.2">
      <c r="B352" s="44" t="s">
        <v>609</v>
      </c>
      <c r="C352" s="23" t="s">
        <v>327</v>
      </c>
      <c r="D352" s="23" t="s">
        <v>192</v>
      </c>
      <c r="E352" s="23" t="s">
        <v>546</v>
      </c>
      <c r="F352" s="23"/>
      <c r="G352" s="23">
        <v>1</v>
      </c>
      <c r="H352" s="23">
        <v>436.6</v>
      </c>
      <c r="I352" s="23">
        <v>12</v>
      </c>
      <c r="J352" s="35" t="s">
        <v>167</v>
      </c>
      <c r="K352" s="23" t="s">
        <v>77</v>
      </c>
      <c r="L352" s="64" t="s">
        <v>77</v>
      </c>
      <c r="M352" s="64" t="s">
        <v>77</v>
      </c>
      <c r="N352" s="25">
        <v>45532</v>
      </c>
      <c r="O352" s="64" t="s">
        <v>77</v>
      </c>
      <c r="P352" s="64" t="s">
        <v>77</v>
      </c>
      <c r="Q352" s="26">
        <v>45028</v>
      </c>
      <c r="R352" s="26" t="s">
        <v>238</v>
      </c>
      <c r="S352" s="23" t="s">
        <v>166</v>
      </c>
      <c r="T352" s="23" t="s">
        <v>166</v>
      </c>
      <c r="U352" s="110" t="s">
        <v>361</v>
      </c>
    </row>
    <row r="353" spans="2:21" s="144" customFormat="1" ht="28.5" customHeight="1" x14ac:dyDescent="0.2">
      <c r="B353" s="44" t="s">
        <v>609</v>
      </c>
      <c r="C353" s="23" t="s">
        <v>327</v>
      </c>
      <c r="D353" s="23" t="s">
        <v>192</v>
      </c>
      <c r="E353" s="23" t="s">
        <v>546</v>
      </c>
      <c r="F353" s="23"/>
      <c r="G353" s="23">
        <v>1</v>
      </c>
      <c r="H353" s="23">
        <v>436.6</v>
      </c>
      <c r="I353" s="23">
        <v>1</v>
      </c>
      <c r="J353" s="35" t="s">
        <v>76</v>
      </c>
      <c r="K353" s="23">
        <v>2</v>
      </c>
      <c r="L353" s="24">
        <v>7.9</v>
      </c>
      <c r="M353" s="64" t="s">
        <v>77</v>
      </c>
      <c r="N353" s="25">
        <v>45532</v>
      </c>
      <c r="O353" s="24">
        <v>7.5</v>
      </c>
      <c r="P353" s="64" t="s">
        <v>77</v>
      </c>
      <c r="Q353" s="26">
        <v>45028</v>
      </c>
      <c r="R353" s="26" t="s">
        <v>238</v>
      </c>
      <c r="S353" s="23" t="s">
        <v>166</v>
      </c>
      <c r="T353" s="23" t="s">
        <v>166</v>
      </c>
      <c r="U353" s="110" t="s">
        <v>361</v>
      </c>
    </row>
    <row r="354" spans="2:21" s="144" customFormat="1" ht="28.5" customHeight="1" x14ac:dyDescent="0.2">
      <c r="B354" s="44" t="s">
        <v>609</v>
      </c>
      <c r="C354" s="23" t="s">
        <v>327</v>
      </c>
      <c r="D354" s="23" t="s">
        <v>192</v>
      </c>
      <c r="E354" s="23" t="s">
        <v>547</v>
      </c>
      <c r="F354" s="23"/>
      <c r="G354" s="23">
        <v>1</v>
      </c>
      <c r="H354" s="23">
        <v>436.6</v>
      </c>
      <c r="I354" s="23">
        <v>2</v>
      </c>
      <c r="J354" s="35" t="s">
        <v>82</v>
      </c>
      <c r="K354" s="23">
        <v>2</v>
      </c>
      <c r="L354" s="24">
        <f>L353*2</f>
        <v>15.8</v>
      </c>
      <c r="M354" s="64" t="s">
        <v>77</v>
      </c>
      <c r="N354" s="25">
        <v>45532</v>
      </c>
      <c r="O354" s="24">
        <f>O353*2</f>
        <v>15</v>
      </c>
      <c r="P354" s="64" t="s">
        <v>77</v>
      </c>
      <c r="Q354" s="26">
        <v>45028</v>
      </c>
      <c r="R354" s="26" t="s">
        <v>238</v>
      </c>
      <c r="S354" s="23" t="s">
        <v>166</v>
      </c>
      <c r="T354" s="23" t="s">
        <v>166</v>
      </c>
      <c r="U354" s="110" t="s">
        <v>361</v>
      </c>
    </row>
    <row r="355" spans="2:21" s="144" customFormat="1" ht="28.5" customHeight="1" x14ac:dyDescent="0.2">
      <c r="B355" s="44" t="s">
        <v>609</v>
      </c>
      <c r="C355" s="23" t="s">
        <v>327</v>
      </c>
      <c r="D355" s="23" t="s">
        <v>192</v>
      </c>
      <c r="E355" s="23" t="s">
        <v>547</v>
      </c>
      <c r="F355" s="23"/>
      <c r="G355" s="23">
        <v>1</v>
      </c>
      <c r="H355" s="23">
        <v>436.6</v>
      </c>
      <c r="I355" s="23">
        <v>3</v>
      </c>
      <c r="J355" s="35" t="s">
        <v>95</v>
      </c>
      <c r="K355" s="23">
        <v>3</v>
      </c>
      <c r="L355" s="64">
        <f>L353*1.5</f>
        <v>11.850000000000001</v>
      </c>
      <c r="M355" s="64" t="s">
        <v>77</v>
      </c>
      <c r="N355" s="25">
        <v>45532</v>
      </c>
      <c r="O355" s="64">
        <f>O353*1.5</f>
        <v>11.25</v>
      </c>
      <c r="P355" s="64" t="s">
        <v>77</v>
      </c>
      <c r="Q355" s="26">
        <v>45028</v>
      </c>
      <c r="R355" s="26" t="s">
        <v>238</v>
      </c>
      <c r="S355" s="23" t="s">
        <v>166</v>
      </c>
      <c r="T355" s="23" t="s">
        <v>166</v>
      </c>
      <c r="U355" s="110" t="s">
        <v>361</v>
      </c>
    </row>
    <row r="356" spans="2:21" s="144" customFormat="1" ht="28.5" customHeight="1" x14ac:dyDescent="0.2">
      <c r="B356" s="44" t="s">
        <v>609</v>
      </c>
      <c r="C356" s="23" t="s">
        <v>327</v>
      </c>
      <c r="D356" s="23" t="s">
        <v>192</v>
      </c>
      <c r="E356" s="23" t="s">
        <v>547</v>
      </c>
      <c r="F356" s="23"/>
      <c r="G356" s="23">
        <v>1</v>
      </c>
      <c r="H356" s="23">
        <v>436.6</v>
      </c>
      <c r="I356" s="23">
        <v>4</v>
      </c>
      <c r="J356" s="35" t="s">
        <v>97</v>
      </c>
      <c r="K356" s="23">
        <v>3</v>
      </c>
      <c r="L356" s="64">
        <f>L353*3</f>
        <v>23.700000000000003</v>
      </c>
      <c r="M356" s="64" t="s">
        <v>77</v>
      </c>
      <c r="N356" s="25">
        <v>45532</v>
      </c>
      <c r="O356" s="64">
        <f>O353*3</f>
        <v>22.5</v>
      </c>
      <c r="P356" s="64" t="s">
        <v>77</v>
      </c>
      <c r="Q356" s="26">
        <v>45028</v>
      </c>
      <c r="R356" s="26" t="s">
        <v>238</v>
      </c>
      <c r="S356" s="23" t="s">
        <v>166</v>
      </c>
      <c r="T356" s="23" t="s">
        <v>166</v>
      </c>
      <c r="U356" s="110" t="s">
        <v>361</v>
      </c>
    </row>
    <row r="357" spans="2:21" s="144" customFormat="1" ht="28.5" customHeight="1" x14ac:dyDescent="0.2">
      <c r="B357" s="44" t="s">
        <v>609</v>
      </c>
      <c r="C357" s="23" t="s">
        <v>327</v>
      </c>
      <c r="D357" s="23" t="s">
        <v>192</v>
      </c>
      <c r="E357" s="23" t="s">
        <v>547</v>
      </c>
      <c r="F357" s="23"/>
      <c r="G357" s="23">
        <v>1</v>
      </c>
      <c r="H357" s="23">
        <v>436.6</v>
      </c>
      <c r="I357" s="23">
        <v>5</v>
      </c>
      <c r="J357" s="35" t="s">
        <v>96</v>
      </c>
      <c r="K357" s="23">
        <v>4</v>
      </c>
      <c r="L357" s="64">
        <f>L353*2</f>
        <v>15.8</v>
      </c>
      <c r="M357" s="64" t="s">
        <v>77</v>
      </c>
      <c r="N357" s="25">
        <v>45532</v>
      </c>
      <c r="O357" s="64">
        <f>O353*2</f>
        <v>15</v>
      </c>
      <c r="P357" s="64" t="s">
        <v>77</v>
      </c>
      <c r="Q357" s="26">
        <v>45028</v>
      </c>
      <c r="R357" s="26" t="s">
        <v>238</v>
      </c>
      <c r="S357" s="23" t="s">
        <v>166</v>
      </c>
      <c r="T357" s="23" t="s">
        <v>166</v>
      </c>
      <c r="U357" s="110" t="s">
        <v>361</v>
      </c>
    </row>
    <row r="358" spans="2:21" s="144" customFormat="1" ht="28.5" customHeight="1" x14ac:dyDescent="0.2">
      <c r="B358" s="44" t="s">
        <v>609</v>
      </c>
      <c r="C358" s="23" t="s">
        <v>327</v>
      </c>
      <c r="D358" s="23" t="s">
        <v>192</v>
      </c>
      <c r="E358" s="23" t="s">
        <v>547</v>
      </c>
      <c r="F358" s="23"/>
      <c r="G358" s="23">
        <v>1</v>
      </c>
      <c r="H358" s="23">
        <v>436.6</v>
      </c>
      <c r="I358" s="23">
        <v>6</v>
      </c>
      <c r="J358" s="35" t="s">
        <v>72</v>
      </c>
      <c r="K358" s="23">
        <v>4</v>
      </c>
      <c r="L358" s="64">
        <f>L353*4</f>
        <v>31.6</v>
      </c>
      <c r="M358" s="64" t="s">
        <v>77</v>
      </c>
      <c r="N358" s="25">
        <v>45532</v>
      </c>
      <c r="O358" s="64">
        <f>O353*4</f>
        <v>30</v>
      </c>
      <c r="P358" s="64" t="s">
        <v>77</v>
      </c>
      <c r="Q358" s="26">
        <v>45028</v>
      </c>
      <c r="R358" s="26" t="s">
        <v>238</v>
      </c>
      <c r="S358" s="23" t="s">
        <v>166</v>
      </c>
      <c r="T358" s="23" t="s">
        <v>166</v>
      </c>
      <c r="U358" s="110" t="s">
        <v>361</v>
      </c>
    </row>
    <row r="359" spans="2:21" s="144" customFormat="1" ht="28.5" customHeight="1" x14ac:dyDescent="0.2">
      <c r="B359" s="44" t="s">
        <v>609</v>
      </c>
      <c r="C359" s="23" t="s">
        <v>327</v>
      </c>
      <c r="D359" s="23" t="s">
        <v>192</v>
      </c>
      <c r="E359" s="23" t="s">
        <v>547</v>
      </c>
      <c r="F359" s="23"/>
      <c r="G359" s="23">
        <v>1</v>
      </c>
      <c r="H359" s="23">
        <v>436.6</v>
      </c>
      <c r="I359" s="23">
        <v>7</v>
      </c>
      <c r="J359" s="35" t="s">
        <v>72</v>
      </c>
      <c r="K359" s="23">
        <v>5</v>
      </c>
      <c r="L359" s="64">
        <f>L353*5</f>
        <v>39.5</v>
      </c>
      <c r="M359" s="64" t="s">
        <v>77</v>
      </c>
      <c r="N359" s="25">
        <v>45532</v>
      </c>
      <c r="O359" s="64">
        <f>O353*5</f>
        <v>37.5</v>
      </c>
      <c r="P359" s="64" t="s">
        <v>77</v>
      </c>
      <c r="Q359" s="26">
        <v>45028</v>
      </c>
      <c r="R359" s="26" t="s">
        <v>238</v>
      </c>
      <c r="S359" s="23" t="s">
        <v>166</v>
      </c>
      <c r="T359" s="23" t="s">
        <v>166</v>
      </c>
      <c r="U359" s="110" t="s">
        <v>361</v>
      </c>
    </row>
    <row r="360" spans="2:21" s="144" customFormat="1" ht="28.5" customHeight="1" x14ac:dyDescent="0.2">
      <c r="B360" s="44" t="s">
        <v>609</v>
      </c>
      <c r="C360" s="23" t="s">
        <v>327</v>
      </c>
      <c r="D360" s="23" t="s">
        <v>192</v>
      </c>
      <c r="E360" s="23" t="s">
        <v>547</v>
      </c>
      <c r="F360" s="23"/>
      <c r="G360" s="23">
        <v>1</v>
      </c>
      <c r="H360" s="23">
        <v>436.6</v>
      </c>
      <c r="I360" s="23">
        <v>8</v>
      </c>
      <c r="J360" s="35" t="s">
        <v>72</v>
      </c>
      <c r="K360" s="23">
        <v>6</v>
      </c>
      <c r="L360" s="64">
        <f>L353*6</f>
        <v>47.400000000000006</v>
      </c>
      <c r="M360" s="64" t="s">
        <v>77</v>
      </c>
      <c r="N360" s="25">
        <v>45532</v>
      </c>
      <c r="O360" s="64">
        <f>O353*6</f>
        <v>45</v>
      </c>
      <c r="P360" s="64" t="s">
        <v>77</v>
      </c>
      <c r="Q360" s="26">
        <v>45028</v>
      </c>
      <c r="R360" s="26" t="s">
        <v>238</v>
      </c>
      <c r="S360" s="23" t="s">
        <v>166</v>
      </c>
      <c r="T360" s="23" t="s">
        <v>166</v>
      </c>
      <c r="U360" s="110" t="s">
        <v>361</v>
      </c>
    </row>
    <row r="361" spans="2:21" s="144" customFormat="1" ht="28.5" customHeight="1" x14ac:dyDescent="0.2">
      <c r="B361" s="44" t="s">
        <v>609</v>
      </c>
      <c r="C361" s="23" t="s">
        <v>327</v>
      </c>
      <c r="D361" s="23" t="s">
        <v>192</v>
      </c>
      <c r="E361" s="23" t="s">
        <v>547</v>
      </c>
      <c r="F361" s="23"/>
      <c r="G361" s="23">
        <v>1</v>
      </c>
      <c r="H361" s="23">
        <v>436.6</v>
      </c>
      <c r="I361" s="23">
        <v>9</v>
      </c>
      <c r="J361" s="35" t="s">
        <v>72</v>
      </c>
      <c r="K361" s="23">
        <v>7</v>
      </c>
      <c r="L361" s="64">
        <f>L353*7</f>
        <v>55.300000000000004</v>
      </c>
      <c r="M361" s="64" t="s">
        <v>77</v>
      </c>
      <c r="N361" s="25">
        <v>45532</v>
      </c>
      <c r="O361" s="64">
        <f>O353*7</f>
        <v>52.5</v>
      </c>
      <c r="P361" s="64" t="s">
        <v>77</v>
      </c>
      <c r="Q361" s="26">
        <v>45028</v>
      </c>
      <c r="R361" s="26" t="s">
        <v>238</v>
      </c>
      <c r="S361" s="23" t="s">
        <v>166</v>
      </c>
      <c r="T361" s="23" t="s">
        <v>166</v>
      </c>
      <c r="U361" s="110" t="s">
        <v>361</v>
      </c>
    </row>
    <row r="362" spans="2:21" s="144" customFormat="1" ht="28.5" customHeight="1" x14ac:dyDescent="0.2">
      <c r="B362" s="44" t="s">
        <v>609</v>
      </c>
      <c r="C362" s="23" t="s">
        <v>327</v>
      </c>
      <c r="D362" s="23" t="s">
        <v>192</v>
      </c>
      <c r="E362" s="23" t="s">
        <v>547</v>
      </c>
      <c r="F362" s="23"/>
      <c r="G362" s="23">
        <v>1</v>
      </c>
      <c r="H362" s="23">
        <v>436.6</v>
      </c>
      <c r="I362" s="23">
        <v>10</v>
      </c>
      <c r="J362" s="35" t="s">
        <v>72</v>
      </c>
      <c r="K362" s="23">
        <v>8</v>
      </c>
      <c r="L362" s="64">
        <f>L353*8</f>
        <v>63.2</v>
      </c>
      <c r="M362" s="64" t="s">
        <v>77</v>
      </c>
      <c r="N362" s="25">
        <v>45532</v>
      </c>
      <c r="O362" s="64">
        <f>O353*8</f>
        <v>60</v>
      </c>
      <c r="P362" s="64" t="s">
        <v>77</v>
      </c>
      <c r="Q362" s="26">
        <v>45028</v>
      </c>
      <c r="R362" s="26" t="s">
        <v>238</v>
      </c>
      <c r="S362" s="23" t="s">
        <v>166</v>
      </c>
      <c r="T362" s="23" t="s">
        <v>166</v>
      </c>
      <c r="U362" s="110" t="s">
        <v>361</v>
      </c>
    </row>
    <row r="363" spans="2:21" s="144" customFormat="1" ht="28.5" customHeight="1" x14ac:dyDescent="0.2">
      <c r="B363" s="44" t="s">
        <v>609</v>
      </c>
      <c r="C363" s="23" t="s">
        <v>327</v>
      </c>
      <c r="D363" s="23" t="s">
        <v>192</v>
      </c>
      <c r="E363" s="23" t="s">
        <v>547</v>
      </c>
      <c r="F363" s="23"/>
      <c r="G363" s="23">
        <v>1</v>
      </c>
      <c r="H363" s="23">
        <v>436.6</v>
      </c>
      <c r="I363" s="23"/>
      <c r="J363" s="35" t="s">
        <v>72</v>
      </c>
      <c r="K363" s="23">
        <v>9</v>
      </c>
      <c r="L363" s="64">
        <v>67.5</v>
      </c>
      <c r="M363" s="64"/>
      <c r="N363" s="25">
        <v>45532</v>
      </c>
      <c r="O363" s="64"/>
      <c r="P363" s="64"/>
      <c r="Q363" s="26"/>
      <c r="R363" s="26"/>
      <c r="S363" s="23"/>
      <c r="T363" s="23"/>
      <c r="U363" s="110" t="s">
        <v>361</v>
      </c>
    </row>
    <row r="364" spans="2:21" s="144" customFormat="1" ht="28.5" customHeight="1" x14ac:dyDescent="0.2">
      <c r="B364" s="44" t="s">
        <v>609</v>
      </c>
      <c r="C364" s="23" t="s">
        <v>327</v>
      </c>
      <c r="D364" s="23" t="s">
        <v>192</v>
      </c>
      <c r="E364" s="23" t="s">
        <v>547</v>
      </c>
      <c r="F364" s="23"/>
      <c r="G364" s="23">
        <v>1</v>
      </c>
      <c r="H364" s="23">
        <v>436.6</v>
      </c>
      <c r="I364" s="23"/>
      <c r="J364" s="35" t="s">
        <v>72</v>
      </c>
      <c r="K364" s="23">
        <v>10</v>
      </c>
      <c r="L364" s="64">
        <v>75</v>
      </c>
      <c r="M364" s="64"/>
      <c r="N364" s="25">
        <v>45532</v>
      </c>
      <c r="O364" s="64"/>
      <c r="P364" s="64"/>
      <c r="Q364" s="26"/>
      <c r="R364" s="26"/>
      <c r="S364" s="23"/>
      <c r="T364" s="23"/>
      <c r="U364" s="110" t="s">
        <v>361</v>
      </c>
    </row>
    <row r="365" spans="2:21" s="144" customFormat="1" ht="28.5" customHeight="1" x14ac:dyDescent="0.2">
      <c r="B365" s="44" t="s">
        <v>609</v>
      </c>
      <c r="C365" s="23" t="s">
        <v>327</v>
      </c>
      <c r="D365" s="23" t="s">
        <v>192</v>
      </c>
      <c r="E365" s="23" t="s">
        <v>547</v>
      </c>
      <c r="F365" s="23"/>
      <c r="G365" s="23">
        <v>1</v>
      </c>
      <c r="H365" s="23">
        <v>436.6</v>
      </c>
      <c r="I365" s="23">
        <v>11</v>
      </c>
      <c r="J365" s="35" t="s">
        <v>100</v>
      </c>
      <c r="K365" s="23">
        <v>2</v>
      </c>
      <c r="L365" s="64">
        <v>3.25</v>
      </c>
      <c r="M365" s="64" t="s">
        <v>77</v>
      </c>
      <c r="N365" s="25">
        <v>45532</v>
      </c>
      <c r="O365" s="64">
        <v>3.7</v>
      </c>
      <c r="P365" s="64" t="s">
        <v>77</v>
      </c>
      <c r="Q365" s="26">
        <v>45028</v>
      </c>
      <c r="R365" s="26" t="s">
        <v>238</v>
      </c>
      <c r="S365" s="23" t="s">
        <v>166</v>
      </c>
      <c r="T365" s="23" t="s">
        <v>166</v>
      </c>
      <c r="U365" s="110" t="s">
        <v>361</v>
      </c>
    </row>
    <row r="366" spans="2:21" s="144" customFormat="1" ht="28.5" customHeight="1" x14ac:dyDescent="0.2">
      <c r="B366" s="44" t="s">
        <v>609</v>
      </c>
      <c r="C366" s="23" t="s">
        <v>327</v>
      </c>
      <c r="D366" s="23" t="s">
        <v>192</v>
      </c>
      <c r="E366" s="23" t="s">
        <v>547</v>
      </c>
      <c r="F366" s="23"/>
      <c r="G366" s="23">
        <v>1</v>
      </c>
      <c r="H366" s="23">
        <v>436.6</v>
      </c>
      <c r="I366" s="23">
        <v>12</v>
      </c>
      <c r="J366" s="35" t="s">
        <v>167</v>
      </c>
      <c r="K366" s="23" t="s">
        <v>77</v>
      </c>
      <c r="L366" s="64" t="s">
        <v>77</v>
      </c>
      <c r="M366" s="64" t="s">
        <v>77</v>
      </c>
      <c r="N366" s="25">
        <v>45532</v>
      </c>
      <c r="O366" s="64" t="s">
        <v>77</v>
      </c>
      <c r="P366" s="64" t="s">
        <v>77</v>
      </c>
      <c r="Q366" s="26">
        <v>45028</v>
      </c>
      <c r="R366" s="26" t="s">
        <v>238</v>
      </c>
      <c r="S366" s="23" t="s">
        <v>166</v>
      </c>
      <c r="T366" s="23" t="s">
        <v>166</v>
      </c>
      <c r="U366" s="110" t="s">
        <v>361</v>
      </c>
    </row>
    <row r="367" spans="2:21" s="144" customFormat="1" ht="28.5" customHeight="1" x14ac:dyDescent="0.2">
      <c r="B367" s="44" t="s">
        <v>609</v>
      </c>
      <c r="C367" s="23" t="s">
        <v>327</v>
      </c>
      <c r="D367" s="23" t="s">
        <v>192</v>
      </c>
      <c r="E367" s="23" t="s">
        <v>548</v>
      </c>
      <c r="F367" s="23"/>
      <c r="G367" s="23">
        <v>1</v>
      </c>
      <c r="H367" s="23">
        <v>436.6</v>
      </c>
      <c r="I367" s="23">
        <v>1</v>
      </c>
      <c r="J367" s="35" t="s">
        <v>76</v>
      </c>
      <c r="K367" s="23">
        <v>2</v>
      </c>
      <c r="L367" s="24">
        <v>5.6</v>
      </c>
      <c r="M367" s="64" t="s">
        <v>77</v>
      </c>
      <c r="N367" s="25">
        <v>45532</v>
      </c>
      <c r="O367" s="64">
        <v>5.3</v>
      </c>
      <c r="P367" s="64" t="s">
        <v>77</v>
      </c>
      <c r="Q367" s="26">
        <v>45028</v>
      </c>
      <c r="R367" s="26" t="s">
        <v>238</v>
      </c>
      <c r="S367" s="23" t="s">
        <v>166</v>
      </c>
      <c r="T367" s="23" t="s">
        <v>166</v>
      </c>
      <c r="U367" s="110" t="s">
        <v>361</v>
      </c>
    </row>
    <row r="368" spans="2:21" s="144" customFormat="1" ht="28.5" customHeight="1" x14ac:dyDescent="0.2">
      <c r="B368" s="44" t="s">
        <v>609</v>
      </c>
      <c r="C368" s="23" t="s">
        <v>327</v>
      </c>
      <c r="D368" s="23" t="s">
        <v>192</v>
      </c>
      <c r="E368" s="23" t="s">
        <v>548</v>
      </c>
      <c r="F368" s="23"/>
      <c r="G368" s="23">
        <v>1</v>
      </c>
      <c r="H368" s="23">
        <v>436.6</v>
      </c>
      <c r="I368" s="23">
        <v>2</v>
      </c>
      <c r="J368" s="35" t="s">
        <v>82</v>
      </c>
      <c r="K368" s="23">
        <v>2</v>
      </c>
      <c r="L368" s="24">
        <f>L367*2</f>
        <v>11.2</v>
      </c>
      <c r="M368" s="64" t="s">
        <v>77</v>
      </c>
      <c r="N368" s="25">
        <v>45532</v>
      </c>
      <c r="O368" s="24">
        <f>O367*2</f>
        <v>10.6</v>
      </c>
      <c r="P368" s="64" t="s">
        <v>77</v>
      </c>
      <c r="Q368" s="26">
        <v>45028</v>
      </c>
      <c r="R368" s="26" t="s">
        <v>238</v>
      </c>
      <c r="S368" s="23" t="s">
        <v>166</v>
      </c>
      <c r="T368" s="23" t="s">
        <v>166</v>
      </c>
      <c r="U368" s="110" t="s">
        <v>361</v>
      </c>
    </row>
    <row r="369" spans="2:21" s="144" customFormat="1" ht="28.5" customHeight="1" x14ac:dyDescent="0.2">
      <c r="B369" s="44" t="s">
        <v>609</v>
      </c>
      <c r="C369" s="23" t="s">
        <v>327</v>
      </c>
      <c r="D369" s="23" t="s">
        <v>192</v>
      </c>
      <c r="E369" s="23" t="s">
        <v>548</v>
      </c>
      <c r="F369" s="23"/>
      <c r="G369" s="23">
        <v>1</v>
      </c>
      <c r="H369" s="23">
        <v>436.6</v>
      </c>
      <c r="I369" s="23">
        <v>3</v>
      </c>
      <c r="J369" s="35" t="s">
        <v>95</v>
      </c>
      <c r="K369" s="23">
        <v>3</v>
      </c>
      <c r="L369" s="64">
        <f>L367*1.5</f>
        <v>8.3999999999999986</v>
      </c>
      <c r="M369" s="64" t="s">
        <v>77</v>
      </c>
      <c r="N369" s="25">
        <v>45532</v>
      </c>
      <c r="O369" s="64">
        <f>O367*1.5</f>
        <v>7.9499999999999993</v>
      </c>
      <c r="P369" s="64" t="s">
        <v>77</v>
      </c>
      <c r="Q369" s="26">
        <v>45028</v>
      </c>
      <c r="R369" s="26" t="s">
        <v>238</v>
      </c>
      <c r="S369" s="23" t="s">
        <v>166</v>
      </c>
      <c r="T369" s="23" t="s">
        <v>166</v>
      </c>
      <c r="U369" s="110" t="s">
        <v>361</v>
      </c>
    </row>
    <row r="370" spans="2:21" s="144" customFormat="1" ht="28.5" customHeight="1" x14ac:dyDescent="0.2">
      <c r="B370" s="44" t="s">
        <v>609</v>
      </c>
      <c r="C370" s="23" t="s">
        <v>327</v>
      </c>
      <c r="D370" s="23" t="s">
        <v>192</v>
      </c>
      <c r="E370" s="23" t="s">
        <v>548</v>
      </c>
      <c r="F370" s="23"/>
      <c r="G370" s="23">
        <v>1</v>
      </c>
      <c r="H370" s="23">
        <v>436.6</v>
      </c>
      <c r="I370" s="23">
        <v>4</v>
      </c>
      <c r="J370" s="35" t="s">
        <v>97</v>
      </c>
      <c r="K370" s="23">
        <v>3</v>
      </c>
      <c r="L370" s="64">
        <f>L367*3</f>
        <v>16.799999999999997</v>
      </c>
      <c r="M370" s="64" t="s">
        <v>77</v>
      </c>
      <c r="N370" s="25">
        <v>45532</v>
      </c>
      <c r="O370" s="64">
        <f>O367*3</f>
        <v>15.899999999999999</v>
      </c>
      <c r="P370" s="64" t="s">
        <v>77</v>
      </c>
      <c r="Q370" s="26">
        <v>45028</v>
      </c>
      <c r="R370" s="26" t="s">
        <v>238</v>
      </c>
      <c r="S370" s="23" t="s">
        <v>166</v>
      </c>
      <c r="T370" s="23" t="s">
        <v>166</v>
      </c>
      <c r="U370" s="110" t="s">
        <v>361</v>
      </c>
    </row>
    <row r="371" spans="2:21" s="144" customFormat="1" ht="28.5" customHeight="1" x14ac:dyDescent="0.2">
      <c r="B371" s="44" t="s">
        <v>609</v>
      </c>
      <c r="C371" s="23" t="s">
        <v>327</v>
      </c>
      <c r="D371" s="23" t="s">
        <v>192</v>
      </c>
      <c r="E371" s="23" t="s">
        <v>548</v>
      </c>
      <c r="F371" s="23"/>
      <c r="G371" s="23">
        <v>1</v>
      </c>
      <c r="H371" s="23">
        <v>436.6</v>
      </c>
      <c r="I371" s="23">
        <v>5</v>
      </c>
      <c r="J371" s="35" t="s">
        <v>96</v>
      </c>
      <c r="K371" s="23">
        <v>4</v>
      </c>
      <c r="L371" s="64">
        <f>L367*2</f>
        <v>11.2</v>
      </c>
      <c r="M371" s="64" t="s">
        <v>77</v>
      </c>
      <c r="N371" s="25">
        <v>45532</v>
      </c>
      <c r="O371" s="64">
        <f>O367*2</f>
        <v>10.6</v>
      </c>
      <c r="P371" s="64" t="s">
        <v>77</v>
      </c>
      <c r="Q371" s="26">
        <v>45028</v>
      </c>
      <c r="R371" s="26" t="s">
        <v>238</v>
      </c>
      <c r="S371" s="23" t="s">
        <v>166</v>
      </c>
      <c r="T371" s="23" t="s">
        <v>166</v>
      </c>
      <c r="U371" s="110" t="s">
        <v>361</v>
      </c>
    </row>
    <row r="372" spans="2:21" s="144" customFormat="1" ht="28.5" customHeight="1" x14ac:dyDescent="0.2">
      <c r="B372" s="44" t="s">
        <v>609</v>
      </c>
      <c r="C372" s="23" t="s">
        <v>327</v>
      </c>
      <c r="D372" s="23" t="s">
        <v>192</v>
      </c>
      <c r="E372" s="23" t="s">
        <v>548</v>
      </c>
      <c r="F372" s="23"/>
      <c r="G372" s="23">
        <v>1</v>
      </c>
      <c r="H372" s="23">
        <v>436.6</v>
      </c>
      <c r="I372" s="23">
        <v>6</v>
      </c>
      <c r="J372" s="35" t="s">
        <v>72</v>
      </c>
      <c r="K372" s="23">
        <v>4</v>
      </c>
      <c r="L372" s="64">
        <f>L367*4</f>
        <v>22.4</v>
      </c>
      <c r="M372" s="64" t="s">
        <v>77</v>
      </c>
      <c r="N372" s="25">
        <v>45532</v>
      </c>
      <c r="O372" s="64">
        <f>O367*4</f>
        <v>21.2</v>
      </c>
      <c r="P372" s="64" t="s">
        <v>77</v>
      </c>
      <c r="Q372" s="26">
        <v>45028</v>
      </c>
      <c r="R372" s="26" t="s">
        <v>238</v>
      </c>
      <c r="S372" s="23" t="s">
        <v>166</v>
      </c>
      <c r="T372" s="23" t="s">
        <v>166</v>
      </c>
      <c r="U372" s="110" t="s">
        <v>361</v>
      </c>
    </row>
    <row r="373" spans="2:21" s="144" customFormat="1" ht="28.5" customHeight="1" x14ac:dyDescent="0.2">
      <c r="B373" s="44" t="s">
        <v>609</v>
      </c>
      <c r="C373" s="23" t="s">
        <v>327</v>
      </c>
      <c r="D373" s="23" t="s">
        <v>192</v>
      </c>
      <c r="E373" s="23" t="s">
        <v>548</v>
      </c>
      <c r="F373" s="23"/>
      <c r="G373" s="23">
        <v>1</v>
      </c>
      <c r="H373" s="23">
        <v>436.6</v>
      </c>
      <c r="I373" s="23">
        <v>7</v>
      </c>
      <c r="J373" s="35" t="s">
        <v>72</v>
      </c>
      <c r="K373" s="23">
        <v>5</v>
      </c>
      <c r="L373" s="64">
        <f>L367*5</f>
        <v>28</v>
      </c>
      <c r="M373" s="64" t="s">
        <v>77</v>
      </c>
      <c r="N373" s="25">
        <v>45532</v>
      </c>
      <c r="O373" s="64">
        <f>O367*5</f>
        <v>26.5</v>
      </c>
      <c r="P373" s="64" t="s">
        <v>77</v>
      </c>
      <c r="Q373" s="26">
        <v>45028</v>
      </c>
      <c r="R373" s="26" t="s">
        <v>238</v>
      </c>
      <c r="S373" s="23" t="s">
        <v>166</v>
      </c>
      <c r="T373" s="23" t="s">
        <v>166</v>
      </c>
      <c r="U373" s="110" t="s">
        <v>361</v>
      </c>
    </row>
    <row r="374" spans="2:21" s="144" customFormat="1" ht="28.5" customHeight="1" x14ac:dyDescent="0.2">
      <c r="B374" s="44" t="s">
        <v>609</v>
      </c>
      <c r="C374" s="23" t="s">
        <v>327</v>
      </c>
      <c r="D374" s="23" t="s">
        <v>192</v>
      </c>
      <c r="E374" s="23" t="s">
        <v>548</v>
      </c>
      <c r="F374" s="23"/>
      <c r="G374" s="23">
        <v>1</v>
      </c>
      <c r="H374" s="23">
        <v>436.6</v>
      </c>
      <c r="I374" s="23">
        <v>8</v>
      </c>
      <c r="J374" s="35" t="s">
        <v>72</v>
      </c>
      <c r="K374" s="23">
        <v>6</v>
      </c>
      <c r="L374" s="64">
        <f>L367*6</f>
        <v>33.599999999999994</v>
      </c>
      <c r="M374" s="64" t="s">
        <v>77</v>
      </c>
      <c r="N374" s="25">
        <v>45532</v>
      </c>
      <c r="O374" s="64">
        <f>O367*6</f>
        <v>31.799999999999997</v>
      </c>
      <c r="P374" s="64" t="s">
        <v>77</v>
      </c>
      <c r="Q374" s="26">
        <v>45028</v>
      </c>
      <c r="R374" s="26" t="s">
        <v>238</v>
      </c>
      <c r="S374" s="23" t="s">
        <v>166</v>
      </c>
      <c r="T374" s="23" t="s">
        <v>166</v>
      </c>
      <c r="U374" s="110" t="s">
        <v>361</v>
      </c>
    </row>
    <row r="375" spans="2:21" s="144" customFormat="1" ht="28.5" customHeight="1" x14ac:dyDescent="0.2">
      <c r="B375" s="44" t="s">
        <v>609</v>
      </c>
      <c r="C375" s="23" t="s">
        <v>327</v>
      </c>
      <c r="D375" s="23" t="s">
        <v>192</v>
      </c>
      <c r="E375" s="23" t="s">
        <v>548</v>
      </c>
      <c r="F375" s="23"/>
      <c r="G375" s="23">
        <v>1</v>
      </c>
      <c r="H375" s="23">
        <v>436.6</v>
      </c>
      <c r="I375" s="23">
        <v>9</v>
      </c>
      <c r="J375" s="35" t="s">
        <v>72</v>
      </c>
      <c r="K375" s="23">
        <v>7</v>
      </c>
      <c r="L375" s="64">
        <f>L367*7</f>
        <v>39.199999999999996</v>
      </c>
      <c r="M375" s="64" t="s">
        <v>77</v>
      </c>
      <c r="N375" s="25">
        <v>45532</v>
      </c>
      <c r="O375" s="64">
        <f>O367*7</f>
        <v>37.1</v>
      </c>
      <c r="P375" s="64" t="s">
        <v>77</v>
      </c>
      <c r="Q375" s="26">
        <v>45028</v>
      </c>
      <c r="R375" s="26" t="s">
        <v>238</v>
      </c>
      <c r="S375" s="23" t="s">
        <v>166</v>
      </c>
      <c r="T375" s="23" t="s">
        <v>166</v>
      </c>
      <c r="U375" s="110" t="s">
        <v>361</v>
      </c>
    </row>
    <row r="376" spans="2:21" s="144" customFormat="1" ht="28.5" customHeight="1" x14ac:dyDescent="0.2">
      <c r="B376" s="44" t="s">
        <v>609</v>
      </c>
      <c r="C376" s="23" t="s">
        <v>327</v>
      </c>
      <c r="D376" s="23" t="s">
        <v>192</v>
      </c>
      <c r="E376" s="23" t="s">
        <v>548</v>
      </c>
      <c r="F376" s="23"/>
      <c r="G376" s="23">
        <v>1</v>
      </c>
      <c r="H376" s="23">
        <v>436.6</v>
      </c>
      <c r="I376" s="23">
        <v>10</v>
      </c>
      <c r="J376" s="35" t="s">
        <v>72</v>
      </c>
      <c r="K376" s="23">
        <v>8</v>
      </c>
      <c r="L376" s="64">
        <f>L367*8</f>
        <v>44.8</v>
      </c>
      <c r="M376" s="64" t="s">
        <v>77</v>
      </c>
      <c r="N376" s="25">
        <v>45532</v>
      </c>
      <c r="O376" s="64">
        <f>O367*8</f>
        <v>42.4</v>
      </c>
      <c r="P376" s="64" t="s">
        <v>77</v>
      </c>
      <c r="Q376" s="26">
        <v>45028</v>
      </c>
      <c r="R376" s="26" t="s">
        <v>238</v>
      </c>
      <c r="S376" s="23" t="s">
        <v>166</v>
      </c>
      <c r="T376" s="23" t="s">
        <v>166</v>
      </c>
      <c r="U376" s="110" t="s">
        <v>361</v>
      </c>
    </row>
    <row r="377" spans="2:21" s="144" customFormat="1" ht="28.5" customHeight="1" x14ac:dyDescent="0.2">
      <c r="B377" s="44" t="s">
        <v>609</v>
      </c>
      <c r="C377" s="23" t="s">
        <v>327</v>
      </c>
      <c r="D377" s="23" t="s">
        <v>192</v>
      </c>
      <c r="E377" s="23" t="s">
        <v>548</v>
      </c>
      <c r="F377" s="23"/>
      <c r="G377" s="23">
        <v>1</v>
      </c>
      <c r="H377" s="23">
        <v>436.6</v>
      </c>
      <c r="I377" s="23"/>
      <c r="J377" s="35" t="s">
        <v>72</v>
      </c>
      <c r="K377" s="23">
        <v>9</v>
      </c>
      <c r="L377" s="64">
        <v>47.7</v>
      </c>
      <c r="M377" s="64"/>
      <c r="N377" s="25">
        <v>45532</v>
      </c>
      <c r="O377" s="64"/>
      <c r="P377" s="64"/>
      <c r="Q377" s="26"/>
      <c r="R377" s="26"/>
      <c r="S377" s="23" t="s">
        <v>166</v>
      </c>
      <c r="T377" s="23" t="s">
        <v>166</v>
      </c>
      <c r="U377" s="110" t="s">
        <v>361</v>
      </c>
    </row>
    <row r="378" spans="2:21" s="144" customFormat="1" ht="28.5" customHeight="1" x14ac:dyDescent="0.2">
      <c r="B378" s="44" t="s">
        <v>609</v>
      </c>
      <c r="C378" s="23" t="s">
        <v>327</v>
      </c>
      <c r="D378" s="23" t="s">
        <v>192</v>
      </c>
      <c r="E378" s="23" t="s">
        <v>548</v>
      </c>
      <c r="F378" s="23"/>
      <c r="G378" s="23">
        <v>1</v>
      </c>
      <c r="H378" s="23">
        <v>436.6</v>
      </c>
      <c r="I378" s="23"/>
      <c r="J378" s="35" t="s">
        <v>72</v>
      </c>
      <c r="K378" s="23">
        <v>10</v>
      </c>
      <c r="L378" s="64">
        <v>53</v>
      </c>
      <c r="M378" s="64"/>
      <c r="N378" s="25">
        <v>45532</v>
      </c>
      <c r="O378" s="64"/>
      <c r="P378" s="64"/>
      <c r="Q378" s="26"/>
      <c r="R378" s="26"/>
      <c r="S378" s="23" t="s">
        <v>166</v>
      </c>
      <c r="T378" s="23" t="s">
        <v>166</v>
      </c>
      <c r="U378" s="110" t="s">
        <v>361</v>
      </c>
    </row>
    <row r="379" spans="2:21" s="144" customFormat="1" ht="28.5" customHeight="1" x14ac:dyDescent="0.2">
      <c r="B379" s="44" t="s">
        <v>609</v>
      </c>
      <c r="C379" s="23" t="s">
        <v>327</v>
      </c>
      <c r="D379" s="23" t="s">
        <v>192</v>
      </c>
      <c r="E379" s="23" t="s">
        <v>548</v>
      </c>
      <c r="F379" s="23"/>
      <c r="G379" s="23">
        <v>1</v>
      </c>
      <c r="H379" s="23">
        <v>436.6</v>
      </c>
      <c r="I379" s="23">
        <v>11</v>
      </c>
      <c r="J379" s="35" t="s">
        <v>100</v>
      </c>
      <c r="K379" s="23">
        <v>2</v>
      </c>
      <c r="L379" s="64">
        <v>3.25</v>
      </c>
      <c r="M379" s="64" t="s">
        <v>77</v>
      </c>
      <c r="N379" s="25">
        <v>45532</v>
      </c>
      <c r="O379" s="64">
        <v>2.7</v>
      </c>
      <c r="P379" s="64" t="s">
        <v>77</v>
      </c>
      <c r="Q379" s="26">
        <v>45028</v>
      </c>
      <c r="R379" s="26" t="s">
        <v>238</v>
      </c>
      <c r="S379" s="23" t="s">
        <v>166</v>
      </c>
      <c r="T379" s="23" t="s">
        <v>166</v>
      </c>
      <c r="U379" s="110" t="s">
        <v>361</v>
      </c>
    </row>
    <row r="380" spans="2:21" s="144" customFormat="1" ht="28.5" customHeight="1" x14ac:dyDescent="0.2">
      <c r="B380" s="44" t="s">
        <v>609</v>
      </c>
      <c r="C380" s="23" t="s">
        <v>327</v>
      </c>
      <c r="D380" s="23" t="s">
        <v>192</v>
      </c>
      <c r="E380" s="23" t="s">
        <v>548</v>
      </c>
      <c r="F380" s="23"/>
      <c r="G380" s="23">
        <v>1</v>
      </c>
      <c r="H380" s="23">
        <v>436.6</v>
      </c>
      <c r="I380" s="23">
        <v>12</v>
      </c>
      <c r="J380" s="35" t="s">
        <v>167</v>
      </c>
      <c r="K380" s="23" t="s">
        <v>77</v>
      </c>
      <c r="L380" s="64" t="s">
        <v>77</v>
      </c>
      <c r="M380" s="64" t="s">
        <v>77</v>
      </c>
      <c r="N380" s="25">
        <v>45532</v>
      </c>
      <c r="O380" s="64" t="s">
        <v>77</v>
      </c>
      <c r="P380" s="64" t="s">
        <v>77</v>
      </c>
      <c r="Q380" s="26">
        <v>45028</v>
      </c>
      <c r="R380" s="26" t="s">
        <v>238</v>
      </c>
      <c r="S380" s="23" t="s">
        <v>166</v>
      </c>
      <c r="T380" s="23" t="s">
        <v>166</v>
      </c>
      <c r="U380" s="110" t="s">
        <v>361</v>
      </c>
    </row>
    <row r="381" spans="2:21" s="144" customFormat="1" ht="28.5" customHeight="1" x14ac:dyDescent="0.2">
      <c r="B381" s="44" t="s">
        <v>609</v>
      </c>
      <c r="C381" s="23" t="s">
        <v>420</v>
      </c>
      <c r="D381" s="23" t="s">
        <v>77</v>
      </c>
      <c r="E381" s="23" t="s">
        <v>557</v>
      </c>
      <c r="F381" s="23" t="s">
        <v>383</v>
      </c>
      <c r="G381" s="23">
        <v>1</v>
      </c>
      <c r="H381" s="23">
        <v>172.3</v>
      </c>
      <c r="I381" s="23">
        <v>1</v>
      </c>
      <c r="J381" s="35" t="s">
        <v>76</v>
      </c>
      <c r="K381" s="23">
        <v>2</v>
      </c>
      <c r="L381" s="24">
        <v>7.4</v>
      </c>
      <c r="M381" s="64" t="s">
        <v>77</v>
      </c>
      <c r="N381" s="25">
        <v>45341</v>
      </c>
      <c r="O381" s="64">
        <v>6.9</v>
      </c>
      <c r="P381" s="64" t="s">
        <v>77</v>
      </c>
      <c r="Q381" s="26">
        <v>45019</v>
      </c>
      <c r="R381" s="26" t="s">
        <v>238</v>
      </c>
      <c r="S381" s="23" t="s">
        <v>166</v>
      </c>
      <c r="T381" s="23" t="s">
        <v>193</v>
      </c>
      <c r="U381" s="110" t="s">
        <v>362</v>
      </c>
    </row>
    <row r="382" spans="2:21" s="144" customFormat="1" ht="28.5" customHeight="1" x14ac:dyDescent="0.2">
      <c r="B382" s="44" t="s">
        <v>609</v>
      </c>
      <c r="C382" s="23" t="s">
        <v>420</v>
      </c>
      <c r="D382" s="23" t="s">
        <v>77</v>
      </c>
      <c r="E382" s="23" t="s">
        <v>557</v>
      </c>
      <c r="F382" s="150">
        <v>353534.64</v>
      </c>
      <c r="G382" s="23">
        <v>1</v>
      </c>
      <c r="H382" s="23">
        <v>172.3</v>
      </c>
      <c r="I382" s="23">
        <v>2</v>
      </c>
      <c r="J382" s="35" t="s">
        <v>82</v>
      </c>
      <c r="K382" s="23">
        <v>2</v>
      </c>
      <c r="L382" s="24">
        <f>L381*2</f>
        <v>14.8</v>
      </c>
      <c r="M382" s="64" t="s">
        <v>77</v>
      </c>
      <c r="N382" s="25">
        <v>45341</v>
      </c>
      <c r="O382" s="24">
        <f>O381*2</f>
        <v>13.8</v>
      </c>
      <c r="P382" s="64" t="s">
        <v>77</v>
      </c>
      <c r="Q382" s="26">
        <v>45019</v>
      </c>
      <c r="R382" s="26" t="s">
        <v>238</v>
      </c>
      <c r="S382" s="23" t="s">
        <v>166</v>
      </c>
      <c r="T382" s="23" t="s">
        <v>193</v>
      </c>
      <c r="U382" s="110" t="s">
        <v>362</v>
      </c>
    </row>
    <row r="383" spans="2:21" s="144" customFormat="1" ht="28.5" customHeight="1" x14ac:dyDescent="0.2">
      <c r="B383" s="44" t="s">
        <v>609</v>
      </c>
      <c r="C383" s="23" t="s">
        <v>420</v>
      </c>
      <c r="D383" s="23" t="s">
        <v>77</v>
      </c>
      <c r="E383" s="23" t="s">
        <v>557</v>
      </c>
      <c r="F383" s="148">
        <f>F382/733.8</f>
        <v>481.78609975470158</v>
      </c>
      <c r="G383" s="23">
        <v>1</v>
      </c>
      <c r="H383" s="23">
        <v>172.3</v>
      </c>
      <c r="I383" s="23">
        <v>3</v>
      </c>
      <c r="J383" s="35" t="s">
        <v>95</v>
      </c>
      <c r="K383" s="23">
        <v>3</v>
      </c>
      <c r="L383" s="64">
        <f>L381*1.5</f>
        <v>11.100000000000001</v>
      </c>
      <c r="M383" s="64" t="s">
        <v>77</v>
      </c>
      <c r="N383" s="25">
        <v>45341</v>
      </c>
      <c r="O383" s="64">
        <f>O381*1.5</f>
        <v>10.350000000000001</v>
      </c>
      <c r="P383" s="64" t="s">
        <v>77</v>
      </c>
      <c r="Q383" s="26">
        <v>45019</v>
      </c>
      <c r="R383" s="26" t="s">
        <v>238</v>
      </c>
      <c r="S383" s="23" t="s">
        <v>166</v>
      </c>
      <c r="T383" s="23" t="s">
        <v>193</v>
      </c>
      <c r="U383" s="110" t="s">
        <v>362</v>
      </c>
    </row>
    <row r="384" spans="2:21" s="144" customFormat="1" ht="28.5" customHeight="1" x14ac:dyDescent="0.2">
      <c r="B384" s="44" t="s">
        <v>609</v>
      </c>
      <c r="C384" s="23" t="s">
        <v>420</v>
      </c>
      <c r="D384" s="23" t="s">
        <v>77</v>
      </c>
      <c r="E384" s="23" t="s">
        <v>557</v>
      </c>
      <c r="F384" s="149">
        <f>F383/365</f>
        <v>1.3199619171361687</v>
      </c>
      <c r="G384" s="23">
        <v>1</v>
      </c>
      <c r="H384" s="23">
        <v>172.3</v>
      </c>
      <c r="I384" s="23">
        <v>4</v>
      </c>
      <c r="J384" s="35" t="s">
        <v>97</v>
      </c>
      <c r="K384" s="23">
        <v>3</v>
      </c>
      <c r="L384" s="64">
        <f>L381*3</f>
        <v>22.200000000000003</v>
      </c>
      <c r="M384" s="64" t="s">
        <v>77</v>
      </c>
      <c r="N384" s="25">
        <v>45341</v>
      </c>
      <c r="O384" s="64">
        <f>O381*3</f>
        <v>20.700000000000003</v>
      </c>
      <c r="P384" s="64" t="s">
        <v>77</v>
      </c>
      <c r="Q384" s="26">
        <v>45019</v>
      </c>
      <c r="R384" s="26" t="s">
        <v>238</v>
      </c>
      <c r="S384" s="23" t="s">
        <v>166</v>
      </c>
      <c r="T384" s="23" t="s">
        <v>193</v>
      </c>
      <c r="U384" s="110" t="s">
        <v>362</v>
      </c>
    </row>
    <row r="385" spans="2:21" s="144" customFormat="1" ht="28.5" customHeight="1" x14ac:dyDescent="0.2">
      <c r="B385" s="44" t="s">
        <v>609</v>
      </c>
      <c r="C385" s="23" t="s">
        <v>420</v>
      </c>
      <c r="D385" s="23" t="s">
        <v>77</v>
      </c>
      <c r="E385" s="23" t="s">
        <v>557</v>
      </c>
      <c r="F385" s="23" t="s">
        <v>370</v>
      </c>
      <c r="G385" s="23">
        <v>1</v>
      </c>
      <c r="H385" s="23">
        <v>172.3</v>
      </c>
      <c r="I385" s="23">
        <v>5</v>
      </c>
      <c r="J385" s="35" t="s">
        <v>96</v>
      </c>
      <c r="K385" s="23">
        <v>4</v>
      </c>
      <c r="L385" s="64">
        <f>L381*2</f>
        <v>14.8</v>
      </c>
      <c r="M385" s="64" t="s">
        <v>77</v>
      </c>
      <c r="N385" s="25">
        <v>45341</v>
      </c>
      <c r="O385" s="64">
        <f>O381*2</f>
        <v>13.8</v>
      </c>
      <c r="P385" s="64" t="s">
        <v>77</v>
      </c>
      <c r="Q385" s="26">
        <v>45019</v>
      </c>
      <c r="R385" s="26" t="s">
        <v>238</v>
      </c>
      <c r="S385" s="23" t="s">
        <v>166</v>
      </c>
      <c r="T385" s="23" t="s">
        <v>193</v>
      </c>
      <c r="U385" s="110" t="s">
        <v>362</v>
      </c>
    </row>
    <row r="386" spans="2:21" s="144" customFormat="1" ht="28.5" customHeight="1" x14ac:dyDescent="0.2">
      <c r="B386" s="44" t="s">
        <v>609</v>
      </c>
      <c r="C386" s="23" t="s">
        <v>420</v>
      </c>
      <c r="D386" s="23" t="s">
        <v>77</v>
      </c>
      <c r="E386" s="23" t="s">
        <v>557</v>
      </c>
      <c r="F386" s="23"/>
      <c r="G386" s="23">
        <v>1</v>
      </c>
      <c r="H386" s="23">
        <v>172.3</v>
      </c>
      <c r="I386" s="23">
        <v>6</v>
      </c>
      <c r="J386" s="35" t="s">
        <v>72</v>
      </c>
      <c r="K386" s="23">
        <v>4</v>
      </c>
      <c r="L386" s="64">
        <f>L381*4</f>
        <v>29.6</v>
      </c>
      <c r="M386" s="64" t="s">
        <v>77</v>
      </c>
      <c r="N386" s="25">
        <v>45341</v>
      </c>
      <c r="O386" s="64">
        <f>O381*4</f>
        <v>27.6</v>
      </c>
      <c r="P386" s="64" t="s">
        <v>77</v>
      </c>
      <c r="Q386" s="26">
        <v>45019</v>
      </c>
      <c r="R386" s="26" t="s">
        <v>238</v>
      </c>
      <c r="S386" s="23" t="s">
        <v>166</v>
      </c>
      <c r="T386" s="23" t="s">
        <v>193</v>
      </c>
      <c r="U386" s="110" t="s">
        <v>362</v>
      </c>
    </row>
    <row r="387" spans="2:21" s="144" customFormat="1" ht="28.5" customHeight="1" x14ac:dyDescent="0.2">
      <c r="B387" s="44" t="s">
        <v>609</v>
      </c>
      <c r="C387" s="23" t="s">
        <v>420</v>
      </c>
      <c r="D387" s="23" t="s">
        <v>77</v>
      </c>
      <c r="E387" s="23" t="s">
        <v>557</v>
      </c>
      <c r="F387" s="23"/>
      <c r="G387" s="23">
        <v>1</v>
      </c>
      <c r="H387" s="23">
        <v>172.3</v>
      </c>
      <c r="I387" s="23">
        <v>7</v>
      </c>
      <c r="J387" s="35" t="s">
        <v>72</v>
      </c>
      <c r="K387" s="23">
        <v>5</v>
      </c>
      <c r="L387" s="64">
        <f>L381*5</f>
        <v>37</v>
      </c>
      <c r="M387" s="64" t="s">
        <v>77</v>
      </c>
      <c r="N387" s="25">
        <v>45341</v>
      </c>
      <c r="O387" s="64">
        <f>O381*5</f>
        <v>34.5</v>
      </c>
      <c r="P387" s="64" t="s">
        <v>77</v>
      </c>
      <c r="Q387" s="26">
        <v>45019</v>
      </c>
      <c r="R387" s="26" t="s">
        <v>238</v>
      </c>
      <c r="S387" s="23" t="s">
        <v>166</v>
      </c>
      <c r="T387" s="23" t="s">
        <v>193</v>
      </c>
      <c r="U387" s="110" t="s">
        <v>362</v>
      </c>
    </row>
    <row r="388" spans="2:21" s="144" customFormat="1" ht="28.5" customHeight="1" x14ac:dyDescent="0.2">
      <c r="B388" s="44" t="s">
        <v>609</v>
      </c>
      <c r="C388" s="23" t="s">
        <v>420</v>
      </c>
      <c r="D388" s="23" t="s">
        <v>77</v>
      </c>
      <c r="E388" s="23" t="s">
        <v>557</v>
      </c>
      <c r="F388" s="23"/>
      <c r="G388" s="23">
        <v>1</v>
      </c>
      <c r="H388" s="23">
        <v>172.3</v>
      </c>
      <c r="I388" s="23">
        <v>8</v>
      </c>
      <c r="J388" s="35" t="s">
        <v>72</v>
      </c>
      <c r="K388" s="23">
        <v>6</v>
      </c>
      <c r="L388" s="64">
        <f>L381*6</f>
        <v>44.400000000000006</v>
      </c>
      <c r="M388" s="64" t="s">
        <v>77</v>
      </c>
      <c r="N388" s="25">
        <v>45341</v>
      </c>
      <c r="O388" s="64">
        <f>O381*6</f>
        <v>41.400000000000006</v>
      </c>
      <c r="P388" s="64" t="s">
        <v>77</v>
      </c>
      <c r="Q388" s="26">
        <v>45019</v>
      </c>
      <c r="R388" s="26" t="s">
        <v>238</v>
      </c>
      <c r="S388" s="23" t="s">
        <v>166</v>
      </c>
      <c r="T388" s="23" t="s">
        <v>193</v>
      </c>
      <c r="U388" s="110" t="s">
        <v>362</v>
      </c>
    </row>
    <row r="389" spans="2:21" s="144" customFormat="1" ht="28.5" customHeight="1" x14ac:dyDescent="0.2">
      <c r="B389" s="44" t="s">
        <v>609</v>
      </c>
      <c r="C389" s="23" t="s">
        <v>420</v>
      </c>
      <c r="D389" s="23" t="s">
        <v>77</v>
      </c>
      <c r="E389" s="23" t="s">
        <v>557</v>
      </c>
      <c r="F389" s="23"/>
      <c r="G389" s="23">
        <v>1</v>
      </c>
      <c r="H389" s="23">
        <v>172.3</v>
      </c>
      <c r="I389" s="23">
        <v>9</v>
      </c>
      <c r="J389" s="35" t="s">
        <v>72</v>
      </c>
      <c r="K389" s="23">
        <v>7</v>
      </c>
      <c r="L389" s="64">
        <f>L381*7</f>
        <v>51.800000000000004</v>
      </c>
      <c r="M389" s="64" t="s">
        <v>77</v>
      </c>
      <c r="N389" s="25">
        <v>45341</v>
      </c>
      <c r="O389" s="64">
        <f>O381*7</f>
        <v>48.300000000000004</v>
      </c>
      <c r="P389" s="64" t="s">
        <v>77</v>
      </c>
      <c r="Q389" s="26">
        <v>45019</v>
      </c>
      <c r="R389" s="26" t="s">
        <v>238</v>
      </c>
      <c r="S389" s="23" t="s">
        <v>166</v>
      </c>
      <c r="T389" s="23" t="s">
        <v>193</v>
      </c>
      <c r="U389" s="110" t="s">
        <v>362</v>
      </c>
    </row>
    <row r="390" spans="2:21" s="144" customFormat="1" ht="28.5" customHeight="1" x14ac:dyDescent="0.2">
      <c r="B390" s="44" t="s">
        <v>609</v>
      </c>
      <c r="C390" s="23" t="s">
        <v>420</v>
      </c>
      <c r="D390" s="23" t="s">
        <v>77</v>
      </c>
      <c r="E390" s="23" t="s">
        <v>557</v>
      </c>
      <c r="F390" s="23"/>
      <c r="G390" s="23">
        <v>1</v>
      </c>
      <c r="H390" s="23">
        <v>172.3</v>
      </c>
      <c r="I390" s="23">
        <v>10</v>
      </c>
      <c r="J390" s="35" t="s">
        <v>72</v>
      </c>
      <c r="K390" s="23">
        <v>8</v>
      </c>
      <c r="L390" s="64">
        <f>L381*8</f>
        <v>59.2</v>
      </c>
      <c r="M390" s="64" t="s">
        <v>77</v>
      </c>
      <c r="N390" s="25">
        <v>45341</v>
      </c>
      <c r="O390" s="64">
        <f>O381*8</f>
        <v>55.2</v>
      </c>
      <c r="P390" s="64" t="s">
        <v>77</v>
      </c>
      <c r="Q390" s="26">
        <v>45019</v>
      </c>
      <c r="R390" s="26" t="s">
        <v>238</v>
      </c>
      <c r="S390" s="23" t="s">
        <v>166</v>
      </c>
      <c r="T390" s="23" t="s">
        <v>193</v>
      </c>
      <c r="U390" s="110" t="s">
        <v>362</v>
      </c>
    </row>
    <row r="391" spans="2:21" s="144" customFormat="1" ht="28.5" customHeight="1" x14ac:dyDescent="0.2">
      <c r="B391" s="44" t="s">
        <v>609</v>
      </c>
      <c r="C391" s="23" t="s">
        <v>420</v>
      </c>
      <c r="D391" s="23" t="s">
        <v>77</v>
      </c>
      <c r="E391" s="23" t="s">
        <v>557</v>
      </c>
      <c r="F391" s="23"/>
      <c r="G391" s="23">
        <v>1</v>
      </c>
      <c r="H391" s="23">
        <v>172.3</v>
      </c>
      <c r="I391" s="23">
        <v>11</v>
      </c>
      <c r="J391" s="35" t="s">
        <v>100</v>
      </c>
      <c r="K391" s="23">
        <v>2</v>
      </c>
      <c r="L391" s="64">
        <v>4.2</v>
      </c>
      <c r="M391" s="64" t="s">
        <v>77</v>
      </c>
      <c r="N391" s="25">
        <v>45341</v>
      </c>
      <c r="O391" s="64">
        <v>3.45</v>
      </c>
      <c r="P391" s="64" t="s">
        <v>77</v>
      </c>
      <c r="Q391" s="26">
        <v>45019</v>
      </c>
      <c r="R391" s="26" t="s">
        <v>238</v>
      </c>
      <c r="S391" s="23" t="s">
        <v>166</v>
      </c>
      <c r="T391" s="23" t="s">
        <v>193</v>
      </c>
      <c r="U391" s="110" t="s">
        <v>362</v>
      </c>
    </row>
    <row r="392" spans="2:21" s="144" customFormat="1" ht="28.5" customHeight="1" x14ac:dyDescent="0.2">
      <c r="B392" s="44" t="s">
        <v>609</v>
      </c>
      <c r="C392" s="23" t="s">
        <v>420</v>
      </c>
      <c r="D392" s="23" t="s">
        <v>77</v>
      </c>
      <c r="E392" s="23" t="s">
        <v>557</v>
      </c>
      <c r="F392" s="23"/>
      <c r="G392" s="23">
        <v>1</v>
      </c>
      <c r="H392" s="23">
        <v>172.3</v>
      </c>
      <c r="I392" s="23">
        <v>12</v>
      </c>
      <c r="J392" s="35" t="s">
        <v>167</v>
      </c>
      <c r="K392" s="23" t="s">
        <v>77</v>
      </c>
      <c r="L392" s="64" t="s">
        <v>77</v>
      </c>
      <c r="M392" s="64" t="s">
        <v>77</v>
      </c>
      <c r="N392" s="25">
        <v>45341</v>
      </c>
      <c r="O392" s="64" t="s">
        <v>77</v>
      </c>
      <c r="P392" s="64" t="s">
        <v>77</v>
      </c>
      <c r="Q392" s="26">
        <v>45019</v>
      </c>
      <c r="R392" s="26" t="s">
        <v>238</v>
      </c>
      <c r="S392" s="23" t="s">
        <v>166</v>
      </c>
      <c r="T392" s="23" t="s">
        <v>193</v>
      </c>
      <c r="U392" s="110" t="s">
        <v>362</v>
      </c>
    </row>
    <row r="393" spans="2:21" s="144" customFormat="1" ht="28.5" customHeight="1" x14ac:dyDescent="0.2">
      <c r="B393" s="44" t="s">
        <v>609</v>
      </c>
      <c r="C393" s="23" t="s">
        <v>420</v>
      </c>
      <c r="D393" s="23" t="s">
        <v>77</v>
      </c>
      <c r="E393" s="23" t="s">
        <v>558</v>
      </c>
      <c r="F393" s="23"/>
      <c r="G393" s="23">
        <v>1</v>
      </c>
      <c r="H393" s="23">
        <v>172.3</v>
      </c>
      <c r="I393" s="23">
        <v>1</v>
      </c>
      <c r="J393" s="35" t="s">
        <v>76</v>
      </c>
      <c r="K393" s="23">
        <v>2</v>
      </c>
      <c r="L393" s="24">
        <v>5.4</v>
      </c>
      <c r="M393" s="64" t="s">
        <v>77</v>
      </c>
      <c r="N393" s="25">
        <v>45341</v>
      </c>
      <c r="O393" s="64">
        <v>5.0999999999999996</v>
      </c>
      <c r="P393" s="64" t="s">
        <v>77</v>
      </c>
      <c r="Q393" s="26">
        <v>45019</v>
      </c>
      <c r="R393" s="26" t="s">
        <v>238</v>
      </c>
      <c r="S393" s="23" t="s">
        <v>166</v>
      </c>
      <c r="T393" s="23" t="s">
        <v>193</v>
      </c>
      <c r="U393" s="110" t="s">
        <v>362</v>
      </c>
    </row>
    <row r="394" spans="2:21" s="144" customFormat="1" ht="28.5" customHeight="1" x14ac:dyDescent="0.2">
      <c r="B394" s="44" t="s">
        <v>609</v>
      </c>
      <c r="C394" s="23" t="s">
        <v>420</v>
      </c>
      <c r="D394" s="23" t="s">
        <v>77</v>
      </c>
      <c r="E394" s="23" t="s">
        <v>558</v>
      </c>
      <c r="F394" s="23"/>
      <c r="G394" s="23">
        <v>1</v>
      </c>
      <c r="H394" s="23">
        <v>172.3</v>
      </c>
      <c r="I394" s="23">
        <v>2</v>
      </c>
      <c r="J394" s="35" t="s">
        <v>82</v>
      </c>
      <c r="K394" s="23">
        <v>2</v>
      </c>
      <c r="L394" s="24">
        <f>L393*2</f>
        <v>10.8</v>
      </c>
      <c r="M394" s="64" t="s">
        <v>77</v>
      </c>
      <c r="N394" s="25">
        <v>45341</v>
      </c>
      <c r="O394" s="24">
        <f>O393*2</f>
        <v>10.199999999999999</v>
      </c>
      <c r="P394" s="64" t="s">
        <v>77</v>
      </c>
      <c r="Q394" s="26">
        <v>45019</v>
      </c>
      <c r="R394" s="26" t="s">
        <v>238</v>
      </c>
      <c r="S394" s="23" t="s">
        <v>166</v>
      </c>
      <c r="T394" s="23" t="s">
        <v>193</v>
      </c>
      <c r="U394" s="110" t="s">
        <v>362</v>
      </c>
    </row>
    <row r="395" spans="2:21" s="144" customFormat="1" ht="28.5" customHeight="1" x14ac:dyDescent="0.2">
      <c r="B395" s="44" t="s">
        <v>609</v>
      </c>
      <c r="C395" s="23" t="s">
        <v>420</v>
      </c>
      <c r="D395" s="23" t="s">
        <v>77</v>
      </c>
      <c r="E395" s="23" t="s">
        <v>558</v>
      </c>
      <c r="F395" s="23"/>
      <c r="G395" s="23">
        <v>1</v>
      </c>
      <c r="H395" s="23">
        <v>172.3</v>
      </c>
      <c r="I395" s="23">
        <v>3</v>
      </c>
      <c r="J395" s="35" t="s">
        <v>95</v>
      </c>
      <c r="K395" s="23">
        <v>3</v>
      </c>
      <c r="L395" s="64">
        <f>L393*1.5</f>
        <v>8.1000000000000014</v>
      </c>
      <c r="M395" s="64" t="s">
        <v>77</v>
      </c>
      <c r="N395" s="25">
        <v>45341</v>
      </c>
      <c r="O395" s="64">
        <f>O393*1.5</f>
        <v>7.6499999999999995</v>
      </c>
      <c r="P395" s="64" t="s">
        <v>77</v>
      </c>
      <c r="Q395" s="26">
        <v>45019</v>
      </c>
      <c r="R395" s="26" t="s">
        <v>238</v>
      </c>
      <c r="S395" s="23" t="s">
        <v>166</v>
      </c>
      <c r="T395" s="23" t="s">
        <v>193</v>
      </c>
      <c r="U395" s="110" t="s">
        <v>362</v>
      </c>
    </row>
    <row r="396" spans="2:21" s="144" customFormat="1" ht="28.5" customHeight="1" x14ac:dyDescent="0.2">
      <c r="B396" s="44" t="s">
        <v>609</v>
      </c>
      <c r="C396" s="23" t="s">
        <v>420</v>
      </c>
      <c r="D396" s="23" t="s">
        <v>77</v>
      </c>
      <c r="E396" s="23" t="s">
        <v>558</v>
      </c>
      <c r="F396" s="23"/>
      <c r="G396" s="23">
        <v>1</v>
      </c>
      <c r="H396" s="23">
        <v>172.3</v>
      </c>
      <c r="I396" s="23">
        <v>4</v>
      </c>
      <c r="J396" s="35" t="s">
        <v>97</v>
      </c>
      <c r="K396" s="23">
        <v>3</v>
      </c>
      <c r="L396" s="64">
        <f>L393*3</f>
        <v>16.200000000000003</v>
      </c>
      <c r="M396" s="64" t="s">
        <v>77</v>
      </c>
      <c r="N396" s="25">
        <v>45341</v>
      </c>
      <c r="O396" s="64">
        <f>O393*3</f>
        <v>15.299999999999999</v>
      </c>
      <c r="P396" s="64" t="s">
        <v>77</v>
      </c>
      <c r="Q396" s="26">
        <v>45019</v>
      </c>
      <c r="R396" s="26" t="s">
        <v>238</v>
      </c>
      <c r="S396" s="23" t="s">
        <v>166</v>
      </c>
      <c r="T396" s="23" t="s">
        <v>193</v>
      </c>
      <c r="U396" s="110" t="s">
        <v>362</v>
      </c>
    </row>
    <row r="397" spans="2:21" s="144" customFormat="1" ht="28.5" customHeight="1" x14ac:dyDescent="0.2">
      <c r="B397" s="44" t="s">
        <v>609</v>
      </c>
      <c r="C397" s="23" t="s">
        <v>420</v>
      </c>
      <c r="D397" s="23" t="s">
        <v>77</v>
      </c>
      <c r="E397" s="23" t="s">
        <v>558</v>
      </c>
      <c r="F397" s="23"/>
      <c r="G397" s="23">
        <v>1</v>
      </c>
      <c r="H397" s="23">
        <v>172.3</v>
      </c>
      <c r="I397" s="23">
        <v>5</v>
      </c>
      <c r="J397" s="35" t="s">
        <v>96</v>
      </c>
      <c r="K397" s="23">
        <v>4</v>
      </c>
      <c r="L397" s="64">
        <f>L393*2</f>
        <v>10.8</v>
      </c>
      <c r="M397" s="64" t="s">
        <v>77</v>
      </c>
      <c r="N397" s="25">
        <v>45341</v>
      </c>
      <c r="O397" s="64">
        <f>O393*2</f>
        <v>10.199999999999999</v>
      </c>
      <c r="P397" s="64" t="s">
        <v>77</v>
      </c>
      <c r="Q397" s="26">
        <v>45019</v>
      </c>
      <c r="R397" s="26" t="s">
        <v>238</v>
      </c>
      <c r="S397" s="23" t="s">
        <v>166</v>
      </c>
      <c r="T397" s="23" t="s">
        <v>193</v>
      </c>
      <c r="U397" s="110" t="s">
        <v>362</v>
      </c>
    </row>
    <row r="398" spans="2:21" s="144" customFormat="1" ht="28.5" customHeight="1" x14ac:dyDescent="0.2">
      <c r="B398" s="44" t="s">
        <v>609</v>
      </c>
      <c r="C398" s="23" t="s">
        <v>420</v>
      </c>
      <c r="D398" s="23" t="s">
        <v>77</v>
      </c>
      <c r="E398" s="23" t="s">
        <v>558</v>
      </c>
      <c r="F398" s="23"/>
      <c r="G398" s="23">
        <v>1</v>
      </c>
      <c r="H398" s="23">
        <v>172.3</v>
      </c>
      <c r="I398" s="23">
        <v>6</v>
      </c>
      <c r="J398" s="35" t="s">
        <v>72</v>
      </c>
      <c r="K398" s="23">
        <v>4</v>
      </c>
      <c r="L398" s="64">
        <f>L393*4</f>
        <v>21.6</v>
      </c>
      <c r="M398" s="64" t="s">
        <v>77</v>
      </c>
      <c r="N398" s="25">
        <v>45341</v>
      </c>
      <c r="O398" s="64">
        <f>O393*4</f>
        <v>20.399999999999999</v>
      </c>
      <c r="P398" s="64" t="s">
        <v>77</v>
      </c>
      <c r="Q398" s="26">
        <v>45019</v>
      </c>
      <c r="R398" s="26" t="s">
        <v>238</v>
      </c>
      <c r="S398" s="23" t="s">
        <v>166</v>
      </c>
      <c r="T398" s="23" t="s">
        <v>193</v>
      </c>
      <c r="U398" s="110" t="s">
        <v>362</v>
      </c>
    </row>
    <row r="399" spans="2:21" s="144" customFormat="1" ht="28.5" customHeight="1" x14ac:dyDescent="0.2">
      <c r="B399" s="44" t="s">
        <v>609</v>
      </c>
      <c r="C399" s="23" t="s">
        <v>420</v>
      </c>
      <c r="D399" s="23" t="s">
        <v>77</v>
      </c>
      <c r="E399" s="23" t="s">
        <v>558</v>
      </c>
      <c r="F399" s="23"/>
      <c r="G399" s="23">
        <v>1</v>
      </c>
      <c r="H399" s="23">
        <v>172.3</v>
      </c>
      <c r="I399" s="23">
        <v>7</v>
      </c>
      <c r="J399" s="35" t="s">
        <v>72</v>
      </c>
      <c r="K399" s="23">
        <v>5</v>
      </c>
      <c r="L399" s="64">
        <f>L393*5</f>
        <v>27</v>
      </c>
      <c r="M399" s="64" t="s">
        <v>77</v>
      </c>
      <c r="N399" s="25">
        <v>45341</v>
      </c>
      <c r="O399" s="64">
        <f>O393*5</f>
        <v>25.5</v>
      </c>
      <c r="P399" s="64" t="s">
        <v>77</v>
      </c>
      <c r="Q399" s="26">
        <v>45019</v>
      </c>
      <c r="R399" s="26" t="s">
        <v>238</v>
      </c>
      <c r="S399" s="23" t="s">
        <v>166</v>
      </c>
      <c r="T399" s="23" t="s">
        <v>193</v>
      </c>
      <c r="U399" s="110" t="s">
        <v>362</v>
      </c>
    </row>
    <row r="400" spans="2:21" s="144" customFormat="1" ht="28.5" customHeight="1" x14ac:dyDescent="0.2">
      <c r="B400" s="44" t="s">
        <v>609</v>
      </c>
      <c r="C400" s="23" t="s">
        <v>420</v>
      </c>
      <c r="D400" s="23" t="s">
        <v>77</v>
      </c>
      <c r="E400" s="23" t="s">
        <v>558</v>
      </c>
      <c r="F400" s="23"/>
      <c r="G400" s="23">
        <v>1</v>
      </c>
      <c r="H400" s="23">
        <v>172.3</v>
      </c>
      <c r="I400" s="23">
        <v>8</v>
      </c>
      <c r="J400" s="35" t="s">
        <v>72</v>
      </c>
      <c r="K400" s="23">
        <v>6</v>
      </c>
      <c r="L400" s="64">
        <f>L393*6</f>
        <v>32.400000000000006</v>
      </c>
      <c r="M400" s="64" t="s">
        <v>77</v>
      </c>
      <c r="N400" s="25">
        <v>45341</v>
      </c>
      <c r="O400" s="64">
        <f>O393*6</f>
        <v>30.599999999999998</v>
      </c>
      <c r="P400" s="64" t="s">
        <v>77</v>
      </c>
      <c r="Q400" s="26">
        <v>45019</v>
      </c>
      <c r="R400" s="26" t="s">
        <v>238</v>
      </c>
      <c r="S400" s="23" t="s">
        <v>166</v>
      </c>
      <c r="T400" s="23" t="s">
        <v>193</v>
      </c>
      <c r="U400" s="110" t="s">
        <v>362</v>
      </c>
    </row>
    <row r="401" spans="2:21" s="144" customFormat="1" ht="28.5" customHeight="1" x14ac:dyDescent="0.2">
      <c r="B401" s="44" t="s">
        <v>609</v>
      </c>
      <c r="C401" s="23" t="s">
        <v>420</v>
      </c>
      <c r="D401" s="23" t="s">
        <v>77</v>
      </c>
      <c r="E401" s="23" t="s">
        <v>558</v>
      </c>
      <c r="F401" s="23"/>
      <c r="G401" s="23">
        <v>1</v>
      </c>
      <c r="H401" s="23">
        <v>172.3</v>
      </c>
      <c r="I401" s="23">
        <v>9</v>
      </c>
      <c r="J401" s="35" t="s">
        <v>72</v>
      </c>
      <c r="K401" s="23">
        <v>7</v>
      </c>
      <c r="L401" s="64">
        <f>L393*7</f>
        <v>37.800000000000004</v>
      </c>
      <c r="M401" s="64" t="s">
        <v>77</v>
      </c>
      <c r="N401" s="25">
        <v>45341</v>
      </c>
      <c r="O401" s="64">
        <f>O393*7</f>
        <v>35.699999999999996</v>
      </c>
      <c r="P401" s="64" t="s">
        <v>77</v>
      </c>
      <c r="Q401" s="26">
        <v>45019</v>
      </c>
      <c r="R401" s="26" t="s">
        <v>238</v>
      </c>
      <c r="S401" s="23" t="s">
        <v>166</v>
      </c>
      <c r="T401" s="23" t="s">
        <v>193</v>
      </c>
      <c r="U401" s="110" t="s">
        <v>362</v>
      </c>
    </row>
    <row r="402" spans="2:21" s="144" customFormat="1" ht="28.5" customHeight="1" x14ac:dyDescent="0.2">
      <c r="B402" s="44" t="s">
        <v>609</v>
      </c>
      <c r="C402" s="23" t="s">
        <v>420</v>
      </c>
      <c r="D402" s="23" t="s">
        <v>77</v>
      </c>
      <c r="E402" s="23" t="s">
        <v>558</v>
      </c>
      <c r="F402" s="23"/>
      <c r="G402" s="23">
        <v>1</v>
      </c>
      <c r="H402" s="23">
        <v>172.3</v>
      </c>
      <c r="I402" s="23">
        <v>10</v>
      </c>
      <c r="J402" s="35" t="s">
        <v>72</v>
      </c>
      <c r="K402" s="23">
        <v>8</v>
      </c>
      <c r="L402" s="64">
        <f>L393*8</f>
        <v>43.2</v>
      </c>
      <c r="M402" s="64" t="s">
        <v>77</v>
      </c>
      <c r="N402" s="25">
        <v>45341</v>
      </c>
      <c r="O402" s="64">
        <f>O393*8</f>
        <v>40.799999999999997</v>
      </c>
      <c r="P402" s="64" t="s">
        <v>77</v>
      </c>
      <c r="Q402" s="26">
        <v>45019</v>
      </c>
      <c r="R402" s="26" t="s">
        <v>238</v>
      </c>
      <c r="S402" s="23" t="s">
        <v>166</v>
      </c>
      <c r="T402" s="23" t="s">
        <v>193</v>
      </c>
      <c r="U402" s="110" t="s">
        <v>362</v>
      </c>
    </row>
    <row r="403" spans="2:21" s="144" customFormat="1" ht="28.5" customHeight="1" x14ac:dyDescent="0.2">
      <c r="B403" s="44" t="s">
        <v>609</v>
      </c>
      <c r="C403" s="23" t="s">
        <v>420</v>
      </c>
      <c r="D403" s="23" t="s">
        <v>77</v>
      </c>
      <c r="E403" s="23" t="s">
        <v>558</v>
      </c>
      <c r="F403" s="23"/>
      <c r="G403" s="23">
        <v>1</v>
      </c>
      <c r="H403" s="23">
        <v>172.3</v>
      </c>
      <c r="I403" s="23">
        <v>11</v>
      </c>
      <c r="J403" s="35" t="s">
        <v>100</v>
      </c>
      <c r="K403" s="23">
        <v>2</v>
      </c>
      <c r="L403" s="64">
        <v>2.5499999999999998</v>
      </c>
      <c r="M403" s="64" t="s">
        <v>77</v>
      </c>
      <c r="N403" s="25">
        <v>45341</v>
      </c>
      <c r="O403" s="64">
        <v>2.5499999999999998</v>
      </c>
      <c r="P403" s="64" t="s">
        <v>77</v>
      </c>
      <c r="Q403" s="26">
        <v>45019</v>
      </c>
      <c r="R403" s="26" t="s">
        <v>238</v>
      </c>
      <c r="S403" s="23" t="s">
        <v>166</v>
      </c>
      <c r="T403" s="23" t="s">
        <v>193</v>
      </c>
      <c r="U403" s="110" t="s">
        <v>362</v>
      </c>
    </row>
    <row r="404" spans="2:21" s="144" customFormat="1" ht="28.5" customHeight="1" x14ac:dyDescent="0.2">
      <c r="B404" s="44" t="s">
        <v>609</v>
      </c>
      <c r="C404" s="23" t="s">
        <v>420</v>
      </c>
      <c r="D404" s="23" t="s">
        <v>77</v>
      </c>
      <c r="E404" s="23" t="s">
        <v>558</v>
      </c>
      <c r="F404" s="23"/>
      <c r="G404" s="23">
        <v>1</v>
      </c>
      <c r="H404" s="23">
        <v>172.3</v>
      </c>
      <c r="I404" s="23">
        <v>12</v>
      </c>
      <c r="J404" s="35" t="s">
        <v>167</v>
      </c>
      <c r="K404" s="23" t="s">
        <v>77</v>
      </c>
      <c r="L404" s="64" t="s">
        <v>77</v>
      </c>
      <c r="M404" s="64" t="s">
        <v>77</v>
      </c>
      <c r="N404" s="25">
        <v>45341</v>
      </c>
      <c r="O404" s="64" t="s">
        <v>77</v>
      </c>
      <c r="P404" s="64" t="s">
        <v>77</v>
      </c>
      <c r="Q404" s="26">
        <v>45019</v>
      </c>
      <c r="R404" s="26" t="s">
        <v>238</v>
      </c>
      <c r="S404" s="23" t="s">
        <v>166</v>
      </c>
      <c r="T404" s="23" t="s">
        <v>193</v>
      </c>
      <c r="U404" s="110" t="s">
        <v>362</v>
      </c>
    </row>
    <row r="405" spans="2:21" s="144" customFormat="1" ht="28.5" customHeight="1" x14ac:dyDescent="0.2">
      <c r="B405" s="44" t="s">
        <v>609</v>
      </c>
      <c r="C405" s="23" t="s">
        <v>420</v>
      </c>
      <c r="D405" s="23" t="s">
        <v>77</v>
      </c>
      <c r="E405" s="23" t="s">
        <v>559</v>
      </c>
      <c r="F405" s="23"/>
      <c r="G405" s="23">
        <v>1</v>
      </c>
      <c r="H405" s="23">
        <v>172.3</v>
      </c>
      <c r="I405" s="23">
        <v>1</v>
      </c>
      <c r="J405" s="35" t="s">
        <v>76</v>
      </c>
      <c r="K405" s="23">
        <v>2</v>
      </c>
      <c r="L405" s="24">
        <v>7.9</v>
      </c>
      <c r="M405" s="64" t="s">
        <v>77</v>
      </c>
      <c r="N405" s="25">
        <v>45341</v>
      </c>
      <c r="O405" s="64">
        <v>7.4</v>
      </c>
      <c r="P405" s="64" t="s">
        <v>77</v>
      </c>
      <c r="Q405" s="26">
        <v>45019</v>
      </c>
      <c r="R405" s="26" t="s">
        <v>238</v>
      </c>
      <c r="S405" s="23" t="s">
        <v>166</v>
      </c>
      <c r="T405" s="23" t="s">
        <v>193</v>
      </c>
      <c r="U405" s="110" t="s">
        <v>362</v>
      </c>
    </row>
    <row r="406" spans="2:21" s="144" customFormat="1" ht="28.5" customHeight="1" x14ac:dyDescent="0.2">
      <c r="B406" s="44" t="s">
        <v>609</v>
      </c>
      <c r="C406" s="23" t="s">
        <v>420</v>
      </c>
      <c r="D406" s="23" t="s">
        <v>77</v>
      </c>
      <c r="E406" s="23" t="s">
        <v>559</v>
      </c>
      <c r="F406" s="23"/>
      <c r="G406" s="23">
        <v>1</v>
      </c>
      <c r="H406" s="23">
        <v>172.3</v>
      </c>
      <c r="I406" s="23">
        <v>2</v>
      </c>
      <c r="J406" s="35" t="s">
        <v>82</v>
      </c>
      <c r="K406" s="23">
        <v>2</v>
      </c>
      <c r="L406" s="24">
        <f>L405*2</f>
        <v>15.8</v>
      </c>
      <c r="M406" s="64" t="s">
        <v>77</v>
      </c>
      <c r="N406" s="25">
        <v>45341</v>
      </c>
      <c r="O406" s="24">
        <f>O405*2</f>
        <v>14.8</v>
      </c>
      <c r="P406" s="64" t="s">
        <v>77</v>
      </c>
      <c r="Q406" s="26">
        <v>45019</v>
      </c>
      <c r="R406" s="26" t="s">
        <v>238</v>
      </c>
      <c r="S406" s="23" t="s">
        <v>166</v>
      </c>
      <c r="T406" s="23" t="s">
        <v>193</v>
      </c>
      <c r="U406" s="110" t="s">
        <v>362</v>
      </c>
    </row>
    <row r="407" spans="2:21" s="144" customFormat="1" ht="28.5" customHeight="1" x14ac:dyDescent="0.2">
      <c r="B407" s="44" t="s">
        <v>609</v>
      </c>
      <c r="C407" s="23" t="s">
        <v>420</v>
      </c>
      <c r="D407" s="23" t="s">
        <v>77</v>
      </c>
      <c r="E407" s="23" t="s">
        <v>559</v>
      </c>
      <c r="F407" s="23"/>
      <c r="G407" s="23">
        <v>1</v>
      </c>
      <c r="H407" s="23">
        <v>172.3</v>
      </c>
      <c r="I407" s="23">
        <v>3</v>
      </c>
      <c r="J407" s="35" t="s">
        <v>95</v>
      </c>
      <c r="K407" s="23">
        <v>3</v>
      </c>
      <c r="L407" s="64">
        <f>L405*1.5</f>
        <v>11.850000000000001</v>
      </c>
      <c r="M407" s="64" t="s">
        <v>77</v>
      </c>
      <c r="N407" s="25">
        <v>45341</v>
      </c>
      <c r="O407" s="64">
        <f>O405*1.5</f>
        <v>11.100000000000001</v>
      </c>
      <c r="P407" s="64" t="s">
        <v>77</v>
      </c>
      <c r="Q407" s="26">
        <v>45019</v>
      </c>
      <c r="R407" s="26" t="s">
        <v>238</v>
      </c>
      <c r="S407" s="23" t="s">
        <v>166</v>
      </c>
      <c r="T407" s="23" t="s">
        <v>193</v>
      </c>
      <c r="U407" s="110" t="s">
        <v>362</v>
      </c>
    </row>
    <row r="408" spans="2:21" s="144" customFormat="1" ht="28.5" customHeight="1" x14ac:dyDescent="0.2">
      <c r="B408" s="44" t="s">
        <v>609</v>
      </c>
      <c r="C408" s="23" t="s">
        <v>420</v>
      </c>
      <c r="D408" s="23" t="s">
        <v>77</v>
      </c>
      <c r="E408" s="23" t="s">
        <v>559</v>
      </c>
      <c r="F408" s="23"/>
      <c r="G408" s="23">
        <v>1</v>
      </c>
      <c r="H408" s="23">
        <v>172.3</v>
      </c>
      <c r="I408" s="23">
        <v>4</v>
      </c>
      <c r="J408" s="35" t="s">
        <v>97</v>
      </c>
      <c r="K408" s="23">
        <v>3</v>
      </c>
      <c r="L408" s="64">
        <f>L405*3</f>
        <v>23.700000000000003</v>
      </c>
      <c r="M408" s="64" t="s">
        <v>77</v>
      </c>
      <c r="N408" s="25">
        <v>45341</v>
      </c>
      <c r="O408" s="64">
        <f>O405*3</f>
        <v>22.200000000000003</v>
      </c>
      <c r="P408" s="64" t="s">
        <v>77</v>
      </c>
      <c r="Q408" s="26">
        <v>45019</v>
      </c>
      <c r="R408" s="26" t="s">
        <v>238</v>
      </c>
      <c r="S408" s="23" t="s">
        <v>166</v>
      </c>
      <c r="T408" s="23" t="s">
        <v>193</v>
      </c>
      <c r="U408" s="110" t="s">
        <v>362</v>
      </c>
    </row>
    <row r="409" spans="2:21" s="144" customFormat="1" ht="28.5" customHeight="1" x14ac:dyDescent="0.2">
      <c r="B409" s="44" t="s">
        <v>609</v>
      </c>
      <c r="C409" s="23" t="s">
        <v>420</v>
      </c>
      <c r="D409" s="23" t="s">
        <v>77</v>
      </c>
      <c r="E409" s="23" t="s">
        <v>559</v>
      </c>
      <c r="F409" s="23"/>
      <c r="G409" s="23">
        <v>1</v>
      </c>
      <c r="H409" s="23">
        <v>172.3</v>
      </c>
      <c r="I409" s="23">
        <v>5</v>
      </c>
      <c r="J409" s="35" t="s">
        <v>96</v>
      </c>
      <c r="K409" s="23">
        <v>4</v>
      </c>
      <c r="L409" s="64">
        <f>L405*2</f>
        <v>15.8</v>
      </c>
      <c r="M409" s="64" t="s">
        <v>77</v>
      </c>
      <c r="N409" s="25">
        <v>45341</v>
      </c>
      <c r="O409" s="64">
        <f>O405*2</f>
        <v>14.8</v>
      </c>
      <c r="P409" s="64" t="s">
        <v>77</v>
      </c>
      <c r="Q409" s="26">
        <v>45019</v>
      </c>
      <c r="R409" s="26" t="s">
        <v>238</v>
      </c>
      <c r="S409" s="23" t="s">
        <v>166</v>
      </c>
      <c r="T409" s="23" t="s">
        <v>193</v>
      </c>
      <c r="U409" s="110" t="s">
        <v>362</v>
      </c>
    </row>
    <row r="410" spans="2:21" s="144" customFormat="1" ht="28.5" customHeight="1" x14ac:dyDescent="0.2">
      <c r="B410" s="44" t="s">
        <v>609</v>
      </c>
      <c r="C410" s="23" t="s">
        <v>420</v>
      </c>
      <c r="D410" s="23" t="s">
        <v>77</v>
      </c>
      <c r="E410" s="23" t="s">
        <v>559</v>
      </c>
      <c r="F410" s="23"/>
      <c r="G410" s="23">
        <v>1</v>
      </c>
      <c r="H410" s="23">
        <v>172.3</v>
      </c>
      <c r="I410" s="23">
        <v>6</v>
      </c>
      <c r="J410" s="35" t="s">
        <v>72</v>
      </c>
      <c r="K410" s="23">
        <v>4</v>
      </c>
      <c r="L410" s="64">
        <f>L405*4</f>
        <v>31.6</v>
      </c>
      <c r="M410" s="64" t="s">
        <v>77</v>
      </c>
      <c r="N410" s="25">
        <v>45341</v>
      </c>
      <c r="O410" s="64">
        <f>O405*4</f>
        <v>29.6</v>
      </c>
      <c r="P410" s="64" t="s">
        <v>77</v>
      </c>
      <c r="Q410" s="26">
        <v>45019</v>
      </c>
      <c r="R410" s="26" t="s">
        <v>238</v>
      </c>
      <c r="S410" s="23" t="s">
        <v>166</v>
      </c>
      <c r="T410" s="23" t="s">
        <v>193</v>
      </c>
      <c r="U410" s="110" t="s">
        <v>362</v>
      </c>
    </row>
    <row r="411" spans="2:21" s="144" customFormat="1" ht="28.5" customHeight="1" x14ac:dyDescent="0.2">
      <c r="B411" s="44" t="s">
        <v>609</v>
      </c>
      <c r="C411" s="23" t="s">
        <v>420</v>
      </c>
      <c r="D411" s="23" t="s">
        <v>77</v>
      </c>
      <c r="E411" s="23" t="s">
        <v>559</v>
      </c>
      <c r="F411" s="23"/>
      <c r="G411" s="23">
        <v>1</v>
      </c>
      <c r="H411" s="23">
        <v>172.3</v>
      </c>
      <c r="I411" s="23">
        <v>7</v>
      </c>
      <c r="J411" s="35" t="s">
        <v>72</v>
      </c>
      <c r="K411" s="23">
        <v>5</v>
      </c>
      <c r="L411" s="64">
        <f>L405*5</f>
        <v>39.5</v>
      </c>
      <c r="M411" s="64" t="s">
        <v>77</v>
      </c>
      <c r="N411" s="25">
        <v>45341</v>
      </c>
      <c r="O411" s="64">
        <f>O405*5</f>
        <v>37</v>
      </c>
      <c r="P411" s="64" t="s">
        <v>77</v>
      </c>
      <c r="Q411" s="26">
        <v>45019</v>
      </c>
      <c r="R411" s="26" t="s">
        <v>238</v>
      </c>
      <c r="S411" s="23" t="s">
        <v>166</v>
      </c>
      <c r="T411" s="23" t="s">
        <v>193</v>
      </c>
      <c r="U411" s="110" t="s">
        <v>362</v>
      </c>
    </row>
    <row r="412" spans="2:21" s="144" customFormat="1" ht="28.5" customHeight="1" x14ac:dyDescent="0.2">
      <c r="B412" s="44" t="s">
        <v>609</v>
      </c>
      <c r="C412" s="23" t="s">
        <v>420</v>
      </c>
      <c r="D412" s="23" t="s">
        <v>77</v>
      </c>
      <c r="E412" s="23" t="s">
        <v>559</v>
      </c>
      <c r="F412" s="23"/>
      <c r="G412" s="23">
        <v>1</v>
      </c>
      <c r="H412" s="23">
        <v>172.3</v>
      </c>
      <c r="I412" s="23">
        <v>8</v>
      </c>
      <c r="J412" s="35" t="s">
        <v>72</v>
      </c>
      <c r="K412" s="23">
        <v>6</v>
      </c>
      <c r="L412" s="64">
        <f>L405*6</f>
        <v>47.400000000000006</v>
      </c>
      <c r="M412" s="64" t="s">
        <v>77</v>
      </c>
      <c r="N412" s="25">
        <v>45341</v>
      </c>
      <c r="O412" s="64">
        <f>O405*6</f>
        <v>44.400000000000006</v>
      </c>
      <c r="P412" s="64" t="s">
        <v>77</v>
      </c>
      <c r="Q412" s="26">
        <v>45019</v>
      </c>
      <c r="R412" s="26" t="s">
        <v>238</v>
      </c>
      <c r="S412" s="23" t="s">
        <v>166</v>
      </c>
      <c r="T412" s="23" t="s">
        <v>193</v>
      </c>
      <c r="U412" s="110" t="s">
        <v>362</v>
      </c>
    </row>
    <row r="413" spans="2:21" s="144" customFormat="1" ht="28.5" customHeight="1" x14ac:dyDescent="0.2">
      <c r="B413" s="44" t="s">
        <v>609</v>
      </c>
      <c r="C413" s="23" t="s">
        <v>420</v>
      </c>
      <c r="D413" s="23" t="s">
        <v>77</v>
      </c>
      <c r="E413" s="23" t="s">
        <v>559</v>
      </c>
      <c r="F413" s="23"/>
      <c r="G413" s="23">
        <v>1</v>
      </c>
      <c r="H413" s="23">
        <v>172.3</v>
      </c>
      <c r="I413" s="23">
        <v>9</v>
      </c>
      <c r="J413" s="35" t="s">
        <v>72</v>
      </c>
      <c r="K413" s="23">
        <v>7</v>
      </c>
      <c r="L413" s="64">
        <f>L405*7</f>
        <v>55.300000000000004</v>
      </c>
      <c r="M413" s="64" t="s">
        <v>77</v>
      </c>
      <c r="N413" s="25">
        <v>45341</v>
      </c>
      <c r="O413" s="64">
        <f>O405*7</f>
        <v>51.800000000000004</v>
      </c>
      <c r="P413" s="64" t="s">
        <v>77</v>
      </c>
      <c r="Q413" s="26">
        <v>45019</v>
      </c>
      <c r="R413" s="26" t="s">
        <v>238</v>
      </c>
      <c r="S413" s="23" t="s">
        <v>166</v>
      </c>
      <c r="T413" s="23" t="s">
        <v>193</v>
      </c>
      <c r="U413" s="110" t="s">
        <v>362</v>
      </c>
    </row>
    <row r="414" spans="2:21" s="144" customFormat="1" ht="28.5" customHeight="1" x14ac:dyDescent="0.2">
      <c r="B414" s="44" t="s">
        <v>609</v>
      </c>
      <c r="C414" s="23" t="s">
        <v>420</v>
      </c>
      <c r="D414" s="23" t="s">
        <v>77</v>
      </c>
      <c r="E414" s="23" t="s">
        <v>559</v>
      </c>
      <c r="F414" s="23"/>
      <c r="G414" s="23">
        <v>1</v>
      </c>
      <c r="H414" s="23">
        <v>172.3</v>
      </c>
      <c r="I414" s="23">
        <v>10</v>
      </c>
      <c r="J414" s="35" t="s">
        <v>72</v>
      </c>
      <c r="K414" s="23">
        <v>8</v>
      </c>
      <c r="L414" s="64">
        <f>L405*8</f>
        <v>63.2</v>
      </c>
      <c r="M414" s="64" t="s">
        <v>77</v>
      </c>
      <c r="N414" s="25">
        <v>45341</v>
      </c>
      <c r="O414" s="64">
        <f>O405*8</f>
        <v>59.2</v>
      </c>
      <c r="P414" s="64" t="s">
        <v>77</v>
      </c>
      <c r="Q414" s="26">
        <v>45019</v>
      </c>
      <c r="R414" s="26" t="s">
        <v>238</v>
      </c>
      <c r="S414" s="23" t="s">
        <v>166</v>
      </c>
      <c r="T414" s="23" t="s">
        <v>193</v>
      </c>
      <c r="U414" s="110" t="s">
        <v>362</v>
      </c>
    </row>
    <row r="415" spans="2:21" s="144" customFormat="1" ht="28.5" customHeight="1" x14ac:dyDescent="0.2">
      <c r="B415" s="44" t="s">
        <v>609</v>
      </c>
      <c r="C415" s="23" t="s">
        <v>420</v>
      </c>
      <c r="D415" s="23" t="s">
        <v>77</v>
      </c>
      <c r="E415" s="23" t="s">
        <v>559</v>
      </c>
      <c r="F415" s="23"/>
      <c r="G415" s="23">
        <v>1</v>
      </c>
      <c r="H415" s="23">
        <v>172.3</v>
      </c>
      <c r="I415" s="23">
        <v>11</v>
      </c>
      <c r="J415" s="35" t="s">
        <v>100</v>
      </c>
      <c r="K415" s="23">
        <v>2</v>
      </c>
      <c r="L415" s="64">
        <v>3.7</v>
      </c>
      <c r="M415" s="64" t="s">
        <v>77</v>
      </c>
      <c r="N415" s="25">
        <v>45341</v>
      </c>
      <c r="O415" s="64">
        <v>3.7</v>
      </c>
      <c r="P415" s="64" t="s">
        <v>77</v>
      </c>
      <c r="Q415" s="26">
        <v>45019</v>
      </c>
      <c r="R415" s="26" t="s">
        <v>238</v>
      </c>
      <c r="S415" s="23" t="s">
        <v>166</v>
      </c>
      <c r="T415" s="23" t="s">
        <v>193</v>
      </c>
      <c r="U415" s="110" t="s">
        <v>362</v>
      </c>
    </row>
    <row r="416" spans="2:21" s="144" customFormat="1" ht="28.5" customHeight="1" x14ac:dyDescent="0.2">
      <c r="B416" s="44" t="s">
        <v>609</v>
      </c>
      <c r="C416" s="23" t="s">
        <v>420</v>
      </c>
      <c r="D416" s="23" t="s">
        <v>77</v>
      </c>
      <c r="E416" s="23" t="s">
        <v>559</v>
      </c>
      <c r="F416" s="23"/>
      <c r="G416" s="23">
        <v>1</v>
      </c>
      <c r="H416" s="23">
        <v>172.3</v>
      </c>
      <c r="I416" s="23">
        <v>12</v>
      </c>
      <c r="J416" s="35" t="s">
        <v>167</v>
      </c>
      <c r="K416" s="23" t="s">
        <v>77</v>
      </c>
      <c r="L416" s="64"/>
      <c r="M416" s="64" t="s">
        <v>77</v>
      </c>
      <c r="N416" s="25">
        <v>45341</v>
      </c>
      <c r="O416" s="64" t="s">
        <v>77</v>
      </c>
      <c r="P416" s="64" t="s">
        <v>77</v>
      </c>
      <c r="Q416" s="26">
        <v>45019</v>
      </c>
      <c r="R416" s="26" t="s">
        <v>238</v>
      </c>
      <c r="S416" s="23" t="s">
        <v>166</v>
      </c>
      <c r="T416" s="23" t="s">
        <v>193</v>
      </c>
      <c r="U416" s="110" t="s">
        <v>362</v>
      </c>
    </row>
    <row r="417" spans="2:21" s="144" customFormat="1" ht="28.5" customHeight="1" x14ac:dyDescent="0.2">
      <c r="B417" s="44" t="s">
        <v>609</v>
      </c>
      <c r="C417" s="23" t="s">
        <v>420</v>
      </c>
      <c r="D417" s="23" t="s">
        <v>77</v>
      </c>
      <c r="E417" s="23" t="s">
        <v>560</v>
      </c>
      <c r="F417" s="23"/>
      <c r="G417" s="23">
        <v>1</v>
      </c>
      <c r="H417" s="23">
        <v>172.3</v>
      </c>
      <c r="I417" s="23">
        <v>1</v>
      </c>
      <c r="J417" s="35" t="s">
        <v>76</v>
      </c>
      <c r="K417" s="23">
        <v>2</v>
      </c>
      <c r="L417" s="24">
        <v>9.5</v>
      </c>
      <c r="M417" s="64" t="s">
        <v>77</v>
      </c>
      <c r="N417" s="25">
        <v>45341</v>
      </c>
      <c r="O417" s="64">
        <v>9</v>
      </c>
      <c r="P417" s="64" t="s">
        <v>77</v>
      </c>
      <c r="Q417" s="26">
        <v>45019</v>
      </c>
      <c r="R417" s="26" t="s">
        <v>238</v>
      </c>
      <c r="S417" s="23" t="s">
        <v>166</v>
      </c>
      <c r="T417" s="23" t="s">
        <v>193</v>
      </c>
      <c r="U417" s="110" t="s">
        <v>362</v>
      </c>
    </row>
    <row r="418" spans="2:21" s="144" customFormat="1" ht="28.5" customHeight="1" x14ac:dyDescent="0.2">
      <c r="B418" s="44" t="s">
        <v>609</v>
      </c>
      <c r="C418" s="23" t="s">
        <v>420</v>
      </c>
      <c r="D418" s="23" t="s">
        <v>77</v>
      </c>
      <c r="E418" s="23" t="s">
        <v>560</v>
      </c>
      <c r="F418" s="23"/>
      <c r="G418" s="23">
        <v>1</v>
      </c>
      <c r="H418" s="23">
        <v>172.3</v>
      </c>
      <c r="I418" s="23">
        <v>2</v>
      </c>
      <c r="J418" s="35" t="s">
        <v>82</v>
      </c>
      <c r="K418" s="23">
        <v>2</v>
      </c>
      <c r="L418" s="24">
        <f>L417*2</f>
        <v>19</v>
      </c>
      <c r="M418" s="64" t="s">
        <v>77</v>
      </c>
      <c r="N418" s="25">
        <v>45341</v>
      </c>
      <c r="O418" s="24">
        <f>O417*2</f>
        <v>18</v>
      </c>
      <c r="P418" s="64" t="s">
        <v>77</v>
      </c>
      <c r="Q418" s="26">
        <v>45019</v>
      </c>
      <c r="R418" s="26" t="s">
        <v>238</v>
      </c>
      <c r="S418" s="23" t="s">
        <v>166</v>
      </c>
      <c r="T418" s="23" t="s">
        <v>193</v>
      </c>
      <c r="U418" s="110" t="s">
        <v>362</v>
      </c>
    </row>
    <row r="419" spans="2:21" s="144" customFormat="1" ht="28.5" customHeight="1" x14ac:dyDescent="0.2">
      <c r="B419" s="44" t="s">
        <v>609</v>
      </c>
      <c r="C419" s="23" t="s">
        <v>420</v>
      </c>
      <c r="D419" s="23" t="s">
        <v>77</v>
      </c>
      <c r="E419" s="23" t="s">
        <v>560</v>
      </c>
      <c r="F419" s="23"/>
      <c r="G419" s="23">
        <v>1</v>
      </c>
      <c r="H419" s="23">
        <v>172.3</v>
      </c>
      <c r="I419" s="23">
        <v>3</v>
      </c>
      <c r="J419" s="35" t="s">
        <v>95</v>
      </c>
      <c r="K419" s="23">
        <v>3</v>
      </c>
      <c r="L419" s="64">
        <f>L417*1.5</f>
        <v>14.25</v>
      </c>
      <c r="M419" s="64" t="s">
        <v>77</v>
      </c>
      <c r="N419" s="25">
        <v>45341</v>
      </c>
      <c r="O419" s="64">
        <f>O417*1.5</f>
        <v>13.5</v>
      </c>
      <c r="P419" s="64" t="s">
        <v>77</v>
      </c>
      <c r="Q419" s="26">
        <v>45019</v>
      </c>
      <c r="R419" s="26" t="s">
        <v>238</v>
      </c>
      <c r="S419" s="23" t="s">
        <v>166</v>
      </c>
      <c r="T419" s="23" t="s">
        <v>193</v>
      </c>
      <c r="U419" s="110" t="s">
        <v>362</v>
      </c>
    </row>
    <row r="420" spans="2:21" s="144" customFormat="1" ht="28.5" customHeight="1" x14ac:dyDescent="0.2">
      <c r="B420" s="44" t="s">
        <v>609</v>
      </c>
      <c r="C420" s="23" t="s">
        <v>420</v>
      </c>
      <c r="D420" s="23" t="s">
        <v>77</v>
      </c>
      <c r="E420" s="23" t="s">
        <v>560</v>
      </c>
      <c r="F420" s="23"/>
      <c r="G420" s="23">
        <v>1</v>
      </c>
      <c r="H420" s="23">
        <v>172.3</v>
      </c>
      <c r="I420" s="23">
        <v>4</v>
      </c>
      <c r="J420" s="35" t="s">
        <v>97</v>
      </c>
      <c r="K420" s="23">
        <v>3</v>
      </c>
      <c r="L420" s="64">
        <f>L417*3</f>
        <v>28.5</v>
      </c>
      <c r="M420" s="64" t="s">
        <v>77</v>
      </c>
      <c r="N420" s="25">
        <v>45341</v>
      </c>
      <c r="O420" s="64">
        <f>O417*3</f>
        <v>27</v>
      </c>
      <c r="P420" s="64" t="s">
        <v>77</v>
      </c>
      <c r="Q420" s="26">
        <v>45019</v>
      </c>
      <c r="R420" s="26" t="s">
        <v>238</v>
      </c>
      <c r="S420" s="23" t="s">
        <v>166</v>
      </c>
      <c r="T420" s="23" t="s">
        <v>193</v>
      </c>
      <c r="U420" s="110" t="s">
        <v>362</v>
      </c>
    </row>
    <row r="421" spans="2:21" s="144" customFormat="1" ht="28.5" customHeight="1" x14ac:dyDescent="0.2">
      <c r="B421" s="44" t="s">
        <v>609</v>
      </c>
      <c r="C421" s="23" t="s">
        <v>420</v>
      </c>
      <c r="D421" s="23" t="s">
        <v>77</v>
      </c>
      <c r="E421" s="23" t="s">
        <v>560</v>
      </c>
      <c r="F421" s="23"/>
      <c r="G421" s="23">
        <v>1</v>
      </c>
      <c r="H421" s="23">
        <v>172.3</v>
      </c>
      <c r="I421" s="23">
        <v>5</v>
      </c>
      <c r="J421" s="35" t="s">
        <v>96</v>
      </c>
      <c r="K421" s="23">
        <v>4</v>
      </c>
      <c r="L421" s="64">
        <f>L417*2</f>
        <v>19</v>
      </c>
      <c r="M421" s="64" t="s">
        <v>77</v>
      </c>
      <c r="N421" s="25">
        <v>45341</v>
      </c>
      <c r="O421" s="64">
        <f>O417*2</f>
        <v>18</v>
      </c>
      <c r="P421" s="64" t="s">
        <v>77</v>
      </c>
      <c r="Q421" s="26">
        <v>45019</v>
      </c>
      <c r="R421" s="26" t="s">
        <v>238</v>
      </c>
      <c r="S421" s="23" t="s">
        <v>166</v>
      </c>
      <c r="T421" s="23" t="s">
        <v>193</v>
      </c>
      <c r="U421" s="110" t="s">
        <v>362</v>
      </c>
    </row>
    <row r="422" spans="2:21" s="144" customFormat="1" ht="28.5" customHeight="1" x14ac:dyDescent="0.2">
      <c r="B422" s="44" t="s">
        <v>609</v>
      </c>
      <c r="C422" s="23" t="s">
        <v>420</v>
      </c>
      <c r="D422" s="23" t="s">
        <v>77</v>
      </c>
      <c r="E422" s="23" t="s">
        <v>560</v>
      </c>
      <c r="F422" s="23"/>
      <c r="G422" s="23">
        <v>1</v>
      </c>
      <c r="H422" s="23">
        <v>172.3</v>
      </c>
      <c r="I422" s="23">
        <v>6</v>
      </c>
      <c r="J422" s="35" t="s">
        <v>72</v>
      </c>
      <c r="K422" s="23">
        <v>4</v>
      </c>
      <c r="L422" s="64">
        <f>L417*4</f>
        <v>38</v>
      </c>
      <c r="M422" s="64" t="s">
        <v>77</v>
      </c>
      <c r="N422" s="25">
        <v>45341</v>
      </c>
      <c r="O422" s="64">
        <f>O417*4</f>
        <v>36</v>
      </c>
      <c r="P422" s="64" t="s">
        <v>77</v>
      </c>
      <c r="Q422" s="26">
        <v>45019</v>
      </c>
      <c r="R422" s="26" t="s">
        <v>238</v>
      </c>
      <c r="S422" s="23" t="s">
        <v>166</v>
      </c>
      <c r="T422" s="23" t="s">
        <v>193</v>
      </c>
      <c r="U422" s="110" t="s">
        <v>362</v>
      </c>
    </row>
    <row r="423" spans="2:21" s="144" customFormat="1" ht="28.5" customHeight="1" x14ac:dyDescent="0.2">
      <c r="B423" s="44" t="s">
        <v>609</v>
      </c>
      <c r="C423" s="23" t="s">
        <v>420</v>
      </c>
      <c r="D423" s="23" t="s">
        <v>77</v>
      </c>
      <c r="E423" s="23" t="s">
        <v>560</v>
      </c>
      <c r="F423" s="23"/>
      <c r="G423" s="23">
        <v>1</v>
      </c>
      <c r="H423" s="23">
        <v>172.3</v>
      </c>
      <c r="I423" s="23">
        <v>7</v>
      </c>
      <c r="J423" s="35" t="s">
        <v>72</v>
      </c>
      <c r="K423" s="23">
        <v>5</v>
      </c>
      <c r="L423" s="64">
        <f>L417*5</f>
        <v>47.5</v>
      </c>
      <c r="M423" s="64" t="s">
        <v>77</v>
      </c>
      <c r="N423" s="25">
        <v>45341</v>
      </c>
      <c r="O423" s="64">
        <f>O417*5</f>
        <v>45</v>
      </c>
      <c r="P423" s="64" t="s">
        <v>77</v>
      </c>
      <c r="Q423" s="26">
        <v>45019</v>
      </c>
      <c r="R423" s="26" t="s">
        <v>238</v>
      </c>
      <c r="S423" s="23" t="s">
        <v>166</v>
      </c>
      <c r="T423" s="23" t="s">
        <v>193</v>
      </c>
      <c r="U423" s="110" t="s">
        <v>362</v>
      </c>
    </row>
    <row r="424" spans="2:21" s="144" customFormat="1" ht="28.5" customHeight="1" x14ac:dyDescent="0.2">
      <c r="B424" s="44" t="s">
        <v>609</v>
      </c>
      <c r="C424" s="23" t="s">
        <v>420</v>
      </c>
      <c r="D424" s="23" t="s">
        <v>77</v>
      </c>
      <c r="E424" s="23" t="s">
        <v>560</v>
      </c>
      <c r="F424" s="23"/>
      <c r="G424" s="23">
        <v>1</v>
      </c>
      <c r="H424" s="23">
        <v>172.3</v>
      </c>
      <c r="I424" s="23">
        <v>8</v>
      </c>
      <c r="J424" s="35" t="s">
        <v>72</v>
      </c>
      <c r="K424" s="23">
        <v>6</v>
      </c>
      <c r="L424" s="64">
        <f>L417*6</f>
        <v>57</v>
      </c>
      <c r="M424" s="64" t="s">
        <v>77</v>
      </c>
      <c r="N424" s="25">
        <v>45341</v>
      </c>
      <c r="O424" s="64">
        <f>O417*6</f>
        <v>54</v>
      </c>
      <c r="P424" s="64" t="s">
        <v>77</v>
      </c>
      <c r="Q424" s="26">
        <v>45019</v>
      </c>
      <c r="R424" s="26" t="s">
        <v>238</v>
      </c>
      <c r="S424" s="23" t="s">
        <v>166</v>
      </c>
      <c r="T424" s="23" t="s">
        <v>193</v>
      </c>
      <c r="U424" s="110" t="s">
        <v>362</v>
      </c>
    </row>
    <row r="425" spans="2:21" s="144" customFormat="1" ht="28.5" customHeight="1" x14ac:dyDescent="0.2">
      <c r="B425" s="44" t="s">
        <v>609</v>
      </c>
      <c r="C425" s="23" t="s">
        <v>420</v>
      </c>
      <c r="D425" s="23" t="s">
        <v>77</v>
      </c>
      <c r="E425" s="23" t="s">
        <v>560</v>
      </c>
      <c r="F425" s="23"/>
      <c r="G425" s="23">
        <v>1</v>
      </c>
      <c r="H425" s="23">
        <v>172.3</v>
      </c>
      <c r="I425" s="23">
        <v>9</v>
      </c>
      <c r="J425" s="35" t="s">
        <v>72</v>
      </c>
      <c r="K425" s="23">
        <v>7</v>
      </c>
      <c r="L425" s="64">
        <f>L417*7</f>
        <v>66.5</v>
      </c>
      <c r="M425" s="64" t="s">
        <v>77</v>
      </c>
      <c r="N425" s="25">
        <v>45341</v>
      </c>
      <c r="O425" s="64">
        <f>O417*7</f>
        <v>63</v>
      </c>
      <c r="P425" s="64" t="s">
        <v>77</v>
      </c>
      <c r="Q425" s="26">
        <v>45019</v>
      </c>
      <c r="R425" s="26" t="s">
        <v>238</v>
      </c>
      <c r="S425" s="23" t="s">
        <v>166</v>
      </c>
      <c r="T425" s="23" t="s">
        <v>193</v>
      </c>
      <c r="U425" s="110" t="s">
        <v>362</v>
      </c>
    </row>
    <row r="426" spans="2:21" s="144" customFormat="1" ht="28.5" customHeight="1" x14ac:dyDescent="0.2">
      <c r="B426" s="44" t="s">
        <v>609</v>
      </c>
      <c r="C426" s="23" t="s">
        <v>420</v>
      </c>
      <c r="D426" s="23" t="s">
        <v>77</v>
      </c>
      <c r="E426" s="23" t="s">
        <v>560</v>
      </c>
      <c r="F426" s="23"/>
      <c r="G426" s="23">
        <v>1</v>
      </c>
      <c r="H426" s="23">
        <v>172.3</v>
      </c>
      <c r="I426" s="23">
        <v>10</v>
      </c>
      <c r="J426" s="35" t="s">
        <v>72</v>
      </c>
      <c r="K426" s="23">
        <v>8</v>
      </c>
      <c r="L426" s="64">
        <f>L417*8</f>
        <v>76</v>
      </c>
      <c r="M426" s="64" t="s">
        <v>77</v>
      </c>
      <c r="N426" s="25">
        <v>45341</v>
      </c>
      <c r="O426" s="64">
        <f>O417*8</f>
        <v>72</v>
      </c>
      <c r="P426" s="64" t="s">
        <v>77</v>
      </c>
      <c r="Q426" s="26">
        <v>45019</v>
      </c>
      <c r="R426" s="26" t="s">
        <v>238</v>
      </c>
      <c r="S426" s="23" t="s">
        <v>166</v>
      </c>
      <c r="T426" s="23" t="s">
        <v>193</v>
      </c>
      <c r="U426" s="110" t="s">
        <v>362</v>
      </c>
    </row>
    <row r="427" spans="2:21" s="144" customFormat="1" ht="28.5" customHeight="1" x14ac:dyDescent="0.2">
      <c r="B427" s="44" t="s">
        <v>609</v>
      </c>
      <c r="C427" s="23" t="s">
        <v>420</v>
      </c>
      <c r="D427" s="23" t="s">
        <v>77</v>
      </c>
      <c r="E427" s="23" t="s">
        <v>560</v>
      </c>
      <c r="F427" s="23"/>
      <c r="G427" s="23">
        <v>1</v>
      </c>
      <c r="H427" s="23">
        <v>172.3</v>
      </c>
      <c r="I427" s="23">
        <v>11</v>
      </c>
      <c r="J427" s="35" t="s">
        <v>100</v>
      </c>
      <c r="K427" s="23">
        <v>2</v>
      </c>
      <c r="L427" s="64">
        <v>2.65</v>
      </c>
      <c r="M427" s="64" t="s">
        <v>77</v>
      </c>
      <c r="N427" s="25">
        <v>45341</v>
      </c>
      <c r="O427" s="64">
        <v>4.5</v>
      </c>
      <c r="P427" s="64" t="s">
        <v>77</v>
      </c>
      <c r="Q427" s="26">
        <v>45019</v>
      </c>
      <c r="R427" s="26" t="s">
        <v>238</v>
      </c>
      <c r="S427" s="23" t="s">
        <v>166</v>
      </c>
      <c r="T427" s="23" t="s">
        <v>193</v>
      </c>
      <c r="U427" s="110" t="s">
        <v>362</v>
      </c>
    </row>
    <row r="428" spans="2:21" s="144" customFormat="1" ht="28.5" customHeight="1" x14ac:dyDescent="0.2">
      <c r="B428" s="44" t="s">
        <v>609</v>
      </c>
      <c r="C428" s="23" t="s">
        <v>420</v>
      </c>
      <c r="D428" s="23" t="s">
        <v>77</v>
      </c>
      <c r="E428" s="23" t="s">
        <v>560</v>
      </c>
      <c r="F428" s="23"/>
      <c r="G428" s="23">
        <v>1</v>
      </c>
      <c r="H428" s="23">
        <v>172.3</v>
      </c>
      <c r="I428" s="23">
        <v>12</v>
      </c>
      <c r="J428" s="35" t="s">
        <v>167</v>
      </c>
      <c r="K428" s="23" t="s">
        <v>77</v>
      </c>
      <c r="L428" s="64" t="s">
        <v>77</v>
      </c>
      <c r="M428" s="64" t="s">
        <v>77</v>
      </c>
      <c r="N428" s="25">
        <v>45341</v>
      </c>
      <c r="O428" s="64" t="s">
        <v>77</v>
      </c>
      <c r="P428" s="64" t="s">
        <v>77</v>
      </c>
      <c r="Q428" s="26">
        <v>45019</v>
      </c>
      <c r="R428" s="26" t="s">
        <v>238</v>
      </c>
      <c r="S428" s="23" t="s">
        <v>166</v>
      </c>
      <c r="T428" s="23" t="s">
        <v>193</v>
      </c>
      <c r="U428" s="110" t="s">
        <v>362</v>
      </c>
    </row>
    <row r="429" spans="2:21" s="144" customFormat="1" ht="28.5" customHeight="1" x14ac:dyDescent="0.2">
      <c r="B429" s="44" t="s">
        <v>609</v>
      </c>
      <c r="C429" s="23" t="s">
        <v>420</v>
      </c>
      <c r="D429" s="23" t="s">
        <v>77</v>
      </c>
      <c r="E429" s="23" t="s">
        <v>561</v>
      </c>
      <c r="F429" s="23"/>
      <c r="G429" s="23">
        <v>1</v>
      </c>
      <c r="H429" s="23">
        <v>239.9</v>
      </c>
      <c r="I429" s="23">
        <v>1</v>
      </c>
      <c r="J429" s="35" t="s">
        <v>76</v>
      </c>
      <c r="K429" s="23">
        <v>2</v>
      </c>
      <c r="L429" s="24">
        <v>8.4</v>
      </c>
      <c r="M429" s="64" t="s">
        <v>77</v>
      </c>
      <c r="N429" s="25">
        <v>45341</v>
      </c>
      <c r="O429" s="64">
        <v>7.9</v>
      </c>
      <c r="P429" s="64" t="s">
        <v>77</v>
      </c>
      <c r="Q429" s="26">
        <v>45019</v>
      </c>
      <c r="R429" s="26" t="s">
        <v>238</v>
      </c>
      <c r="S429" s="23" t="s">
        <v>166</v>
      </c>
      <c r="T429" s="23" t="s">
        <v>193</v>
      </c>
      <c r="U429" s="110" t="s">
        <v>362</v>
      </c>
    </row>
    <row r="430" spans="2:21" s="144" customFormat="1" ht="28.5" customHeight="1" x14ac:dyDescent="0.2">
      <c r="B430" s="44" t="s">
        <v>609</v>
      </c>
      <c r="C430" s="23" t="s">
        <v>420</v>
      </c>
      <c r="D430" s="23" t="s">
        <v>77</v>
      </c>
      <c r="E430" s="23" t="s">
        <v>561</v>
      </c>
      <c r="F430" s="23"/>
      <c r="G430" s="23">
        <v>1</v>
      </c>
      <c r="H430" s="23">
        <v>239.9</v>
      </c>
      <c r="I430" s="23">
        <v>2</v>
      </c>
      <c r="J430" s="35" t="s">
        <v>82</v>
      </c>
      <c r="K430" s="23">
        <v>2</v>
      </c>
      <c r="L430" s="24">
        <f>L429*2</f>
        <v>16.8</v>
      </c>
      <c r="M430" s="64" t="s">
        <v>77</v>
      </c>
      <c r="N430" s="25">
        <v>45341</v>
      </c>
      <c r="O430" s="24">
        <f>O429*2</f>
        <v>15.8</v>
      </c>
      <c r="P430" s="64" t="s">
        <v>77</v>
      </c>
      <c r="Q430" s="26">
        <v>45019</v>
      </c>
      <c r="R430" s="26" t="s">
        <v>238</v>
      </c>
      <c r="S430" s="23" t="s">
        <v>166</v>
      </c>
      <c r="T430" s="23" t="s">
        <v>193</v>
      </c>
      <c r="U430" s="110" t="s">
        <v>362</v>
      </c>
    </row>
    <row r="431" spans="2:21" s="144" customFormat="1" ht="28.5" customHeight="1" x14ac:dyDescent="0.2">
      <c r="B431" s="44" t="s">
        <v>609</v>
      </c>
      <c r="C431" s="23" t="s">
        <v>420</v>
      </c>
      <c r="D431" s="23" t="s">
        <v>77</v>
      </c>
      <c r="E431" s="23" t="s">
        <v>561</v>
      </c>
      <c r="F431" s="23"/>
      <c r="G431" s="23">
        <v>1</v>
      </c>
      <c r="H431" s="23">
        <v>239.9</v>
      </c>
      <c r="I431" s="23">
        <v>3</v>
      </c>
      <c r="J431" s="35" t="s">
        <v>95</v>
      </c>
      <c r="K431" s="23">
        <v>3</v>
      </c>
      <c r="L431" s="64">
        <f>L429*1.5</f>
        <v>12.600000000000001</v>
      </c>
      <c r="M431" s="64" t="s">
        <v>77</v>
      </c>
      <c r="N431" s="25">
        <v>45341</v>
      </c>
      <c r="O431" s="64">
        <f>O429*1.5</f>
        <v>11.850000000000001</v>
      </c>
      <c r="P431" s="64" t="s">
        <v>77</v>
      </c>
      <c r="Q431" s="26">
        <v>45019</v>
      </c>
      <c r="R431" s="26" t="s">
        <v>238</v>
      </c>
      <c r="S431" s="23" t="s">
        <v>166</v>
      </c>
      <c r="T431" s="23" t="s">
        <v>193</v>
      </c>
      <c r="U431" s="110" t="s">
        <v>362</v>
      </c>
    </row>
    <row r="432" spans="2:21" s="144" customFormat="1" ht="28.5" customHeight="1" x14ac:dyDescent="0.2">
      <c r="B432" s="44" t="s">
        <v>609</v>
      </c>
      <c r="C432" s="23" t="s">
        <v>420</v>
      </c>
      <c r="D432" s="23" t="s">
        <v>77</v>
      </c>
      <c r="E432" s="23" t="s">
        <v>561</v>
      </c>
      <c r="F432" s="23"/>
      <c r="G432" s="23">
        <v>1</v>
      </c>
      <c r="H432" s="23">
        <v>239.9</v>
      </c>
      <c r="I432" s="23">
        <v>4</v>
      </c>
      <c r="J432" s="35" t="s">
        <v>97</v>
      </c>
      <c r="K432" s="23">
        <v>3</v>
      </c>
      <c r="L432" s="64">
        <f>L429*3</f>
        <v>25.200000000000003</v>
      </c>
      <c r="M432" s="64" t="s">
        <v>77</v>
      </c>
      <c r="N432" s="25">
        <v>45341</v>
      </c>
      <c r="O432" s="64">
        <f>O429*3</f>
        <v>23.700000000000003</v>
      </c>
      <c r="P432" s="64" t="s">
        <v>77</v>
      </c>
      <c r="Q432" s="26">
        <v>45019</v>
      </c>
      <c r="R432" s="26" t="s">
        <v>238</v>
      </c>
      <c r="S432" s="23" t="s">
        <v>166</v>
      </c>
      <c r="T432" s="23" t="s">
        <v>193</v>
      </c>
      <c r="U432" s="110" t="s">
        <v>362</v>
      </c>
    </row>
    <row r="433" spans="2:21" s="144" customFormat="1" ht="28.5" customHeight="1" x14ac:dyDescent="0.2">
      <c r="B433" s="44" t="s">
        <v>609</v>
      </c>
      <c r="C433" s="23" t="s">
        <v>420</v>
      </c>
      <c r="D433" s="23" t="s">
        <v>77</v>
      </c>
      <c r="E433" s="23" t="s">
        <v>561</v>
      </c>
      <c r="F433" s="23"/>
      <c r="G433" s="23">
        <v>1</v>
      </c>
      <c r="H433" s="23">
        <v>239.9</v>
      </c>
      <c r="I433" s="23">
        <v>5</v>
      </c>
      <c r="J433" s="35" t="s">
        <v>96</v>
      </c>
      <c r="K433" s="23">
        <v>4</v>
      </c>
      <c r="L433" s="64">
        <f>L429*2</f>
        <v>16.8</v>
      </c>
      <c r="M433" s="64" t="s">
        <v>77</v>
      </c>
      <c r="N433" s="25">
        <v>45341</v>
      </c>
      <c r="O433" s="64">
        <f>O429*2</f>
        <v>15.8</v>
      </c>
      <c r="P433" s="64" t="s">
        <v>77</v>
      </c>
      <c r="Q433" s="26">
        <v>45019</v>
      </c>
      <c r="R433" s="26" t="s">
        <v>238</v>
      </c>
      <c r="S433" s="23" t="s">
        <v>166</v>
      </c>
      <c r="T433" s="23" t="s">
        <v>193</v>
      </c>
      <c r="U433" s="110" t="s">
        <v>362</v>
      </c>
    </row>
    <row r="434" spans="2:21" s="144" customFormat="1" ht="28.5" customHeight="1" x14ac:dyDescent="0.2">
      <c r="B434" s="44" t="s">
        <v>609</v>
      </c>
      <c r="C434" s="23" t="s">
        <v>420</v>
      </c>
      <c r="D434" s="23" t="s">
        <v>77</v>
      </c>
      <c r="E434" s="23" t="s">
        <v>561</v>
      </c>
      <c r="F434" s="23"/>
      <c r="G434" s="23">
        <v>1</v>
      </c>
      <c r="H434" s="23">
        <v>239.9</v>
      </c>
      <c r="I434" s="23">
        <v>6</v>
      </c>
      <c r="J434" s="35" t="s">
        <v>72</v>
      </c>
      <c r="K434" s="23">
        <v>4</v>
      </c>
      <c r="L434" s="64">
        <f>L429*4</f>
        <v>33.6</v>
      </c>
      <c r="M434" s="64" t="s">
        <v>77</v>
      </c>
      <c r="N434" s="25">
        <v>45341</v>
      </c>
      <c r="O434" s="64">
        <f>O429*4</f>
        <v>31.6</v>
      </c>
      <c r="P434" s="64" t="s">
        <v>77</v>
      </c>
      <c r="Q434" s="26">
        <v>45019</v>
      </c>
      <c r="R434" s="26" t="s">
        <v>238</v>
      </c>
      <c r="S434" s="23" t="s">
        <v>166</v>
      </c>
      <c r="T434" s="23" t="s">
        <v>193</v>
      </c>
      <c r="U434" s="110" t="s">
        <v>362</v>
      </c>
    </row>
    <row r="435" spans="2:21" s="144" customFormat="1" ht="28.5" customHeight="1" x14ac:dyDescent="0.2">
      <c r="B435" s="44" t="s">
        <v>609</v>
      </c>
      <c r="C435" s="23" t="s">
        <v>420</v>
      </c>
      <c r="D435" s="23" t="s">
        <v>77</v>
      </c>
      <c r="E435" s="23" t="s">
        <v>561</v>
      </c>
      <c r="F435" s="23"/>
      <c r="G435" s="23">
        <v>1</v>
      </c>
      <c r="H435" s="23">
        <v>239.9</v>
      </c>
      <c r="I435" s="23">
        <v>7</v>
      </c>
      <c r="J435" s="35" t="s">
        <v>72</v>
      </c>
      <c r="K435" s="23">
        <v>5</v>
      </c>
      <c r="L435" s="64">
        <f>L429*5</f>
        <v>42</v>
      </c>
      <c r="M435" s="64" t="s">
        <v>77</v>
      </c>
      <c r="N435" s="25">
        <v>45341</v>
      </c>
      <c r="O435" s="64">
        <f>O429*5</f>
        <v>39.5</v>
      </c>
      <c r="P435" s="64" t="s">
        <v>77</v>
      </c>
      <c r="Q435" s="26">
        <v>45019</v>
      </c>
      <c r="R435" s="26" t="s">
        <v>238</v>
      </c>
      <c r="S435" s="23" t="s">
        <v>166</v>
      </c>
      <c r="T435" s="23" t="s">
        <v>193</v>
      </c>
      <c r="U435" s="110" t="s">
        <v>362</v>
      </c>
    </row>
    <row r="436" spans="2:21" s="144" customFormat="1" ht="28.5" customHeight="1" x14ac:dyDescent="0.2">
      <c r="B436" s="44" t="s">
        <v>609</v>
      </c>
      <c r="C436" s="23" t="s">
        <v>420</v>
      </c>
      <c r="D436" s="23" t="s">
        <v>77</v>
      </c>
      <c r="E436" s="23" t="s">
        <v>561</v>
      </c>
      <c r="F436" s="23"/>
      <c r="G436" s="23">
        <v>1</v>
      </c>
      <c r="H436" s="23">
        <v>239.9</v>
      </c>
      <c r="I436" s="23">
        <v>8</v>
      </c>
      <c r="J436" s="35" t="s">
        <v>72</v>
      </c>
      <c r="K436" s="23">
        <v>6</v>
      </c>
      <c r="L436" s="64">
        <f>L429*6</f>
        <v>50.400000000000006</v>
      </c>
      <c r="M436" s="64" t="s">
        <v>77</v>
      </c>
      <c r="N436" s="25">
        <v>45341</v>
      </c>
      <c r="O436" s="64">
        <f>O429*6</f>
        <v>47.400000000000006</v>
      </c>
      <c r="P436" s="64" t="s">
        <v>77</v>
      </c>
      <c r="Q436" s="26">
        <v>45019</v>
      </c>
      <c r="R436" s="26" t="s">
        <v>238</v>
      </c>
      <c r="S436" s="23" t="s">
        <v>166</v>
      </c>
      <c r="T436" s="23" t="s">
        <v>193</v>
      </c>
      <c r="U436" s="110" t="s">
        <v>362</v>
      </c>
    </row>
    <row r="437" spans="2:21" s="144" customFormat="1" ht="28.5" customHeight="1" x14ac:dyDescent="0.2">
      <c r="B437" s="44" t="s">
        <v>609</v>
      </c>
      <c r="C437" s="23" t="s">
        <v>420</v>
      </c>
      <c r="D437" s="23" t="s">
        <v>77</v>
      </c>
      <c r="E437" s="23" t="s">
        <v>561</v>
      </c>
      <c r="F437" s="23"/>
      <c r="G437" s="23">
        <v>1</v>
      </c>
      <c r="H437" s="23">
        <v>239.9</v>
      </c>
      <c r="I437" s="23">
        <v>9</v>
      </c>
      <c r="J437" s="35" t="s">
        <v>72</v>
      </c>
      <c r="K437" s="23">
        <v>7</v>
      </c>
      <c r="L437" s="64">
        <f>L429*7</f>
        <v>58.800000000000004</v>
      </c>
      <c r="M437" s="64" t="s">
        <v>77</v>
      </c>
      <c r="N437" s="25">
        <v>45341</v>
      </c>
      <c r="O437" s="64">
        <f>O429*7</f>
        <v>55.300000000000004</v>
      </c>
      <c r="P437" s="64" t="s">
        <v>77</v>
      </c>
      <c r="Q437" s="26">
        <v>45019</v>
      </c>
      <c r="R437" s="26" t="s">
        <v>238</v>
      </c>
      <c r="S437" s="23" t="s">
        <v>166</v>
      </c>
      <c r="T437" s="23" t="s">
        <v>193</v>
      </c>
      <c r="U437" s="110" t="s">
        <v>362</v>
      </c>
    </row>
    <row r="438" spans="2:21" s="144" customFormat="1" ht="28.5" customHeight="1" x14ac:dyDescent="0.2">
      <c r="B438" s="44" t="s">
        <v>609</v>
      </c>
      <c r="C438" s="23" t="s">
        <v>420</v>
      </c>
      <c r="D438" s="23" t="s">
        <v>77</v>
      </c>
      <c r="E438" s="23" t="s">
        <v>561</v>
      </c>
      <c r="F438" s="23"/>
      <c r="G438" s="23">
        <v>1</v>
      </c>
      <c r="H438" s="23">
        <v>239.9</v>
      </c>
      <c r="I438" s="23">
        <v>10</v>
      </c>
      <c r="J438" s="35" t="s">
        <v>72</v>
      </c>
      <c r="K438" s="23">
        <v>8</v>
      </c>
      <c r="L438" s="64">
        <f>L429*8</f>
        <v>67.2</v>
      </c>
      <c r="M438" s="64" t="s">
        <v>77</v>
      </c>
      <c r="N438" s="25">
        <v>45341</v>
      </c>
      <c r="O438" s="64">
        <f>O429*8</f>
        <v>63.2</v>
      </c>
      <c r="P438" s="64" t="s">
        <v>77</v>
      </c>
      <c r="Q438" s="26">
        <v>45019</v>
      </c>
      <c r="R438" s="26" t="s">
        <v>238</v>
      </c>
      <c r="S438" s="23" t="s">
        <v>166</v>
      </c>
      <c r="T438" s="23" t="s">
        <v>193</v>
      </c>
      <c r="U438" s="110" t="s">
        <v>362</v>
      </c>
    </row>
    <row r="439" spans="2:21" s="144" customFormat="1" ht="28.5" customHeight="1" x14ac:dyDescent="0.2">
      <c r="B439" s="44" t="s">
        <v>609</v>
      </c>
      <c r="C439" s="23" t="s">
        <v>420</v>
      </c>
      <c r="D439" s="23" t="s">
        <v>77</v>
      </c>
      <c r="E439" s="23" t="s">
        <v>561</v>
      </c>
      <c r="F439" s="23"/>
      <c r="G439" s="23">
        <v>1</v>
      </c>
      <c r="H439" s="23">
        <v>239.9</v>
      </c>
      <c r="I439" s="23">
        <v>11</v>
      </c>
      <c r="J439" s="35" t="s">
        <v>100</v>
      </c>
      <c r="K439" s="23">
        <v>2</v>
      </c>
      <c r="L439" s="64">
        <v>3.95</v>
      </c>
      <c r="M439" s="64" t="s">
        <v>77</v>
      </c>
      <c r="N439" s="25">
        <v>45341</v>
      </c>
      <c r="O439" s="64">
        <v>3.95</v>
      </c>
      <c r="P439" s="64" t="s">
        <v>77</v>
      </c>
      <c r="Q439" s="26">
        <v>45019</v>
      </c>
      <c r="R439" s="26" t="s">
        <v>238</v>
      </c>
      <c r="S439" s="23" t="s">
        <v>166</v>
      </c>
      <c r="T439" s="23" t="s">
        <v>193</v>
      </c>
      <c r="U439" s="110" t="s">
        <v>362</v>
      </c>
    </row>
    <row r="440" spans="2:21" s="144" customFormat="1" ht="28.5" customHeight="1" x14ac:dyDescent="0.2">
      <c r="B440" s="44" t="s">
        <v>609</v>
      </c>
      <c r="C440" s="23" t="s">
        <v>420</v>
      </c>
      <c r="D440" s="23" t="s">
        <v>77</v>
      </c>
      <c r="E440" s="23" t="s">
        <v>561</v>
      </c>
      <c r="F440" s="23"/>
      <c r="G440" s="23">
        <v>1</v>
      </c>
      <c r="H440" s="23">
        <v>239.9</v>
      </c>
      <c r="I440" s="23">
        <v>12</v>
      </c>
      <c r="J440" s="35" t="s">
        <v>167</v>
      </c>
      <c r="K440" s="23" t="s">
        <v>77</v>
      </c>
      <c r="L440" s="64" t="s">
        <v>77</v>
      </c>
      <c r="M440" s="64" t="s">
        <v>77</v>
      </c>
      <c r="N440" s="25">
        <v>45341</v>
      </c>
      <c r="O440" s="64" t="s">
        <v>77</v>
      </c>
      <c r="P440" s="64" t="s">
        <v>77</v>
      </c>
      <c r="Q440" s="26">
        <v>45019</v>
      </c>
      <c r="R440" s="26" t="s">
        <v>238</v>
      </c>
      <c r="S440" s="23" t="s">
        <v>166</v>
      </c>
      <c r="T440" s="23" t="s">
        <v>193</v>
      </c>
      <c r="U440" s="110" t="s">
        <v>362</v>
      </c>
    </row>
    <row r="441" spans="2:21" s="144" customFormat="1" ht="28.5" customHeight="1" x14ac:dyDescent="0.2">
      <c r="B441" s="44" t="s">
        <v>609</v>
      </c>
      <c r="C441" s="23" t="s">
        <v>420</v>
      </c>
      <c r="D441" s="23" t="s">
        <v>77</v>
      </c>
      <c r="E441" s="23" t="s">
        <v>562</v>
      </c>
      <c r="F441" s="23"/>
      <c r="G441" s="23">
        <v>1</v>
      </c>
      <c r="H441" s="23">
        <v>118.4</v>
      </c>
      <c r="I441" s="23">
        <v>1</v>
      </c>
      <c r="J441" s="35" t="s">
        <v>76</v>
      </c>
      <c r="K441" s="23">
        <v>2</v>
      </c>
      <c r="L441" s="24">
        <v>5</v>
      </c>
      <c r="M441" s="64" t="s">
        <v>77</v>
      </c>
      <c r="N441" s="25">
        <v>45341</v>
      </c>
      <c r="O441" s="64">
        <v>4.7</v>
      </c>
      <c r="P441" s="64" t="s">
        <v>77</v>
      </c>
      <c r="Q441" s="26">
        <v>45019</v>
      </c>
      <c r="R441" s="26" t="s">
        <v>238</v>
      </c>
      <c r="S441" s="23" t="s">
        <v>166</v>
      </c>
      <c r="T441" s="23" t="s">
        <v>193</v>
      </c>
      <c r="U441" s="110" t="s">
        <v>362</v>
      </c>
    </row>
    <row r="442" spans="2:21" s="144" customFormat="1" ht="28.5" customHeight="1" x14ac:dyDescent="0.2">
      <c r="B442" s="44" t="s">
        <v>609</v>
      </c>
      <c r="C442" s="23" t="s">
        <v>420</v>
      </c>
      <c r="D442" s="23" t="s">
        <v>77</v>
      </c>
      <c r="E442" s="23" t="s">
        <v>562</v>
      </c>
      <c r="F442" s="23"/>
      <c r="G442" s="23">
        <v>1</v>
      </c>
      <c r="H442" s="23">
        <v>118.4</v>
      </c>
      <c r="I442" s="23">
        <v>2</v>
      </c>
      <c r="J442" s="35" t="s">
        <v>82</v>
      </c>
      <c r="K442" s="23">
        <v>2</v>
      </c>
      <c r="L442" s="24">
        <f>L441*2</f>
        <v>10</v>
      </c>
      <c r="M442" s="64" t="s">
        <v>77</v>
      </c>
      <c r="N442" s="25">
        <v>45341</v>
      </c>
      <c r="O442" s="24">
        <f>O441*2</f>
        <v>9.4</v>
      </c>
      <c r="P442" s="64" t="s">
        <v>77</v>
      </c>
      <c r="Q442" s="26">
        <v>45019</v>
      </c>
      <c r="R442" s="26" t="s">
        <v>238</v>
      </c>
      <c r="S442" s="23" t="s">
        <v>166</v>
      </c>
      <c r="T442" s="23" t="s">
        <v>193</v>
      </c>
      <c r="U442" s="110" t="s">
        <v>362</v>
      </c>
    </row>
    <row r="443" spans="2:21" s="144" customFormat="1" ht="28.5" customHeight="1" x14ac:dyDescent="0.2">
      <c r="B443" s="44" t="s">
        <v>609</v>
      </c>
      <c r="C443" s="23" t="s">
        <v>420</v>
      </c>
      <c r="D443" s="23" t="s">
        <v>77</v>
      </c>
      <c r="E443" s="23" t="s">
        <v>562</v>
      </c>
      <c r="F443" s="23"/>
      <c r="G443" s="23">
        <v>1</v>
      </c>
      <c r="H443" s="23">
        <v>118.4</v>
      </c>
      <c r="I443" s="23">
        <v>3</v>
      </c>
      <c r="J443" s="35" t="s">
        <v>95</v>
      </c>
      <c r="K443" s="23">
        <v>3</v>
      </c>
      <c r="L443" s="64">
        <f>L441*1.5</f>
        <v>7.5</v>
      </c>
      <c r="M443" s="64" t="s">
        <v>77</v>
      </c>
      <c r="N443" s="25">
        <v>45341</v>
      </c>
      <c r="O443" s="64">
        <f>O441*1.5</f>
        <v>7.0500000000000007</v>
      </c>
      <c r="P443" s="64" t="s">
        <v>77</v>
      </c>
      <c r="Q443" s="26">
        <v>45019</v>
      </c>
      <c r="R443" s="26" t="s">
        <v>238</v>
      </c>
      <c r="S443" s="23" t="s">
        <v>166</v>
      </c>
      <c r="T443" s="23" t="s">
        <v>193</v>
      </c>
      <c r="U443" s="110" t="s">
        <v>362</v>
      </c>
    </row>
    <row r="444" spans="2:21" s="144" customFormat="1" ht="28.5" customHeight="1" x14ac:dyDescent="0.2">
      <c r="B444" s="44" t="s">
        <v>609</v>
      </c>
      <c r="C444" s="23" t="s">
        <v>420</v>
      </c>
      <c r="D444" s="23" t="s">
        <v>77</v>
      </c>
      <c r="E444" s="23" t="s">
        <v>562</v>
      </c>
      <c r="F444" s="23"/>
      <c r="G444" s="23">
        <v>1</v>
      </c>
      <c r="H444" s="23">
        <v>118.4</v>
      </c>
      <c r="I444" s="23">
        <v>4</v>
      </c>
      <c r="J444" s="35" t="s">
        <v>97</v>
      </c>
      <c r="K444" s="23">
        <v>3</v>
      </c>
      <c r="L444" s="64">
        <f>L441*3</f>
        <v>15</v>
      </c>
      <c r="M444" s="64" t="s">
        <v>77</v>
      </c>
      <c r="N444" s="25">
        <v>45341</v>
      </c>
      <c r="O444" s="64">
        <f>O441*3</f>
        <v>14.100000000000001</v>
      </c>
      <c r="P444" s="64" t="s">
        <v>77</v>
      </c>
      <c r="Q444" s="26">
        <v>45019</v>
      </c>
      <c r="R444" s="26" t="s">
        <v>238</v>
      </c>
      <c r="S444" s="23" t="s">
        <v>166</v>
      </c>
      <c r="T444" s="23" t="s">
        <v>193</v>
      </c>
      <c r="U444" s="110" t="s">
        <v>362</v>
      </c>
    </row>
    <row r="445" spans="2:21" s="144" customFormat="1" ht="28.5" customHeight="1" x14ac:dyDescent="0.2">
      <c r="B445" s="44" t="s">
        <v>609</v>
      </c>
      <c r="C445" s="23" t="s">
        <v>420</v>
      </c>
      <c r="D445" s="23" t="s">
        <v>77</v>
      </c>
      <c r="E445" s="23" t="s">
        <v>562</v>
      </c>
      <c r="F445" s="23"/>
      <c r="G445" s="23">
        <v>1</v>
      </c>
      <c r="H445" s="23">
        <v>118.4</v>
      </c>
      <c r="I445" s="23">
        <v>5</v>
      </c>
      <c r="J445" s="35" t="s">
        <v>96</v>
      </c>
      <c r="K445" s="23">
        <v>4</v>
      </c>
      <c r="L445" s="64">
        <f>L441*2</f>
        <v>10</v>
      </c>
      <c r="M445" s="64" t="s">
        <v>77</v>
      </c>
      <c r="N445" s="25">
        <v>45341</v>
      </c>
      <c r="O445" s="64">
        <f>O441*2</f>
        <v>9.4</v>
      </c>
      <c r="P445" s="64" t="s">
        <v>77</v>
      </c>
      <c r="Q445" s="26">
        <v>45019</v>
      </c>
      <c r="R445" s="26" t="s">
        <v>238</v>
      </c>
      <c r="S445" s="23" t="s">
        <v>166</v>
      </c>
      <c r="T445" s="23" t="s">
        <v>193</v>
      </c>
      <c r="U445" s="110" t="s">
        <v>362</v>
      </c>
    </row>
    <row r="446" spans="2:21" s="144" customFormat="1" ht="28.5" customHeight="1" x14ac:dyDescent="0.2">
      <c r="B446" s="44" t="s">
        <v>609</v>
      </c>
      <c r="C446" s="23" t="s">
        <v>420</v>
      </c>
      <c r="D446" s="23" t="s">
        <v>77</v>
      </c>
      <c r="E446" s="23" t="s">
        <v>562</v>
      </c>
      <c r="F446" s="23"/>
      <c r="G446" s="23">
        <v>1</v>
      </c>
      <c r="H446" s="23">
        <v>118.4</v>
      </c>
      <c r="I446" s="23">
        <v>6</v>
      </c>
      <c r="J446" s="35" t="s">
        <v>72</v>
      </c>
      <c r="K446" s="23">
        <v>4</v>
      </c>
      <c r="L446" s="64">
        <f>L441*4</f>
        <v>20</v>
      </c>
      <c r="M446" s="64" t="s">
        <v>77</v>
      </c>
      <c r="N446" s="25">
        <v>45341</v>
      </c>
      <c r="O446" s="64">
        <f>O441*4</f>
        <v>18.8</v>
      </c>
      <c r="P446" s="64" t="s">
        <v>77</v>
      </c>
      <c r="Q446" s="26">
        <v>45019</v>
      </c>
      <c r="R446" s="26" t="s">
        <v>238</v>
      </c>
      <c r="S446" s="23" t="s">
        <v>166</v>
      </c>
      <c r="T446" s="23" t="s">
        <v>193</v>
      </c>
      <c r="U446" s="110" t="s">
        <v>362</v>
      </c>
    </row>
    <row r="447" spans="2:21" s="144" customFormat="1" ht="28.5" customHeight="1" x14ac:dyDescent="0.2">
      <c r="B447" s="44" t="s">
        <v>609</v>
      </c>
      <c r="C447" s="23" t="s">
        <v>420</v>
      </c>
      <c r="D447" s="23" t="s">
        <v>77</v>
      </c>
      <c r="E447" s="23" t="s">
        <v>562</v>
      </c>
      <c r="F447" s="23"/>
      <c r="G447" s="23">
        <v>1</v>
      </c>
      <c r="H447" s="23">
        <v>118.4</v>
      </c>
      <c r="I447" s="23">
        <v>7</v>
      </c>
      <c r="J447" s="35" t="s">
        <v>72</v>
      </c>
      <c r="K447" s="23">
        <v>5</v>
      </c>
      <c r="L447" s="64">
        <f>L441*5</f>
        <v>25</v>
      </c>
      <c r="M447" s="64" t="s">
        <v>77</v>
      </c>
      <c r="N447" s="25">
        <v>45341</v>
      </c>
      <c r="O447" s="64">
        <f>O441*5</f>
        <v>23.5</v>
      </c>
      <c r="P447" s="64" t="s">
        <v>77</v>
      </c>
      <c r="Q447" s="26">
        <v>45019</v>
      </c>
      <c r="R447" s="26" t="s">
        <v>238</v>
      </c>
      <c r="S447" s="23" t="s">
        <v>166</v>
      </c>
      <c r="T447" s="23" t="s">
        <v>193</v>
      </c>
      <c r="U447" s="110" t="s">
        <v>362</v>
      </c>
    </row>
    <row r="448" spans="2:21" s="144" customFormat="1" ht="28.5" customHeight="1" x14ac:dyDescent="0.2">
      <c r="B448" s="44" t="s">
        <v>609</v>
      </c>
      <c r="C448" s="23" t="s">
        <v>420</v>
      </c>
      <c r="D448" s="23" t="s">
        <v>77</v>
      </c>
      <c r="E448" s="23" t="s">
        <v>562</v>
      </c>
      <c r="F448" s="23"/>
      <c r="G448" s="23">
        <v>1</v>
      </c>
      <c r="H448" s="23">
        <v>118.4</v>
      </c>
      <c r="I448" s="23">
        <v>8</v>
      </c>
      <c r="J448" s="35" t="s">
        <v>72</v>
      </c>
      <c r="K448" s="23">
        <v>6</v>
      </c>
      <c r="L448" s="64">
        <f>L441*6</f>
        <v>30</v>
      </c>
      <c r="M448" s="64" t="s">
        <v>77</v>
      </c>
      <c r="N448" s="25">
        <v>45341</v>
      </c>
      <c r="O448" s="64">
        <f>O441*6</f>
        <v>28.200000000000003</v>
      </c>
      <c r="P448" s="64" t="s">
        <v>77</v>
      </c>
      <c r="Q448" s="26">
        <v>45019</v>
      </c>
      <c r="R448" s="26" t="s">
        <v>238</v>
      </c>
      <c r="S448" s="23" t="s">
        <v>166</v>
      </c>
      <c r="T448" s="23" t="s">
        <v>193</v>
      </c>
      <c r="U448" s="110" t="s">
        <v>362</v>
      </c>
    </row>
    <row r="449" spans="2:21" s="144" customFormat="1" ht="28.5" customHeight="1" x14ac:dyDescent="0.2">
      <c r="B449" s="44" t="s">
        <v>609</v>
      </c>
      <c r="C449" s="23" t="s">
        <v>420</v>
      </c>
      <c r="D449" s="23" t="s">
        <v>77</v>
      </c>
      <c r="E449" s="23" t="s">
        <v>562</v>
      </c>
      <c r="F449" s="23"/>
      <c r="G449" s="23">
        <v>1</v>
      </c>
      <c r="H449" s="23">
        <v>118.4</v>
      </c>
      <c r="I449" s="23">
        <v>9</v>
      </c>
      <c r="J449" s="35" t="s">
        <v>72</v>
      </c>
      <c r="K449" s="23">
        <v>7</v>
      </c>
      <c r="L449" s="64">
        <f>L441*7</f>
        <v>35</v>
      </c>
      <c r="M449" s="64" t="s">
        <v>77</v>
      </c>
      <c r="N449" s="25">
        <v>45341</v>
      </c>
      <c r="O449" s="64">
        <f>O441*7</f>
        <v>32.9</v>
      </c>
      <c r="P449" s="64" t="s">
        <v>77</v>
      </c>
      <c r="Q449" s="26">
        <v>45019</v>
      </c>
      <c r="R449" s="26" t="s">
        <v>238</v>
      </c>
      <c r="S449" s="23" t="s">
        <v>166</v>
      </c>
      <c r="T449" s="23" t="s">
        <v>193</v>
      </c>
      <c r="U449" s="110" t="s">
        <v>362</v>
      </c>
    </row>
    <row r="450" spans="2:21" s="144" customFormat="1" ht="28.5" customHeight="1" x14ac:dyDescent="0.2">
      <c r="B450" s="44" t="s">
        <v>609</v>
      </c>
      <c r="C450" s="23" t="s">
        <v>420</v>
      </c>
      <c r="D450" s="23" t="s">
        <v>77</v>
      </c>
      <c r="E450" s="23" t="s">
        <v>562</v>
      </c>
      <c r="F450" s="23"/>
      <c r="G450" s="23">
        <v>1</v>
      </c>
      <c r="H450" s="23">
        <v>118.4</v>
      </c>
      <c r="I450" s="23">
        <v>10</v>
      </c>
      <c r="J450" s="35" t="s">
        <v>72</v>
      </c>
      <c r="K450" s="23">
        <v>8</v>
      </c>
      <c r="L450" s="64">
        <f>L441*8</f>
        <v>40</v>
      </c>
      <c r="M450" s="64" t="s">
        <v>77</v>
      </c>
      <c r="N450" s="25">
        <v>45341</v>
      </c>
      <c r="O450" s="64">
        <f>O441*8</f>
        <v>37.6</v>
      </c>
      <c r="P450" s="64" t="s">
        <v>77</v>
      </c>
      <c r="Q450" s="26">
        <v>45019</v>
      </c>
      <c r="R450" s="26" t="s">
        <v>238</v>
      </c>
      <c r="S450" s="23" t="s">
        <v>166</v>
      </c>
      <c r="T450" s="23" t="s">
        <v>193</v>
      </c>
      <c r="U450" s="110" t="s">
        <v>362</v>
      </c>
    </row>
    <row r="451" spans="2:21" s="144" customFormat="1" ht="28.5" customHeight="1" x14ac:dyDescent="0.2">
      <c r="B451" s="44" t="s">
        <v>609</v>
      </c>
      <c r="C451" s="23" t="s">
        <v>420</v>
      </c>
      <c r="D451" s="23" t="s">
        <v>77</v>
      </c>
      <c r="E451" s="23" t="s">
        <v>562</v>
      </c>
      <c r="F451" s="23"/>
      <c r="G451" s="23">
        <v>1</v>
      </c>
      <c r="H451" s="23">
        <v>118.4</v>
      </c>
      <c r="I451" s="23">
        <v>11</v>
      </c>
      <c r="J451" s="35" t="s">
        <v>100</v>
      </c>
      <c r="K451" s="23">
        <v>2</v>
      </c>
      <c r="L451" s="64">
        <v>2.35</v>
      </c>
      <c r="M451" s="64" t="s">
        <v>77</v>
      </c>
      <c r="N451" s="25">
        <v>45341</v>
      </c>
      <c r="O451" s="64">
        <v>2.35</v>
      </c>
      <c r="P451" s="64" t="s">
        <v>77</v>
      </c>
      <c r="Q451" s="26">
        <v>45019</v>
      </c>
      <c r="R451" s="26" t="s">
        <v>238</v>
      </c>
      <c r="S451" s="23" t="s">
        <v>166</v>
      </c>
      <c r="T451" s="23" t="s">
        <v>193</v>
      </c>
      <c r="U451" s="110" t="s">
        <v>362</v>
      </c>
    </row>
    <row r="452" spans="2:21" s="144" customFormat="1" ht="28.5" customHeight="1" x14ac:dyDescent="0.2">
      <c r="B452" s="44" t="s">
        <v>609</v>
      </c>
      <c r="C452" s="23" t="s">
        <v>420</v>
      </c>
      <c r="D452" s="23" t="s">
        <v>77</v>
      </c>
      <c r="E452" s="23" t="s">
        <v>562</v>
      </c>
      <c r="F452" s="23"/>
      <c r="G452" s="23">
        <v>1</v>
      </c>
      <c r="H452" s="23">
        <v>118.4</v>
      </c>
      <c r="I452" s="23">
        <v>12</v>
      </c>
      <c r="J452" s="35" t="s">
        <v>167</v>
      </c>
      <c r="K452" s="23" t="s">
        <v>77</v>
      </c>
      <c r="L452" s="64" t="s">
        <v>77</v>
      </c>
      <c r="M452" s="64" t="s">
        <v>77</v>
      </c>
      <c r="N452" s="25">
        <v>45341</v>
      </c>
      <c r="O452" s="64" t="s">
        <v>77</v>
      </c>
      <c r="P452" s="64" t="s">
        <v>77</v>
      </c>
      <c r="Q452" s="26">
        <v>45019</v>
      </c>
      <c r="R452" s="26" t="s">
        <v>238</v>
      </c>
      <c r="S452" s="23" t="s">
        <v>166</v>
      </c>
      <c r="T452" s="23" t="s">
        <v>193</v>
      </c>
      <c r="U452" s="110" t="s">
        <v>362</v>
      </c>
    </row>
    <row r="453" spans="2:21" s="144" customFormat="1" ht="28.5" customHeight="1" x14ac:dyDescent="0.2">
      <c r="B453" s="44" t="s">
        <v>609</v>
      </c>
      <c r="C453" s="23" t="s">
        <v>420</v>
      </c>
      <c r="D453" s="23" t="s">
        <v>77</v>
      </c>
      <c r="E453" s="23" t="s">
        <v>563</v>
      </c>
      <c r="F453" s="23"/>
      <c r="G453" s="23">
        <v>1</v>
      </c>
      <c r="H453" s="23">
        <v>118.4</v>
      </c>
      <c r="I453" s="23">
        <v>1</v>
      </c>
      <c r="J453" s="35" t="s">
        <v>76</v>
      </c>
      <c r="K453" s="23">
        <v>2</v>
      </c>
      <c r="L453" s="24">
        <v>6.9</v>
      </c>
      <c r="M453" s="64" t="s">
        <v>77</v>
      </c>
      <c r="N453" s="25">
        <v>45341</v>
      </c>
      <c r="O453" s="64">
        <v>6.4</v>
      </c>
      <c r="P453" s="64" t="s">
        <v>77</v>
      </c>
      <c r="Q453" s="26">
        <v>45019</v>
      </c>
      <c r="R453" s="26" t="s">
        <v>238</v>
      </c>
      <c r="S453" s="23" t="s">
        <v>166</v>
      </c>
      <c r="T453" s="23" t="s">
        <v>193</v>
      </c>
      <c r="U453" s="110" t="s">
        <v>362</v>
      </c>
    </row>
    <row r="454" spans="2:21" s="144" customFormat="1" ht="28.5" customHeight="1" x14ac:dyDescent="0.2">
      <c r="B454" s="44" t="s">
        <v>609</v>
      </c>
      <c r="C454" s="23" t="s">
        <v>420</v>
      </c>
      <c r="D454" s="23" t="s">
        <v>77</v>
      </c>
      <c r="E454" s="23" t="s">
        <v>563</v>
      </c>
      <c r="F454" s="23"/>
      <c r="G454" s="23">
        <v>1</v>
      </c>
      <c r="H454" s="23">
        <v>118.4</v>
      </c>
      <c r="I454" s="23">
        <v>2</v>
      </c>
      <c r="J454" s="35" t="s">
        <v>82</v>
      </c>
      <c r="K454" s="23">
        <v>2</v>
      </c>
      <c r="L454" s="24">
        <f>L453*2</f>
        <v>13.8</v>
      </c>
      <c r="M454" s="64" t="s">
        <v>77</v>
      </c>
      <c r="N454" s="25">
        <v>45341</v>
      </c>
      <c r="O454" s="24">
        <f>O453*2</f>
        <v>12.8</v>
      </c>
      <c r="P454" s="64" t="s">
        <v>77</v>
      </c>
      <c r="Q454" s="26">
        <v>45019</v>
      </c>
      <c r="R454" s="26" t="s">
        <v>238</v>
      </c>
      <c r="S454" s="23" t="s">
        <v>166</v>
      </c>
      <c r="T454" s="23" t="s">
        <v>193</v>
      </c>
      <c r="U454" s="110" t="s">
        <v>362</v>
      </c>
    </row>
    <row r="455" spans="2:21" s="144" customFormat="1" ht="28.5" customHeight="1" x14ac:dyDescent="0.2">
      <c r="B455" s="44" t="s">
        <v>609</v>
      </c>
      <c r="C455" s="23" t="s">
        <v>420</v>
      </c>
      <c r="D455" s="23" t="s">
        <v>77</v>
      </c>
      <c r="E455" s="23" t="s">
        <v>563</v>
      </c>
      <c r="F455" s="23"/>
      <c r="G455" s="23">
        <v>1</v>
      </c>
      <c r="H455" s="23">
        <v>118.4</v>
      </c>
      <c r="I455" s="23">
        <v>3</v>
      </c>
      <c r="J455" s="35" t="s">
        <v>95</v>
      </c>
      <c r="K455" s="23">
        <v>3</v>
      </c>
      <c r="L455" s="64">
        <f>L453*1.5</f>
        <v>10.350000000000001</v>
      </c>
      <c r="M455" s="64" t="s">
        <v>77</v>
      </c>
      <c r="N455" s="25">
        <v>45341</v>
      </c>
      <c r="O455" s="64">
        <f>O453*1.5</f>
        <v>9.6000000000000014</v>
      </c>
      <c r="P455" s="64" t="s">
        <v>77</v>
      </c>
      <c r="Q455" s="26">
        <v>45019</v>
      </c>
      <c r="R455" s="26" t="s">
        <v>238</v>
      </c>
      <c r="S455" s="23" t="s">
        <v>166</v>
      </c>
      <c r="T455" s="23" t="s">
        <v>193</v>
      </c>
      <c r="U455" s="110" t="s">
        <v>362</v>
      </c>
    </row>
    <row r="456" spans="2:21" s="144" customFormat="1" ht="28.5" customHeight="1" x14ac:dyDescent="0.2">
      <c r="B456" s="44" t="s">
        <v>609</v>
      </c>
      <c r="C456" s="23" t="s">
        <v>420</v>
      </c>
      <c r="D456" s="23" t="s">
        <v>77</v>
      </c>
      <c r="E456" s="23" t="s">
        <v>563</v>
      </c>
      <c r="F456" s="23"/>
      <c r="G456" s="23">
        <v>1</v>
      </c>
      <c r="H456" s="23">
        <v>118.4</v>
      </c>
      <c r="I456" s="23">
        <v>4</v>
      </c>
      <c r="J456" s="35" t="s">
        <v>97</v>
      </c>
      <c r="K456" s="23">
        <v>3</v>
      </c>
      <c r="L456" s="64">
        <f>L453*3</f>
        <v>20.700000000000003</v>
      </c>
      <c r="M456" s="64" t="s">
        <v>77</v>
      </c>
      <c r="N456" s="25">
        <v>45341</v>
      </c>
      <c r="O456" s="64">
        <f>O453*3</f>
        <v>19.200000000000003</v>
      </c>
      <c r="P456" s="64" t="s">
        <v>77</v>
      </c>
      <c r="Q456" s="26">
        <v>45019</v>
      </c>
      <c r="R456" s="26" t="s">
        <v>238</v>
      </c>
      <c r="S456" s="23" t="s">
        <v>166</v>
      </c>
      <c r="T456" s="23" t="s">
        <v>193</v>
      </c>
      <c r="U456" s="110" t="s">
        <v>362</v>
      </c>
    </row>
    <row r="457" spans="2:21" s="144" customFormat="1" ht="28.5" customHeight="1" x14ac:dyDescent="0.2">
      <c r="B457" s="44" t="s">
        <v>609</v>
      </c>
      <c r="C457" s="23" t="s">
        <v>420</v>
      </c>
      <c r="D457" s="23" t="s">
        <v>77</v>
      </c>
      <c r="E457" s="23" t="s">
        <v>563</v>
      </c>
      <c r="F457" s="23"/>
      <c r="G457" s="23">
        <v>1</v>
      </c>
      <c r="H457" s="23">
        <v>118.4</v>
      </c>
      <c r="I457" s="23">
        <v>5</v>
      </c>
      <c r="J457" s="35" t="s">
        <v>96</v>
      </c>
      <c r="K457" s="23">
        <v>4</v>
      </c>
      <c r="L457" s="64">
        <f>L453*2</f>
        <v>13.8</v>
      </c>
      <c r="M457" s="64" t="s">
        <v>77</v>
      </c>
      <c r="N457" s="25">
        <v>45341</v>
      </c>
      <c r="O457" s="64">
        <f>O453*2</f>
        <v>12.8</v>
      </c>
      <c r="P457" s="64" t="s">
        <v>77</v>
      </c>
      <c r="Q457" s="26">
        <v>45019</v>
      </c>
      <c r="R457" s="26" t="s">
        <v>238</v>
      </c>
      <c r="S457" s="23" t="s">
        <v>166</v>
      </c>
      <c r="T457" s="23" t="s">
        <v>193</v>
      </c>
      <c r="U457" s="110" t="s">
        <v>362</v>
      </c>
    </row>
    <row r="458" spans="2:21" s="144" customFormat="1" ht="28.5" customHeight="1" x14ac:dyDescent="0.2">
      <c r="B458" s="44" t="s">
        <v>609</v>
      </c>
      <c r="C458" s="23" t="s">
        <v>420</v>
      </c>
      <c r="D458" s="23" t="s">
        <v>77</v>
      </c>
      <c r="E458" s="23" t="s">
        <v>563</v>
      </c>
      <c r="F458" s="23"/>
      <c r="G458" s="23">
        <v>1</v>
      </c>
      <c r="H458" s="23">
        <v>118.4</v>
      </c>
      <c r="I458" s="23">
        <v>6</v>
      </c>
      <c r="J458" s="35" t="s">
        <v>72</v>
      </c>
      <c r="K458" s="23">
        <v>4</v>
      </c>
      <c r="L458" s="64">
        <f>L453*4</f>
        <v>27.6</v>
      </c>
      <c r="M458" s="64" t="s">
        <v>77</v>
      </c>
      <c r="N458" s="25">
        <v>45341</v>
      </c>
      <c r="O458" s="64">
        <f>O453*4</f>
        <v>25.6</v>
      </c>
      <c r="P458" s="64" t="s">
        <v>77</v>
      </c>
      <c r="Q458" s="26">
        <v>45019</v>
      </c>
      <c r="R458" s="26" t="s">
        <v>238</v>
      </c>
      <c r="S458" s="23" t="s">
        <v>166</v>
      </c>
      <c r="T458" s="23" t="s">
        <v>193</v>
      </c>
      <c r="U458" s="110" t="s">
        <v>362</v>
      </c>
    </row>
    <row r="459" spans="2:21" s="144" customFormat="1" ht="28.5" customHeight="1" x14ac:dyDescent="0.2">
      <c r="B459" s="44" t="s">
        <v>609</v>
      </c>
      <c r="C459" s="23" t="s">
        <v>420</v>
      </c>
      <c r="D459" s="23" t="s">
        <v>77</v>
      </c>
      <c r="E459" s="23" t="s">
        <v>563</v>
      </c>
      <c r="F459" s="23"/>
      <c r="G459" s="23">
        <v>1</v>
      </c>
      <c r="H459" s="23">
        <v>118.4</v>
      </c>
      <c r="I459" s="23">
        <v>7</v>
      </c>
      <c r="J459" s="35" t="s">
        <v>72</v>
      </c>
      <c r="K459" s="23">
        <v>5</v>
      </c>
      <c r="L459" s="64">
        <f>L453*5</f>
        <v>34.5</v>
      </c>
      <c r="M459" s="64" t="s">
        <v>77</v>
      </c>
      <c r="N459" s="25">
        <v>45341</v>
      </c>
      <c r="O459" s="64">
        <f>O453*5</f>
        <v>32</v>
      </c>
      <c r="P459" s="64" t="s">
        <v>77</v>
      </c>
      <c r="Q459" s="26">
        <v>45019</v>
      </c>
      <c r="R459" s="26" t="s">
        <v>238</v>
      </c>
      <c r="S459" s="23" t="s">
        <v>166</v>
      </c>
      <c r="T459" s="23" t="s">
        <v>193</v>
      </c>
      <c r="U459" s="110" t="s">
        <v>362</v>
      </c>
    </row>
    <row r="460" spans="2:21" s="144" customFormat="1" ht="28.5" customHeight="1" x14ac:dyDescent="0.2">
      <c r="B460" s="44" t="s">
        <v>609</v>
      </c>
      <c r="C460" s="23" t="s">
        <v>420</v>
      </c>
      <c r="D460" s="23" t="s">
        <v>77</v>
      </c>
      <c r="E460" s="23" t="s">
        <v>563</v>
      </c>
      <c r="F460" s="23"/>
      <c r="G460" s="23">
        <v>1</v>
      </c>
      <c r="H460" s="23">
        <v>118.4</v>
      </c>
      <c r="I460" s="23">
        <v>8</v>
      </c>
      <c r="J460" s="35" t="s">
        <v>72</v>
      </c>
      <c r="K460" s="23">
        <v>6</v>
      </c>
      <c r="L460" s="64">
        <f>L453*6</f>
        <v>41.400000000000006</v>
      </c>
      <c r="M460" s="64" t="s">
        <v>77</v>
      </c>
      <c r="N460" s="25">
        <v>45341</v>
      </c>
      <c r="O460" s="64">
        <f>O453*6</f>
        <v>38.400000000000006</v>
      </c>
      <c r="P460" s="64" t="s">
        <v>77</v>
      </c>
      <c r="Q460" s="26">
        <v>45019</v>
      </c>
      <c r="R460" s="26" t="s">
        <v>238</v>
      </c>
      <c r="S460" s="23" t="s">
        <v>166</v>
      </c>
      <c r="T460" s="23" t="s">
        <v>193</v>
      </c>
      <c r="U460" s="110" t="s">
        <v>362</v>
      </c>
    </row>
    <row r="461" spans="2:21" s="144" customFormat="1" ht="28.5" customHeight="1" x14ac:dyDescent="0.2">
      <c r="B461" s="44" t="s">
        <v>609</v>
      </c>
      <c r="C461" s="23" t="s">
        <v>420</v>
      </c>
      <c r="D461" s="23" t="s">
        <v>77</v>
      </c>
      <c r="E461" s="23" t="s">
        <v>563</v>
      </c>
      <c r="F461" s="23"/>
      <c r="G461" s="23">
        <v>1</v>
      </c>
      <c r="H461" s="23">
        <v>118.4</v>
      </c>
      <c r="I461" s="23">
        <v>9</v>
      </c>
      <c r="J461" s="35" t="s">
        <v>72</v>
      </c>
      <c r="K461" s="23">
        <v>7</v>
      </c>
      <c r="L461" s="64">
        <f>L453*7</f>
        <v>48.300000000000004</v>
      </c>
      <c r="M461" s="64" t="s">
        <v>77</v>
      </c>
      <c r="N461" s="25">
        <v>45341</v>
      </c>
      <c r="O461" s="64">
        <f>O453*7</f>
        <v>44.800000000000004</v>
      </c>
      <c r="P461" s="64" t="s">
        <v>77</v>
      </c>
      <c r="Q461" s="26">
        <v>45019</v>
      </c>
      <c r="R461" s="26" t="s">
        <v>238</v>
      </c>
      <c r="S461" s="23" t="s">
        <v>166</v>
      </c>
      <c r="T461" s="23" t="s">
        <v>193</v>
      </c>
      <c r="U461" s="110" t="s">
        <v>362</v>
      </c>
    </row>
    <row r="462" spans="2:21" s="144" customFormat="1" ht="28.5" customHeight="1" x14ac:dyDescent="0.2">
      <c r="B462" s="44" t="s">
        <v>609</v>
      </c>
      <c r="C462" s="23" t="s">
        <v>420</v>
      </c>
      <c r="D462" s="23" t="s">
        <v>77</v>
      </c>
      <c r="E462" s="23" t="s">
        <v>563</v>
      </c>
      <c r="F462" s="23"/>
      <c r="G462" s="23">
        <v>1</v>
      </c>
      <c r="H462" s="23">
        <v>118.4</v>
      </c>
      <c r="I462" s="23">
        <v>10</v>
      </c>
      <c r="J462" s="35" t="s">
        <v>72</v>
      </c>
      <c r="K462" s="23">
        <v>8</v>
      </c>
      <c r="L462" s="64">
        <f>L453*8</f>
        <v>55.2</v>
      </c>
      <c r="M462" s="64" t="s">
        <v>77</v>
      </c>
      <c r="N462" s="25">
        <v>45341</v>
      </c>
      <c r="O462" s="64">
        <f>O453*8</f>
        <v>51.2</v>
      </c>
      <c r="P462" s="64" t="s">
        <v>77</v>
      </c>
      <c r="Q462" s="26">
        <v>45019</v>
      </c>
      <c r="R462" s="26" t="s">
        <v>238</v>
      </c>
      <c r="S462" s="23" t="s">
        <v>166</v>
      </c>
      <c r="T462" s="23" t="s">
        <v>193</v>
      </c>
      <c r="U462" s="110" t="s">
        <v>362</v>
      </c>
    </row>
    <row r="463" spans="2:21" s="144" customFormat="1" ht="28.5" customHeight="1" x14ac:dyDescent="0.2">
      <c r="B463" s="44" t="s">
        <v>609</v>
      </c>
      <c r="C463" s="23" t="s">
        <v>420</v>
      </c>
      <c r="D463" s="23" t="s">
        <v>77</v>
      </c>
      <c r="E463" s="23" t="s">
        <v>563</v>
      </c>
      <c r="F463" s="23"/>
      <c r="G463" s="23">
        <v>1</v>
      </c>
      <c r="H463" s="23">
        <v>118.4</v>
      </c>
      <c r="I463" s="23">
        <v>11</v>
      </c>
      <c r="J463" s="35" t="s">
        <v>100</v>
      </c>
      <c r="K463" s="23">
        <v>2</v>
      </c>
      <c r="L463" s="64">
        <v>2.65</v>
      </c>
      <c r="M463" s="64" t="s">
        <v>77</v>
      </c>
      <c r="N463" s="25">
        <v>45341</v>
      </c>
      <c r="O463" s="64">
        <v>2.65</v>
      </c>
      <c r="P463" s="64" t="s">
        <v>77</v>
      </c>
      <c r="Q463" s="26">
        <v>45019</v>
      </c>
      <c r="R463" s="26" t="s">
        <v>238</v>
      </c>
      <c r="S463" s="23" t="s">
        <v>166</v>
      </c>
      <c r="T463" s="23" t="s">
        <v>193</v>
      </c>
      <c r="U463" s="110" t="s">
        <v>362</v>
      </c>
    </row>
    <row r="464" spans="2:21" s="144" customFormat="1" ht="28.5" customHeight="1" x14ac:dyDescent="0.2">
      <c r="B464" s="44" t="s">
        <v>609</v>
      </c>
      <c r="C464" s="23" t="s">
        <v>420</v>
      </c>
      <c r="D464" s="23" t="s">
        <v>77</v>
      </c>
      <c r="E464" s="23" t="s">
        <v>563</v>
      </c>
      <c r="F464" s="23"/>
      <c r="G464" s="23">
        <v>1</v>
      </c>
      <c r="H464" s="23">
        <v>118.4</v>
      </c>
      <c r="I464" s="23">
        <v>12</v>
      </c>
      <c r="J464" s="35" t="s">
        <v>167</v>
      </c>
      <c r="K464" s="23" t="s">
        <v>77</v>
      </c>
      <c r="L464" s="64" t="s">
        <v>77</v>
      </c>
      <c r="M464" s="64" t="s">
        <v>77</v>
      </c>
      <c r="N464" s="25">
        <v>45341</v>
      </c>
      <c r="O464" s="64" t="s">
        <v>77</v>
      </c>
      <c r="P464" s="64" t="s">
        <v>77</v>
      </c>
      <c r="Q464" s="26">
        <v>45019</v>
      </c>
      <c r="R464" s="26" t="s">
        <v>238</v>
      </c>
      <c r="S464" s="23" t="s">
        <v>166</v>
      </c>
      <c r="T464" s="23" t="s">
        <v>193</v>
      </c>
      <c r="U464" s="110" t="s">
        <v>362</v>
      </c>
    </row>
    <row r="465" spans="2:21" s="144" customFormat="1" ht="28.5" customHeight="1" x14ac:dyDescent="0.2">
      <c r="B465" s="44" t="s">
        <v>609</v>
      </c>
      <c r="C465" s="23" t="s">
        <v>420</v>
      </c>
      <c r="D465" s="23" t="s">
        <v>77</v>
      </c>
      <c r="E465" s="23" t="s">
        <v>564</v>
      </c>
      <c r="F465" s="23"/>
      <c r="G465" s="23">
        <v>1</v>
      </c>
      <c r="H465" s="23">
        <v>118.4</v>
      </c>
      <c r="I465" s="23">
        <v>1</v>
      </c>
      <c r="J465" s="35" t="s">
        <v>76</v>
      </c>
      <c r="K465" s="23">
        <v>2</v>
      </c>
      <c r="L465" s="24">
        <v>7.1</v>
      </c>
      <c r="M465" s="64" t="s">
        <v>77</v>
      </c>
      <c r="N465" s="25">
        <v>45341</v>
      </c>
      <c r="O465" s="64">
        <v>6.7</v>
      </c>
      <c r="P465" s="64" t="s">
        <v>77</v>
      </c>
      <c r="Q465" s="26">
        <v>45019</v>
      </c>
      <c r="R465" s="26" t="s">
        <v>238</v>
      </c>
      <c r="S465" s="23" t="s">
        <v>166</v>
      </c>
      <c r="T465" s="23" t="s">
        <v>193</v>
      </c>
      <c r="U465" s="110" t="s">
        <v>362</v>
      </c>
    </row>
    <row r="466" spans="2:21" s="144" customFormat="1" ht="28.5" customHeight="1" x14ac:dyDescent="0.2">
      <c r="B466" s="44" t="s">
        <v>609</v>
      </c>
      <c r="C466" s="23" t="s">
        <v>420</v>
      </c>
      <c r="D466" s="23" t="s">
        <v>77</v>
      </c>
      <c r="E466" s="23" t="s">
        <v>564</v>
      </c>
      <c r="F466" s="23"/>
      <c r="G466" s="23">
        <v>1</v>
      </c>
      <c r="H466" s="23">
        <v>118.4</v>
      </c>
      <c r="I466" s="23">
        <v>2</v>
      </c>
      <c r="J466" s="35" t="s">
        <v>82</v>
      </c>
      <c r="K466" s="23">
        <v>2</v>
      </c>
      <c r="L466" s="24">
        <f>L465*2</f>
        <v>14.2</v>
      </c>
      <c r="M466" s="64" t="s">
        <v>77</v>
      </c>
      <c r="N466" s="25">
        <v>45341</v>
      </c>
      <c r="O466" s="24">
        <f>O465*2</f>
        <v>13.4</v>
      </c>
      <c r="P466" s="64" t="s">
        <v>77</v>
      </c>
      <c r="Q466" s="26">
        <v>45019</v>
      </c>
      <c r="R466" s="26" t="s">
        <v>238</v>
      </c>
      <c r="S466" s="23" t="s">
        <v>166</v>
      </c>
      <c r="T466" s="23" t="s">
        <v>193</v>
      </c>
      <c r="U466" s="110" t="s">
        <v>362</v>
      </c>
    </row>
    <row r="467" spans="2:21" s="144" customFormat="1" ht="28.5" customHeight="1" x14ac:dyDescent="0.2">
      <c r="B467" s="44" t="s">
        <v>609</v>
      </c>
      <c r="C467" s="23" t="s">
        <v>420</v>
      </c>
      <c r="D467" s="23" t="s">
        <v>77</v>
      </c>
      <c r="E467" s="23" t="s">
        <v>564</v>
      </c>
      <c r="F467" s="23"/>
      <c r="G467" s="23">
        <v>1</v>
      </c>
      <c r="H467" s="23">
        <v>118.4</v>
      </c>
      <c r="I467" s="23">
        <v>3</v>
      </c>
      <c r="J467" s="35" t="s">
        <v>95</v>
      </c>
      <c r="K467" s="23">
        <v>3</v>
      </c>
      <c r="L467" s="64">
        <f>L465*1.5</f>
        <v>10.649999999999999</v>
      </c>
      <c r="M467" s="64" t="s">
        <v>77</v>
      </c>
      <c r="N467" s="25">
        <v>45341</v>
      </c>
      <c r="O467" s="64">
        <f>O465*1.5</f>
        <v>10.050000000000001</v>
      </c>
      <c r="P467" s="64" t="s">
        <v>77</v>
      </c>
      <c r="Q467" s="26">
        <v>45019</v>
      </c>
      <c r="R467" s="26" t="s">
        <v>238</v>
      </c>
      <c r="S467" s="23" t="s">
        <v>166</v>
      </c>
      <c r="T467" s="23" t="s">
        <v>193</v>
      </c>
      <c r="U467" s="110" t="s">
        <v>362</v>
      </c>
    </row>
    <row r="468" spans="2:21" s="144" customFormat="1" ht="28.5" customHeight="1" x14ac:dyDescent="0.2">
      <c r="B468" s="44" t="s">
        <v>609</v>
      </c>
      <c r="C468" s="23" t="s">
        <v>420</v>
      </c>
      <c r="D468" s="23" t="s">
        <v>77</v>
      </c>
      <c r="E468" s="23" t="s">
        <v>564</v>
      </c>
      <c r="F468" s="23"/>
      <c r="G468" s="23">
        <v>1</v>
      </c>
      <c r="H468" s="23">
        <v>118.4</v>
      </c>
      <c r="I468" s="23">
        <v>4</v>
      </c>
      <c r="J468" s="35" t="s">
        <v>97</v>
      </c>
      <c r="K468" s="23">
        <v>3</v>
      </c>
      <c r="L468" s="64">
        <f>L465*3</f>
        <v>21.299999999999997</v>
      </c>
      <c r="M468" s="64" t="s">
        <v>77</v>
      </c>
      <c r="N468" s="25">
        <v>45341</v>
      </c>
      <c r="O468" s="64">
        <f>O465*3</f>
        <v>20.100000000000001</v>
      </c>
      <c r="P468" s="64" t="s">
        <v>77</v>
      </c>
      <c r="Q468" s="26">
        <v>45019</v>
      </c>
      <c r="R468" s="26" t="s">
        <v>238</v>
      </c>
      <c r="S468" s="23" t="s">
        <v>166</v>
      </c>
      <c r="T468" s="23" t="s">
        <v>193</v>
      </c>
      <c r="U468" s="110" t="s">
        <v>362</v>
      </c>
    </row>
    <row r="469" spans="2:21" s="144" customFormat="1" ht="28.5" customHeight="1" x14ac:dyDescent="0.2">
      <c r="B469" s="44" t="s">
        <v>609</v>
      </c>
      <c r="C469" s="23" t="s">
        <v>420</v>
      </c>
      <c r="D469" s="23" t="s">
        <v>77</v>
      </c>
      <c r="E469" s="23" t="s">
        <v>564</v>
      </c>
      <c r="F469" s="23"/>
      <c r="G469" s="23">
        <v>1</v>
      </c>
      <c r="H469" s="23">
        <v>118.4</v>
      </c>
      <c r="I469" s="23">
        <v>5</v>
      </c>
      <c r="J469" s="35" t="s">
        <v>96</v>
      </c>
      <c r="K469" s="23">
        <v>4</v>
      </c>
      <c r="L469" s="64">
        <f>L465*2</f>
        <v>14.2</v>
      </c>
      <c r="M469" s="64" t="s">
        <v>77</v>
      </c>
      <c r="N469" s="25">
        <v>45341</v>
      </c>
      <c r="O469" s="64">
        <f>O465*2</f>
        <v>13.4</v>
      </c>
      <c r="P469" s="64" t="s">
        <v>77</v>
      </c>
      <c r="Q469" s="26">
        <v>45019</v>
      </c>
      <c r="R469" s="26" t="s">
        <v>238</v>
      </c>
      <c r="S469" s="23" t="s">
        <v>166</v>
      </c>
      <c r="T469" s="23" t="s">
        <v>193</v>
      </c>
      <c r="U469" s="110" t="s">
        <v>362</v>
      </c>
    </row>
    <row r="470" spans="2:21" s="144" customFormat="1" ht="28.5" customHeight="1" x14ac:dyDescent="0.2">
      <c r="B470" s="44" t="s">
        <v>609</v>
      </c>
      <c r="C470" s="23" t="s">
        <v>420</v>
      </c>
      <c r="D470" s="23" t="s">
        <v>77</v>
      </c>
      <c r="E470" s="23" t="s">
        <v>564</v>
      </c>
      <c r="F470" s="23"/>
      <c r="G470" s="23">
        <v>1</v>
      </c>
      <c r="H470" s="23">
        <v>118.4</v>
      </c>
      <c r="I470" s="23">
        <v>6</v>
      </c>
      <c r="J470" s="35" t="s">
        <v>72</v>
      </c>
      <c r="K470" s="23">
        <v>4</v>
      </c>
      <c r="L470" s="64">
        <f>L465*4</f>
        <v>28.4</v>
      </c>
      <c r="M470" s="64" t="s">
        <v>77</v>
      </c>
      <c r="N470" s="25">
        <v>45341</v>
      </c>
      <c r="O470" s="64">
        <f>O465*4</f>
        <v>26.8</v>
      </c>
      <c r="P470" s="64" t="s">
        <v>77</v>
      </c>
      <c r="Q470" s="26">
        <v>45019</v>
      </c>
      <c r="R470" s="26" t="s">
        <v>238</v>
      </c>
      <c r="S470" s="23" t="s">
        <v>166</v>
      </c>
      <c r="T470" s="23" t="s">
        <v>193</v>
      </c>
      <c r="U470" s="110" t="s">
        <v>362</v>
      </c>
    </row>
    <row r="471" spans="2:21" s="144" customFormat="1" ht="28.5" customHeight="1" x14ac:dyDescent="0.2">
      <c r="B471" s="44" t="s">
        <v>609</v>
      </c>
      <c r="C471" s="23" t="s">
        <v>420</v>
      </c>
      <c r="D471" s="23" t="s">
        <v>77</v>
      </c>
      <c r="E471" s="23" t="s">
        <v>564</v>
      </c>
      <c r="F471" s="23"/>
      <c r="G471" s="23">
        <v>1</v>
      </c>
      <c r="H471" s="23">
        <v>118.4</v>
      </c>
      <c r="I471" s="23">
        <v>7</v>
      </c>
      <c r="J471" s="35" t="s">
        <v>72</v>
      </c>
      <c r="K471" s="23">
        <v>5</v>
      </c>
      <c r="L471" s="64">
        <f>L465*5</f>
        <v>35.5</v>
      </c>
      <c r="M471" s="64" t="s">
        <v>77</v>
      </c>
      <c r="N471" s="25">
        <v>45341</v>
      </c>
      <c r="O471" s="64">
        <f>O465*5</f>
        <v>33.5</v>
      </c>
      <c r="P471" s="64" t="s">
        <v>77</v>
      </c>
      <c r="Q471" s="26">
        <v>45019</v>
      </c>
      <c r="R471" s="26" t="s">
        <v>238</v>
      </c>
      <c r="S471" s="23" t="s">
        <v>166</v>
      </c>
      <c r="T471" s="23" t="s">
        <v>193</v>
      </c>
      <c r="U471" s="110" t="s">
        <v>362</v>
      </c>
    </row>
    <row r="472" spans="2:21" s="144" customFormat="1" ht="28.5" customHeight="1" x14ac:dyDescent="0.2">
      <c r="B472" s="44" t="s">
        <v>609</v>
      </c>
      <c r="C472" s="23" t="s">
        <v>420</v>
      </c>
      <c r="D472" s="23" t="s">
        <v>77</v>
      </c>
      <c r="E472" s="23" t="s">
        <v>564</v>
      </c>
      <c r="F472" s="23"/>
      <c r="G472" s="23">
        <v>1</v>
      </c>
      <c r="H472" s="23">
        <v>118.4</v>
      </c>
      <c r="I472" s="23">
        <v>8</v>
      </c>
      <c r="J472" s="35" t="s">
        <v>72</v>
      </c>
      <c r="K472" s="23">
        <v>6</v>
      </c>
      <c r="L472" s="64">
        <f>L465*6</f>
        <v>42.599999999999994</v>
      </c>
      <c r="M472" s="64" t="s">
        <v>77</v>
      </c>
      <c r="N472" s="25">
        <v>45341</v>
      </c>
      <c r="O472" s="64">
        <f>O465*6</f>
        <v>40.200000000000003</v>
      </c>
      <c r="P472" s="64" t="s">
        <v>77</v>
      </c>
      <c r="Q472" s="26">
        <v>45019</v>
      </c>
      <c r="R472" s="26" t="s">
        <v>238</v>
      </c>
      <c r="S472" s="23" t="s">
        <v>166</v>
      </c>
      <c r="T472" s="23" t="s">
        <v>193</v>
      </c>
      <c r="U472" s="110" t="s">
        <v>362</v>
      </c>
    </row>
    <row r="473" spans="2:21" s="144" customFormat="1" ht="28.5" customHeight="1" x14ac:dyDescent="0.2">
      <c r="B473" s="44" t="s">
        <v>609</v>
      </c>
      <c r="C473" s="23" t="s">
        <v>420</v>
      </c>
      <c r="D473" s="23" t="s">
        <v>77</v>
      </c>
      <c r="E473" s="23" t="s">
        <v>564</v>
      </c>
      <c r="F473" s="23"/>
      <c r="G473" s="23">
        <v>1</v>
      </c>
      <c r="H473" s="23">
        <v>118.4</v>
      </c>
      <c r="I473" s="23">
        <v>9</v>
      </c>
      <c r="J473" s="35" t="s">
        <v>72</v>
      </c>
      <c r="K473" s="23">
        <v>7</v>
      </c>
      <c r="L473" s="64">
        <f>L465*7</f>
        <v>49.699999999999996</v>
      </c>
      <c r="M473" s="64" t="s">
        <v>77</v>
      </c>
      <c r="N473" s="25">
        <v>45341</v>
      </c>
      <c r="O473" s="64">
        <f>O465*7</f>
        <v>46.9</v>
      </c>
      <c r="P473" s="64" t="s">
        <v>77</v>
      </c>
      <c r="Q473" s="26">
        <v>45019</v>
      </c>
      <c r="R473" s="26" t="s">
        <v>238</v>
      </c>
      <c r="S473" s="23" t="s">
        <v>166</v>
      </c>
      <c r="T473" s="23" t="s">
        <v>193</v>
      </c>
      <c r="U473" s="110" t="s">
        <v>362</v>
      </c>
    </row>
    <row r="474" spans="2:21" s="144" customFormat="1" ht="28.5" customHeight="1" x14ac:dyDescent="0.2">
      <c r="B474" s="44" t="s">
        <v>609</v>
      </c>
      <c r="C474" s="23" t="s">
        <v>420</v>
      </c>
      <c r="D474" s="23" t="s">
        <v>77</v>
      </c>
      <c r="E474" s="23" t="s">
        <v>564</v>
      </c>
      <c r="F474" s="23"/>
      <c r="G474" s="23">
        <v>1</v>
      </c>
      <c r="H474" s="23">
        <v>118.4</v>
      </c>
      <c r="I474" s="23">
        <v>10</v>
      </c>
      <c r="J474" s="35" t="s">
        <v>72</v>
      </c>
      <c r="K474" s="23">
        <v>8</v>
      </c>
      <c r="L474" s="64">
        <f>L465*8</f>
        <v>56.8</v>
      </c>
      <c r="M474" s="64" t="s">
        <v>77</v>
      </c>
      <c r="N474" s="25">
        <v>45341</v>
      </c>
      <c r="O474" s="64">
        <f>O465*8</f>
        <v>53.6</v>
      </c>
      <c r="P474" s="64" t="s">
        <v>77</v>
      </c>
      <c r="Q474" s="26">
        <v>45019</v>
      </c>
      <c r="R474" s="26" t="s">
        <v>238</v>
      </c>
      <c r="S474" s="23" t="s">
        <v>166</v>
      </c>
      <c r="T474" s="23" t="s">
        <v>193</v>
      </c>
      <c r="U474" s="110" t="s">
        <v>362</v>
      </c>
    </row>
    <row r="475" spans="2:21" s="144" customFormat="1" ht="28.5" customHeight="1" x14ac:dyDescent="0.2">
      <c r="B475" s="44" t="s">
        <v>609</v>
      </c>
      <c r="C475" s="23" t="s">
        <v>420</v>
      </c>
      <c r="D475" s="23" t="s">
        <v>77</v>
      </c>
      <c r="E475" s="23" t="s">
        <v>564</v>
      </c>
      <c r="F475" s="23"/>
      <c r="G475" s="23">
        <v>1</v>
      </c>
      <c r="H475" s="23">
        <v>118.4</v>
      </c>
      <c r="I475" s="23">
        <v>11</v>
      </c>
      <c r="J475" s="35" t="s">
        <v>100</v>
      </c>
      <c r="K475" s="23">
        <v>2</v>
      </c>
      <c r="L475" s="64">
        <v>3.35</v>
      </c>
      <c r="M475" s="64" t="s">
        <v>77</v>
      </c>
      <c r="N475" s="25">
        <v>45341</v>
      </c>
      <c r="O475" s="64">
        <v>3.35</v>
      </c>
      <c r="P475" s="64" t="s">
        <v>77</v>
      </c>
      <c r="Q475" s="26">
        <v>45019</v>
      </c>
      <c r="R475" s="26" t="s">
        <v>238</v>
      </c>
      <c r="S475" s="23" t="s">
        <v>166</v>
      </c>
      <c r="T475" s="23" t="s">
        <v>193</v>
      </c>
      <c r="U475" s="110" t="s">
        <v>362</v>
      </c>
    </row>
    <row r="476" spans="2:21" s="144" customFormat="1" ht="28.5" customHeight="1" x14ac:dyDescent="0.2">
      <c r="B476" s="44" t="s">
        <v>609</v>
      </c>
      <c r="C476" s="23" t="s">
        <v>420</v>
      </c>
      <c r="D476" s="23" t="s">
        <v>77</v>
      </c>
      <c r="E476" s="23" t="s">
        <v>564</v>
      </c>
      <c r="F476" s="23"/>
      <c r="G476" s="23">
        <v>1</v>
      </c>
      <c r="H476" s="23">
        <v>118.4</v>
      </c>
      <c r="I476" s="23">
        <v>12</v>
      </c>
      <c r="J476" s="35" t="s">
        <v>167</v>
      </c>
      <c r="K476" s="23" t="s">
        <v>77</v>
      </c>
      <c r="L476" s="64" t="s">
        <v>77</v>
      </c>
      <c r="M476" s="64" t="s">
        <v>77</v>
      </c>
      <c r="N476" s="25">
        <v>45341</v>
      </c>
      <c r="O476" s="64" t="s">
        <v>77</v>
      </c>
      <c r="P476" s="64" t="s">
        <v>77</v>
      </c>
      <c r="Q476" s="26">
        <v>45019</v>
      </c>
      <c r="R476" s="26" t="s">
        <v>238</v>
      </c>
      <c r="S476" s="23" t="s">
        <v>166</v>
      </c>
      <c r="T476" s="23" t="s">
        <v>193</v>
      </c>
      <c r="U476" s="110" t="s">
        <v>362</v>
      </c>
    </row>
    <row r="477" spans="2:21" s="144" customFormat="1" ht="28.5" customHeight="1" x14ac:dyDescent="0.2">
      <c r="B477" s="44" t="s">
        <v>609</v>
      </c>
      <c r="C477" s="23" t="s">
        <v>420</v>
      </c>
      <c r="D477" s="23" t="s">
        <v>77</v>
      </c>
      <c r="E477" s="23" t="s">
        <v>565</v>
      </c>
      <c r="F477" s="23"/>
      <c r="G477" s="23">
        <v>1</v>
      </c>
      <c r="H477" s="23">
        <v>118.4</v>
      </c>
      <c r="I477" s="23">
        <v>1</v>
      </c>
      <c r="J477" s="35" t="s">
        <v>76</v>
      </c>
      <c r="K477" s="23">
        <v>2</v>
      </c>
      <c r="L477" s="24">
        <v>7.5</v>
      </c>
      <c r="M477" s="64" t="s">
        <v>77</v>
      </c>
      <c r="N477" s="25">
        <v>45341</v>
      </c>
      <c r="O477" s="64">
        <v>7.1</v>
      </c>
      <c r="P477" s="64" t="s">
        <v>77</v>
      </c>
      <c r="Q477" s="26">
        <v>45019</v>
      </c>
      <c r="R477" s="26" t="s">
        <v>238</v>
      </c>
      <c r="S477" s="23" t="s">
        <v>166</v>
      </c>
      <c r="T477" s="23" t="s">
        <v>193</v>
      </c>
      <c r="U477" s="110" t="s">
        <v>362</v>
      </c>
    </row>
    <row r="478" spans="2:21" s="144" customFormat="1" ht="28.5" customHeight="1" x14ac:dyDescent="0.2">
      <c r="B478" s="44" t="s">
        <v>609</v>
      </c>
      <c r="C478" s="23" t="s">
        <v>420</v>
      </c>
      <c r="D478" s="23" t="s">
        <v>77</v>
      </c>
      <c r="E478" s="23" t="s">
        <v>565</v>
      </c>
      <c r="F478" s="23"/>
      <c r="G478" s="23">
        <v>1</v>
      </c>
      <c r="H478" s="23">
        <v>118.4</v>
      </c>
      <c r="I478" s="23">
        <v>2</v>
      </c>
      <c r="J478" s="35" t="s">
        <v>82</v>
      </c>
      <c r="K478" s="23">
        <v>2</v>
      </c>
      <c r="L478" s="24">
        <f>L477*2</f>
        <v>15</v>
      </c>
      <c r="M478" s="64" t="s">
        <v>77</v>
      </c>
      <c r="N478" s="25">
        <v>45341</v>
      </c>
      <c r="O478" s="24">
        <f>O477*2</f>
        <v>14.2</v>
      </c>
      <c r="P478" s="64" t="s">
        <v>77</v>
      </c>
      <c r="Q478" s="26">
        <v>45019</v>
      </c>
      <c r="R478" s="26" t="s">
        <v>238</v>
      </c>
      <c r="S478" s="23" t="s">
        <v>166</v>
      </c>
      <c r="T478" s="23" t="s">
        <v>193</v>
      </c>
      <c r="U478" s="110" t="s">
        <v>362</v>
      </c>
    </row>
    <row r="479" spans="2:21" s="144" customFormat="1" ht="28.5" customHeight="1" x14ac:dyDescent="0.2">
      <c r="B479" s="44" t="s">
        <v>609</v>
      </c>
      <c r="C479" s="23" t="s">
        <v>420</v>
      </c>
      <c r="D479" s="23" t="s">
        <v>77</v>
      </c>
      <c r="E479" s="23" t="s">
        <v>565</v>
      </c>
      <c r="F479" s="23"/>
      <c r="G479" s="23">
        <v>1</v>
      </c>
      <c r="H479" s="23">
        <v>118.4</v>
      </c>
      <c r="I479" s="23">
        <v>3</v>
      </c>
      <c r="J479" s="35" t="s">
        <v>95</v>
      </c>
      <c r="K479" s="23">
        <v>3</v>
      </c>
      <c r="L479" s="64">
        <f>L477*1.5</f>
        <v>11.25</v>
      </c>
      <c r="M479" s="64" t="s">
        <v>77</v>
      </c>
      <c r="N479" s="25">
        <v>45341</v>
      </c>
      <c r="O479" s="64">
        <f>O477*1.5</f>
        <v>10.649999999999999</v>
      </c>
      <c r="P479" s="64" t="s">
        <v>77</v>
      </c>
      <c r="Q479" s="26">
        <v>45019</v>
      </c>
      <c r="R479" s="26" t="s">
        <v>238</v>
      </c>
      <c r="S479" s="23" t="s">
        <v>166</v>
      </c>
      <c r="T479" s="23" t="s">
        <v>193</v>
      </c>
      <c r="U479" s="110" t="s">
        <v>362</v>
      </c>
    </row>
    <row r="480" spans="2:21" s="144" customFormat="1" ht="28.5" customHeight="1" x14ac:dyDescent="0.2">
      <c r="B480" s="44" t="s">
        <v>609</v>
      </c>
      <c r="C480" s="23" t="s">
        <v>420</v>
      </c>
      <c r="D480" s="23" t="s">
        <v>77</v>
      </c>
      <c r="E480" s="23" t="s">
        <v>565</v>
      </c>
      <c r="F480" s="23"/>
      <c r="G480" s="23">
        <v>1</v>
      </c>
      <c r="H480" s="23">
        <v>118.4</v>
      </c>
      <c r="I480" s="23">
        <v>4</v>
      </c>
      <c r="J480" s="35" t="s">
        <v>97</v>
      </c>
      <c r="K480" s="23">
        <v>3</v>
      </c>
      <c r="L480" s="64">
        <f>L477*3</f>
        <v>22.5</v>
      </c>
      <c r="M480" s="64" t="s">
        <v>77</v>
      </c>
      <c r="N480" s="25">
        <v>45341</v>
      </c>
      <c r="O480" s="64">
        <f>O477*3</f>
        <v>21.299999999999997</v>
      </c>
      <c r="P480" s="64" t="s">
        <v>77</v>
      </c>
      <c r="Q480" s="26">
        <v>45019</v>
      </c>
      <c r="R480" s="26" t="s">
        <v>238</v>
      </c>
      <c r="S480" s="23" t="s">
        <v>166</v>
      </c>
      <c r="T480" s="23" t="s">
        <v>193</v>
      </c>
      <c r="U480" s="110" t="s">
        <v>362</v>
      </c>
    </row>
    <row r="481" spans="2:21" s="144" customFormat="1" ht="28.5" customHeight="1" x14ac:dyDescent="0.2">
      <c r="B481" s="44" t="s">
        <v>609</v>
      </c>
      <c r="C481" s="23" t="s">
        <v>420</v>
      </c>
      <c r="D481" s="23" t="s">
        <v>77</v>
      </c>
      <c r="E481" s="23" t="s">
        <v>565</v>
      </c>
      <c r="F481" s="23"/>
      <c r="G481" s="23">
        <v>1</v>
      </c>
      <c r="H481" s="23">
        <v>118.4</v>
      </c>
      <c r="I481" s="23">
        <v>5</v>
      </c>
      <c r="J481" s="35" t="s">
        <v>96</v>
      </c>
      <c r="K481" s="23">
        <v>4</v>
      </c>
      <c r="L481" s="64">
        <f>L477*2</f>
        <v>15</v>
      </c>
      <c r="M481" s="64" t="s">
        <v>77</v>
      </c>
      <c r="N481" s="25">
        <v>45341</v>
      </c>
      <c r="O481" s="64">
        <f>O477*2</f>
        <v>14.2</v>
      </c>
      <c r="P481" s="64" t="s">
        <v>77</v>
      </c>
      <c r="Q481" s="26">
        <v>45019</v>
      </c>
      <c r="R481" s="26" t="s">
        <v>238</v>
      </c>
      <c r="S481" s="23" t="s">
        <v>166</v>
      </c>
      <c r="T481" s="23" t="s">
        <v>193</v>
      </c>
      <c r="U481" s="110" t="s">
        <v>362</v>
      </c>
    </row>
    <row r="482" spans="2:21" s="144" customFormat="1" ht="28.5" customHeight="1" x14ac:dyDescent="0.2">
      <c r="B482" s="44" t="s">
        <v>609</v>
      </c>
      <c r="C482" s="23" t="s">
        <v>420</v>
      </c>
      <c r="D482" s="23" t="s">
        <v>77</v>
      </c>
      <c r="E482" s="23" t="s">
        <v>565</v>
      </c>
      <c r="F482" s="23"/>
      <c r="G482" s="23">
        <v>1</v>
      </c>
      <c r="H482" s="23">
        <v>118.4</v>
      </c>
      <c r="I482" s="23">
        <v>6</v>
      </c>
      <c r="J482" s="35" t="s">
        <v>72</v>
      </c>
      <c r="K482" s="23">
        <v>4</v>
      </c>
      <c r="L482" s="64">
        <f>L477*4</f>
        <v>30</v>
      </c>
      <c r="M482" s="64" t="s">
        <v>77</v>
      </c>
      <c r="N482" s="25">
        <v>45341</v>
      </c>
      <c r="O482" s="64">
        <f>O477*4</f>
        <v>28.4</v>
      </c>
      <c r="P482" s="64" t="s">
        <v>77</v>
      </c>
      <c r="Q482" s="26">
        <v>45019</v>
      </c>
      <c r="R482" s="26" t="s">
        <v>238</v>
      </c>
      <c r="S482" s="23" t="s">
        <v>166</v>
      </c>
      <c r="T482" s="23" t="s">
        <v>193</v>
      </c>
      <c r="U482" s="110" t="s">
        <v>362</v>
      </c>
    </row>
    <row r="483" spans="2:21" s="144" customFormat="1" ht="28.5" customHeight="1" x14ac:dyDescent="0.2">
      <c r="B483" s="44" t="s">
        <v>609</v>
      </c>
      <c r="C483" s="23" t="s">
        <v>420</v>
      </c>
      <c r="D483" s="23" t="s">
        <v>77</v>
      </c>
      <c r="E483" s="23" t="s">
        <v>565</v>
      </c>
      <c r="F483" s="23"/>
      <c r="G483" s="23">
        <v>1</v>
      </c>
      <c r="H483" s="23">
        <v>118.4</v>
      </c>
      <c r="I483" s="23">
        <v>7</v>
      </c>
      <c r="J483" s="35" t="s">
        <v>72</v>
      </c>
      <c r="K483" s="23">
        <v>5</v>
      </c>
      <c r="L483" s="64">
        <f>L477*5</f>
        <v>37.5</v>
      </c>
      <c r="M483" s="64" t="s">
        <v>77</v>
      </c>
      <c r="N483" s="25">
        <v>45341</v>
      </c>
      <c r="O483" s="64">
        <f>O477*5</f>
        <v>35.5</v>
      </c>
      <c r="P483" s="64" t="s">
        <v>77</v>
      </c>
      <c r="Q483" s="26">
        <v>45019</v>
      </c>
      <c r="R483" s="26" t="s">
        <v>238</v>
      </c>
      <c r="S483" s="23" t="s">
        <v>166</v>
      </c>
      <c r="T483" s="23" t="s">
        <v>193</v>
      </c>
      <c r="U483" s="110" t="s">
        <v>362</v>
      </c>
    </row>
    <row r="484" spans="2:21" s="144" customFormat="1" ht="28.5" customHeight="1" x14ac:dyDescent="0.2">
      <c r="B484" s="44" t="s">
        <v>609</v>
      </c>
      <c r="C484" s="23" t="s">
        <v>420</v>
      </c>
      <c r="D484" s="23" t="s">
        <v>77</v>
      </c>
      <c r="E484" s="23" t="s">
        <v>565</v>
      </c>
      <c r="F484" s="23"/>
      <c r="G484" s="23">
        <v>1</v>
      </c>
      <c r="H484" s="23">
        <v>118.4</v>
      </c>
      <c r="I484" s="23">
        <v>8</v>
      </c>
      <c r="J484" s="35" t="s">
        <v>72</v>
      </c>
      <c r="K484" s="23">
        <v>6</v>
      </c>
      <c r="L484" s="64">
        <f>L477*6</f>
        <v>45</v>
      </c>
      <c r="M484" s="64" t="s">
        <v>77</v>
      </c>
      <c r="N484" s="25">
        <v>45341</v>
      </c>
      <c r="O484" s="64">
        <f>O477*6</f>
        <v>42.599999999999994</v>
      </c>
      <c r="P484" s="64" t="s">
        <v>77</v>
      </c>
      <c r="Q484" s="26">
        <v>45019</v>
      </c>
      <c r="R484" s="26" t="s">
        <v>238</v>
      </c>
      <c r="S484" s="23" t="s">
        <v>166</v>
      </c>
      <c r="T484" s="23" t="s">
        <v>193</v>
      </c>
      <c r="U484" s="110" t="s">
        <v>362</v>
      </c>
    </row>
    <row r="485" spans="2:21" s="144" customFormat="1" ht="28.5" customHeight="1" x14ac:dyDescent="0.2">
      <c r="B485" s="44" t="s">
        <v>609</v>
      </c>
      <c r="C485" s="23" t="s">
        <v>420</v>
      </c>
      <c r="D485" s="23" t="s">
        <v>77</v>
      </c>
      <c r="E485" s="23" t="s">
        <v>565</v>
      </c>
      <c r="F485" s="23"/>
      <c r="G485" s="23">
        <v>1</v>
      </c>
      <c r="H485" s="23">
        <v>118.4</v>
      </c>
      <c r="I485" s="23">
        <v>9</v>
      </c>
      <c r="J485" s="35" t="s">
        <v>72</v>
      </c>
      <c r="K485" s="23">
        <v>7</v>
      </c>
      <c r="L485" s="64">
        <f>L477*7</f>
        <v>52.5</v>
      </c>
      <c r="M485" s="64" t="s">
        <v>77</v>
      </c>
      <c r="N485" s="25">
        <v>45341</v>
      </c>
      <c r="O485" s="64">
        <f>O477*7</f>
        <v>49.699999999999996</v>
      </c>
      <c r="P485" s="64" t="s">
        <v>77</v>
      </c>
      <c r="Q485" s="26">
        <v>45019</v>
      </c>
      <c r="R485" s="26" t="s">
        <v>238</v>
      </c>
      <c r="S485" s="23" t="s">
        <v>166</v>
      </c>
      <c r="T485" s="23" t="s">
        <v>193</v>
      </c>
      <c r="U485" s="110" t="s">
        <v>362</v>
      </c>
    </row>
    <row r="486" spans="2:21" s="144" customFormat="1" ht="28.5" customHeight="1" x14ac:dyDescent="0.2">
      <c r="B486" s="44" t="s">
        <v>609</v>
      </c>
      <c r="C486" s="23" t="s">
        <v>420</v>
      </c>
      <c r="D486" s="23" t="s">
        <v>77</v>
      </c>
      <c r="E486" s="23" t="s">
        <v>565</v>
      </c>
      <c r="F486" s="23"/>
      <c r="G486" s="23">
        <v>1</v>
      </c>
      <c r="H486" s="23">
        <v>118.4</v>
      </c>
      <c r="I486" s="23">
        <v>10</v>
      </c>
      <c r="J486" s="35" t="s">
        <v>72</v>
      </c>
      <c r="K486" s="23">
        <v>8</v>
      </c>
      <c r="L486" s="64">
        <f>L477*8</f>
        <v>60</v>
      </c>
      <c r="M486" s="64" t="s">
        <v>77</v>
      </c>
      <c r="N486" s="25">
        <v>45341</v>
      </c>
      <c r="O486" s="64">
        <f>O477*8</f>
        <v>56.8</v>
      </c>
      <c r="P486" s="64" t="s">
        <v>77</v>
      </c>
      <c r="Q486" s="26">
        <v>45019</v>
      </c>
      <c r="R486" s="26" t="s">
        <v>238</v>
      </c>
      <c r="S486" s="23" t="s">
        <v>166</v>
      </c>
      <c r="T486" s="23" t="s">
        <v>193</v>
      </c>
      <c r="U486" s="110" t="s">
        <v>362</v>
      </c>
    </row>
    <row r="487" spans="2:21" s="144" customFormat="1" ht="28.5" customHeight="1" x14ac:dyDescent="0.2">
      <c r="B487" s="44" t="s">
        <v>609</v>
      </c>
      <c r="C487" s="23" t="s">
        <v>420</v>
      </c>
      <c r="D487" s="23" t="s">
        <v>77</v>
      </c>
      <c r="E487" s="23" t="s">
        <v>565</v>
      </c>
      <c r="F487" s="23"/>
      <c r="G487" s="23">
        <v>1</v>
      </c>
      <c r="H487" s="23">
        <v>118.4</v>
      </c>
      <c r="I487" s="23">
        <v>11</v>
      </c>
      <c r="J487" s="35" t="s">
        <v>100</v>
      </c>
      <c r="K487" s="23">
        <v>2</v>
      </c>
      <c r="L487" s="64">
        <v>3.55</v>
      </c>
      <c r="M487" s="64" t="s">
        <v>77</v>
      </c>
      <c r="N487" s="25">
        <v>45341</v>
      </c>
      <c r="O487" s="64">
        <v>3.55</v>
      </c>
      <c r="P487" s="64" t="s">
        <v>77</v>
      </c>
      <c r="Q487" s="26">
        <v>45019</v>
      </c>
      <c r="R487" s="26" t="s">
        <v>238</v>
      </c>
      <c r="S487" s="23" t="s">
        <v>166</v>
      </c>
      <c r="T487" s="23" t="s">
        <v>193</v>
      </c>
      <c r="U487" s="110" t="s">
        <v>362</v>
      </c>
    </row>
    <row r="488" spans="2:21" s="144" customFormat="1" ht="28.5" customHeight="1" x14ac:dyDescent="0.2">
      <c r="B488" s="44" t="s">
        <v>609</v>
      </c>
      <c r="C488" s="23" t="s">
        <v>420</v>
      </c>
      <c r="D488" s="23" t="s">
        <v>77</v>
      </c>
      <c r="E488" s="23" t="s">
        <v>565</v>
      </c>
      <c r="F488" s="23"/>
      <c r="G488" s="23">
        <v>1</v>
      </c>
      <c r="H488" s="23">
        <v>118.4</v>
      </c>
      <c r="I488" s="23">
        <v>12</v>
      </c>
      <c r="J488" s="35" t="s">
        <v>167</v>
      </c>
      <c r="K488" s="23" t="s">
        <v>77</v>
      </c>
      <c r="L488" s="64" t="s">
        <v>77</v>
      </c>
      <c r="M488" s="64" t="s">
        <v>77</v>
      </c>
      <c r="N488" s="25">
        <v>45341</v>
      </c>
      <c r="O488" s="64" t="s">
        <v>77</v>
      </c>
      <c r="P488" s="64" t="s">
        <v>77</v>
      </c>
      <c r="Q488" s="26">
        <v>45019</v>
      </c>
      <c r="R488" s="26" t="s">
        <v>238</v>
      </c>
      <c r="S488" s="23" t="s">
        <v>166</v>
      </c>
      <c r="T488" s="23" t="s">
        <v>193</v>
      </c>
      <c r="U488" s="110" t="s">
        <v>362</v>
      </c>
    </row>
    <row r="489" spans="2:21" s="144" customFormat="1" ht="28.5" customHeight="1" x14ac:dyDescent="0.2">
      <c r="B489" s="44" t="s">
        <v>609</v>
      </c>
      <c r="C489" s="23" t="s">
        <v>420</v>
      </c>
      <c r="D489" s="23" t="s">
        <v>77</v>
      </c>
      <c r="E489" s="23" t="s">
        <v>566</v>
      </c>
      <c r="F489" s="23"/>
      <c r="G489" s="23">
        <v>1</v>
      </c>
      <c r="H489" s="23">
        <v>118.4</v>
      </c>
      <c r="I489" s="23">
        <v>1</v>
      </c>
      <c r="J489" s="35" t="s">
        <v>76</v>
      </c>
      <c r="K489" s="23">
        <v>2</v>
      </c>
      <c r="L489" s="24">
        <v>8.9</v>
      </c>
      <c r="M489" s="64" t="s">
        <v>77</v>
      </c>
      <c r="N489" s="25">
        <v>45341</v>
      </c>
      <c r="O489" s="64">
        <v>8.4</v>
      </c>
      <c r="P489" s="64" t="s">
        <v>77</v>
      </c>
      <c r="Q489" s="26">
        <v>45019</v>
      </c>
      <c r="R489" s="26" t="s">
        <v>238</v>
      </c>
      <c r="S489" s="23" t="s">
        <v>166</v>
      </c>
      <c r="T489" s="23" t="s">
        <v>193</v>
      </c>
      <c r="U489" s="110" t="s">
        <v>362</v>
      </c>
    </row>
    <row r="490" spans="2:21" s="144" customFormat="1" ht="28.5" customHeight="1" x14ac:dyDescent="0.2">
      <c r="B490" s="44" t="s">
        <v>609</v>
      </c>
      <c r="C490" s="23" t="s">
        <v>420</v>
      </c>
      <c r="D490" s="23" t="s">
        <v>77</v>
      </c>
      <c r="E490" s="23" t="s">
        <v>566</v>
      </c>
      <c r="F490" s="23"/>
      <c r="G490" s="23">
        <v>1</v>
      </c>
      <c r="H490" s="23">
        <v>118.4</v>
      </c>
      <c r="I490" s="23">
        <v>2</v>
      </c>
      <c r="J490" s="35" t="s">
        <v>82</v>
      </c>
      <c r="K490" s="23">
        <v>2</v>
      </c>
      <c r="L490" s="24">
        <f>L489*2</f>
        <v>17.8</v>
      </c>
      <c r="M490" s="64" t="s">
        <v>77</v>
      </c>
      <c r="N490" s="25">
        <v>45341</v>
      </c>
      <c r="O490" s="24">
        <f>O489*2</f>
        <v>16.8</v>
      </c>
      <c r="P490" s="64" t="s">
        <v>77</v>
      </c>
      <c r="Q490" s="26">
        <v>45019</v>
      </c>
      <c r="R490" s="26" t="s">
        <v>238</v>
      </c>
      <c r="S490" s="23" t="s">
        <v>166</v>
      </c>
      <c r="T490" s="23" t="s">
        <v>193</v>
      </c>
      <c r="U490" s="110" t="s">
        <v>362</v>
      </c>
    </row>
    <row r="491" spans="2:21" s="144" customFormat="1" ht="28.5" customHeight="1" x14ac:dyDescent="0.2">
      <c r="B491" s="44" t="s">
        <v>609</v>
      </c>
      <c r="C491" s="23" t="s">
        <v>420</v>
      </c>
      <c r="D491" s="23" t="s">
        <v>77</v>
      </c>
      <c r="E491" s="23" t="s">
        <v>566</v>
      </c>
      <c r="F491" s="23"/>
      <c r="G491" s="23">
        <v>1</v>
      </c>
      <c r="H491" s="23">
        <v>118.4</v>
      </c>
      <c r="I491" s="23">
        <v>3</v>
      </c>
      <c r="J491" s="35" t="s">
        <v>95</v>
      </c>
      <c r="K491" s="23">
        <v>3</v>
      </c>
      <c r="L491" s="64">
        <f>L489*1.5</f>
        <v>13.350000000000001</v>
      </c>
      <c r="M491" s="64" t="s">
        <v>77</v>
      </c>
      <c r="N491" s="25">
        <v>45341</v>
      </c>
      <c r="O491" s="64">
        <f>O489*1.5</f>
        <v>12.600000000000001</v>
      </c>
      <c r="P491" s="64" t="s">
        <v>77</v>
      </c>
      <c r="Q491" s="26">
        <v>45019</v>
      </c>
      <c r="R491" s="26" t="s">
        <v>238</v>
      </c>
      <c r="S491" s="23" t="s">
        <v>166</v>
      </c>
      <c r="T491" s="23" t="s">
        <v>193</v>
      </c>
      <c r="U491" s="110" t="s">
        <v>362</v>
      </c>
    </row>
    <row r="492" spans="2:21" s="144" customFormat="1" ht="28.5" customHeight="1" x14ac:dyDescent="0.2">
      <c r="B492" s="44" t="s">
        <v>609</v>
      </c>
      <c r="C492" s="23" t="s">
        <v>420</v>
      </c>
      <c r="D492" s="23" t="s">
        <v>77</v>
      </c>
      <c r="E492" s="23" t="s">
        <v>566</v>
      </c>
      <c r="F492" s="23"/>
      <c r="G492" s="23">
        <v>1</v>
      </c>
      <c r="H492" s="23">
        <v>118.4</v>
      </c>
      <c r="I492" s="23">
        <v>4</v>
      </c>
      <c r="J492" s="35" t="s">
        <v>97</v>
      </c>
      <c r="K492" s="23">
        <v>3</v>
      </c>
      <c r="L492" s="64">
        <f>L489*3</f>
        <v>26.700000000000003</v>
      </c>
      <c r="M492" s="64" t="s">
        <v>77</v>
      </c>
      <c r="N492" s="25">
        <v>45341</v>
      </c>
      <c r="O492" s="64">
        <f>O489*3</f>
        <v>25.200000000000003</v>
      </c>
      <c r="P492" s="64" t="s">
        <v>77</v>
      </c>
      <c r="Q492" s="26">
        <v>45019</v>
      </c>
      <c r="R492" s="26" t="s">
        <v>238</v>
      </c>
      <c r="S492" s="23" t="s">
        <v>166</v>
      </c>
      <c r="T492" s="23" t="s">
        <v>193</v>
      </c>
      <c r="U492" s="110" t="s">
        <v>362</v>
      </c>
    </row>
    <row r="493" spans="2:21" s="144" customFormat="1" ht="28.5" customHeight="1" x14ac:dyDescent="0.2">
      <c r="B493" s="44" t="s">
        <v>609</v>
      </c>
      <c r="C493" s="23" t="s">
        <v>420</v>
      </c>
      <c r="D493" s="23" t="s">
        <v>77</v>
      </c>
      <c r="E493" s="23" t="s">
        <v>566</v>
      </c>
      <c r="F493" s="23"/>
      <c r="G493" s="23">
        <v>1</v>
      </c>
      <c r="H493" s="23">
        <v>118.4</v>
      </c>
      <c r="I493" s="23">
        <v>5</v>
      </c>
      <c r="J493" s="35" t="s">
        <v>96</v>
      </c>
      <c r="K493" s="23">
        <v>4</v>
      </c>
      <c r="L493" s="64">
        <f>L489*2</f>
        <v>17.8</v>
      </c>
      <c r="M493" s="64" t="s">
        <v>77</v>
      </c>
      <c r="N493" s="25">
        <v>45341</v>
      </c>
      <c r="O493" s="64">
        <f>O489*2</f>
        <v>16.8</v>
      </c>
      <c r="P493" s="64" t="s">
        <v>77</v>
      </c>
      <c r="Q493" s="26">
        <v>45019</v>
      </c>
      <c r="R493" s="26" t="s">
        <v>238</v>
      </c>
      <c r="S493" s="23" t="s">
        <v>166</v>
      </c>
      <c r="T493" s="23" t="s">
        <v>193</v>
      </c>
      <c r="U493" s="110" t="s">
        <v>362</v>
      </c>
    </row>
    <row r="494" spans="2:21" s="144" customFormat="1" ht="28.5" customHeight="1" x14ac:dyDescent="0.2">
      <c r="B494" s="44" t="s">
        <v>609</v>
      </c>
      <c r="C494" s="23" t="s">
        <v>420</v>
      </c>
      <c r="D494" s="23" t="s">
        <v>77</v>
      </c>
      <c r="E494" s="23" t="s">
        <v>566</v>
      </c>
      <c r="F494" s="23"/>
      <c r="G494" s="23">
        <v>1</v>
      </c>
      <c r="H494" s="23">
        <v>118.4</v>
      </c>
      <c r="I494" s="23">
        <v>6</v>
      </c>
      <c r="J494" s="35" t="s">
        <v>72</v>
      </c>
      <c r="K494" s="23">
        <v>4</v>
      </c>
      <c r="L494" s="64">
        <f>L489*4</f>
        <v>35.6</v>
      </c>
      <c r="M494" s="64" t="s">
        <v>77</v>
      </c>
      <c r="N494" s="25">
        <v>45341</v>
      </c>
      <c r="O494" s="64">
        <f>O489*4</f>
        <v>33.6</v>
      </c>
      <c r="P494" s="64" t="s">
        <v>77</v>
      </c>
      <c r="Q494" s="26">
        <v>45019</v>
      </c>
      <c r="R494" s="26" t="s">
        <v>238</v>
      </c>
      <c r="S494" s="23" t="s">
        <v>166</v>
      </c>
      <c r="T494" s="23" t="s">
        <v>193</v>
      </c>
      <c r="U494" s="110" t="s">
        <v>362</v>
      </c>
    </row>
    <row r="495" spans="2:21" s="144" customFormat="1" ht="28.5" customHeight="1" x14ac:dyDescent="0.2">
      <c r="B495" s="44" t="s">
        <v>609</v>
      </c>
      <c r="C495" s="23" t="s">
        <v>420</v>
      </c>
      <c r="D495" s="23" t="s">
        <v>77</v>
      </c>
      <c r="E495" s="23" t="s">
        <v>566</v>
      </c>
      <c r="F495" s="23"/>
      <c r="G495" s="23">
        <v>1</v>
      </c>
      <c r="H495" s="23">
        <v>118.4</v>
      </c>
      <c r="I495" s="23">
        <v>7</v>
      </c>
      <c r="J495" s="35" t="s">
        <v>72</v>
      </c>
      <c r="K495" s="23">
        <v>5</v>
      </c>
      <c r="L495" s="64">
        <f>L489*5</f>
        <v>44.5</v>
      </c>
      <c r="M495" s="64" t="s">
        <v>77</v>
      </c>
      <c r="N495" s="25">
        <v>45341</v>
      </c>
      <c r="O495" s="64">
        <f>O489*5</f>
        <v>42</v>
      </c>
      <c r="P495" s="64" t="s">
        <v>77</v>
      </c>
      <c r="Q495" s="26">
        <v>45019</v>
      </c>
      <c r="R495" s="26" t="s">
        <v>238</v>
      </c>
      <c r="S495" s="23" t="s">
        <v>166</v>
      </c>
      <c r="T495" s="23" t="s">
        <v>193</v>
      </c>
      <c r="U495" s="110" t="s">
        <v>362</v>
      </c>
    </row>
    <row r="496" spans="2:21" s="144" customFormat="1" ht="28.5" customHeight="1" x14ac:dyDescent="0.2">
      <c r="B496" s="44" t="s">
        <v>609</v>
      </c>
      <c r="C496" s="23" t="s">
        <v>420</v>
      </c>
      <c r="D496" s="23" t="s">
        <v>77</v>
      </c>
      <c r="E496" s="23" t="s">
        <v>566</v>
      </c>
      <c r="F496" s="23"/>
      <c r="G496" s="23">
        <v>1</v>
      </c>
      <c r="H496" s="23">
        <v>118.4</v>
      </c>
      <c r="I496" s="23">
        <v>8</v>
      </c>
      <c r="J496" s="35" t="s">
        <v>72</v>
      </c>
      <c r="K496" s="23">
        <v>6</v>
      </c>
      <c r="L496" s="64">
        <f>L489*6</f>
        <v>53.400000000000006</v>
      </c>
      <c r="M496" s="64" t="s">
        <v>77</v>
      </c>
      <c r="N496" s="25">
        <v>45341</v>
      </c>
      <c r="O496" s="64">
        <f>O489*6</f>
        <v>50.400000000000006</v>
      </c>
      <c r="P496" s="64" t="s">
        <v>77</v>
      </c>
      <c r="Q496" s="26">
        <v>45019</v>
      </c>
      <c r="R496" s="26" t="s">
        <v>238</v>
      </c>
      <c r="S496" s="23" t="s">
        <v>166</v>
      </c>
      <c r="T496" s="23" t="s">
        <v>193</v>
      </c>
      <c r="U496" s="110" t="s">
        <v>362</v>
      </c>
    </row>
    <row r="497" spans="2:21" s="144" customFormat="1" ht="28.5" customHeight="1" x14ac:dyDescent="0.2">
      <c r="B497" s="44" t="s">
        <v>609</v>
      </c>
      <c r="C497" s="23" t="s">
        <v>420</v>
      </c>
      <c r="D497" s="23" t="s">
        <v>77</v>
      </c>
      <c r="E497" s="23" t="s">
        <v>566</v>
      </c>
      <c r="F497" s="23"/>
      <c r="G497" s="23">
        <v>1</v>
      </c>
      <c r="H497" s="23">
        <v>118.4</v>
      </c>
      <c r="I497" s="23">
        <v>9</v>
      </c>
      <c r="J497" s="35" t="s">
        <v>72</v>
      </c>
      <c r="K497" s="23">
        <v>7</v>
      </c>
      <c r="L497" s="64">
        <f>L489*7</f>
        <v>62.300000000000004</v>
      </c>
      <c r="M497" s="64" t="s">
        <v>77</v>
      </c>
      <c r="N497" s="25">
        <v>45341</v>
      </c>
      <c r="O497" s="64">
        <f>O489*7</f>
        <v>58.800000000000004</v>
      </c>
      <c r="P497" s="64" t="s">
        <v>77</v>
      </c>
      <c r="Q497" s="26">
        <v>45019</v>
      </c>
      <c r="R497" s="26" t="s">
        <v>238</v>
      </c>
      <c r="S497" s="23" t="s">
        <v>166</v>
      </c>
      <c r="T497" s="23" t="s">
        <v>193</v>
      </c>
      <c r="U497" s="110" t="s">
        <v>362</v>
      </c>
    </row>
    <row r="498" spans="2:21" s="144" customFormat="1" ht="28.5" customHeight="1" x14ac:dyDescent="0.2">
      <c r="B498" s="44" t="s">
        <v>609</v>
      </c>
      <c r="C498" s="23" t="s">
        <v>420</v>
      </c>
      <c r="D498" s="23" t="s">
        <v>77</v>
      </c>
      <c r="E498" s="23" t="s">
        <v>566</v>
      </c>
      <c r="F498" s="23"/>
      <c r="G498" s="23">
        <v>1</v>
      </c>
      <c r="H498" s="23">
        <v>118.4</v>
      </c>
      <c r="I498" s="23">
        <v>10</v>
      </c>
      <c r="J498" s="35" t="s">
        <v>72</v>
      </c>
      <c r="K498" s="23">
        <v>8</v>
      </c>
      <c r="L498" s="64">
        <f>L489*8</f>
        <v>71.2</v>
      </c>
      <c r="M498" s="64" t="s">
        <v>77</v>
      </c>
      <c r="N498" s="25">
        <v>45341</v>
      </c>
      <c r="O498" s="64">
        <f>O489*8</f>
        <v>67.2</v>
      </c>
      <c r="P498" s="64" t="s">
        <v>77</v>
      </c>
      <c r="Q498" s="26">
        <v>45019</v>
      </c>
      <c r="R498" s="26" t="s">
        <v>238</v>
      </c>
      <c r="S498" s="23" t="s">
        <v>166</v>
      </c>
      <c r="T498" s="23" t="s">
        <v>193</v>
      </c>
      <c r="U498" s="110" t="s">
        <v>362</v>
      </c>
    </row>
    <row r="499" spans="2:21" s="144" customFormat="1" ht="28.5" customHeight="1" x14ac:dyDescent="0.2">
      <c r="B499" s="44" t="s">
        <v>609</v>
      </c>
      <c r="C499" s="23" t="s">
        <v>420</v>
      </c>
      <c r="D499" s="23" t="s">
        <v>77</v>
      </c>
      <c r="E499" s="23" t="s">
        <v>566</v>
      </c>
      <c r="F499" s="23"/>
      <c r="G499" s="23">
        <v>1</v>
      </c>
      <c r="H499" s="23">
        <v>118.4</v>
      </c>
      <c r="I499" s="23">
        <v>11</v>
      </c>
      <c r="J499" s="35" t="s">
        <v>100</v>
      </c>
      <c r="K499" s="23">
        <v>2</v>
      </c>
      <c r="L499" s="64">
        <v>4.2</v>
      </c>
      <c r="M499" s="64" t="s">
        <v>77</v>
      </c>
      <c r="N499" s="25">
        <v>45341</v>
      </c>
      <c r="O499" s="64">
        <v>4.2</v>
      </c>
      <c r="P499" s="64" t="s">
        <v>77</v>
      </c>
      <c r="Q499" s="26">
        <v>45019</v>
      </c>
      <c r="R499" s="26" t="s">
        <v>238</v>
      </c>
      <c r="S499" s="23" t="s">
        <v>166</v>
      </c>
      <c r="T499" s="23" t="s">
        <v>193</v>
      </c>
      <c r="U499" s="110" t="s">
        <v>362</v>
      </c>
    </row>
    <row r="500" spans="2:21" s="144" customFormat="1" ht="28.5" customHeight="1" x14ac:dyDescent="0.2">
      <c r="B500" s="44" t="s">
        <v>609</v>
      </c>
      <c r="C500" s="23" t="s">
        <v>420</v>
      </c>
      <c r="D500" s="23" t="s">
        <v>77</v>
      </c>
      <c r="E500" s="23" t="s">
        <v>566</v>
      </c>
      <c r="F500" s="23"/>
      <c r="G500" s="23">
        <v>1</v>
      </c>
      <c r="H500" s="23">
        <v>118.4</v>
      </c>
      <c r="I500" s="23">
        <v>12</v>
      </c>
      <c r="J500" s="35" t="s">
        <v>167</v>
      </c>
      <c r="K500" s="23" t="s">
        <v>77</v>
      </c>
      <c r="L500" s="64" t="s">
        <v>77</v>
      </c>
      <c r="M500" s="64" t="s">
        <v>77</v>
      </c>
      <c r="N500" s="25">
        <v>45341</v>
      </c>
      <c r="O500" s="64" t="s">
        <v>77</v>
      </c>
      <c r="P500" s="64" t="s">
        <v>77</v>
      </c>
      <c r="Q500" s="26">
        <v>45019</v>
      </c>
      <c r="R500" s="26" t="s">
        <v>238</v>
      </c>
      <c r="S500" s="23" t="s">
        <v>166</v>
      </c>
      <c r="T500" s="23" t="s">
        <v>193</v>
      </c>
      <c r="U500" s="110" t="s">
        <v>362</v>
      </c>
    </row>
    <row r="501" spans="2:21" s="144" customFormat="1" ht="28.5" customHeight="1" x14ac:dyDescent="0.2">
      <c r="B501" s="44" t="s">
        <v>609</v>
      </c>
      <c r="C501" s="23" t="s">
        <v>420</v>
      </c>
      <c r="D501" s="23" t="s">
        <v>77</v>
      </c>
      <c r="E501" s="23" t="s">
        <v>567</v>
      </c>
      <c r="F501" s="23"/>
      <c r="G501" s="23">
        <v>1</v>
      </c>
      <c r="H501" s="23">
        <v>118.4</v>
      </c>
      <c r="I501" s="23">
        <v>1</v>
      </c>
      <c r="J501" s="35" t="s">
        <v>76</v>
      </c>
      <c r="K501" s="23">
        <v>2</v>
      </c>
      <c r="L501" s="24">
        <v>7.4</v>
      </c>
      <c r="M501" s="64" t="s">
        <v>77</v>
      </c>
      <c r="N501" s="25">
        <v>45341</v>
      </c>
      <c r="O501" s="64">
        <v>6.9</v>
      </c>
      <c r="P501" s="64" t="s">
        <v>77</v>
      </c>
      <c r="Q501" s="26">
        <v>45019</v>
      </c>
      <c r="R501" s="26" t="s">
        <v>238</v>
      </c>
      <c r="S501" s="23" t="s">
        <v>166</v>
      </c>
      <c r="T501" s="23" t="s">
        <v>193</v>
      </c>
      <c r="U501" s="110" t="s">
        <v>362</v>
      </c>
    </row>
    <row r="502" spans="2:21" s="144" customFormat="1" ht="28.5" customHeight="1" x14ac:dyDescent="0.2">
      <c r="B502" s="44" t="s">
        <v>609</v>
      </c>
      <c r="C502" s="23" t="s">
        <v>420</v>
      </c>
      <c r="D502" s="23" t="s">
        <v>77</v>
      </c>
      <c r="E502" s="23" t="s">
        <v>567</v>
      </c>
      <c r="F502" s="23"/>
      <c r="G502" s="23">
        <v>1</v>
      </c>
      <c r="H502" s="23">
        <v>118.4</v>
      </c>
      <c r="I502" s="23">
        <v>2</v>
      </c>
      <c r="J502" s="35" t="s">
        <v>82</v>
      </c>
      <c r="K502" s="23">
        <v>2</v>
      </c>
      <c r="L502" s="24">
        <f>L501*2</f>
        <v>14.8</v>
      </c>
      <c r="M502" s="64" t="s">
        <v>77</v>
      </c>
      <c r="N502" s="25">
        <v>45341</v>
      </c>
      <c r="O502" s="24">
        <f>O501*2</f>
        <v>13.8</v>
      </c>
      <c r="P502" s="64" t="s">
        <v>77</v>
      </c>
      <c r="Q502" s="26">
        <v>45019</v>
      </c>
      <c r="R502" s="26" t="s">
        <v>238</v>
      </c>
      <c r="S502" s="23" t="s">
        <v>166</v>
      </c>
      <c r="T502" s="23" t="s">
        <v>193</v>
      </c>
      <c r="U502" s="110" t="s">
        <v>362</v>
      </c>
    </row>
    <row r="503" spans="2:21" s="144" customFormat="1" ht="28.5" customHeight="1" x14ac:dyDescent="0.2">
      <c r="B503" s="44" t="s">
        <v>609</v>
      </c>
      <c r="C503" s="23" t="s">
        <v>420</v>
      </c>
      <c r="D503" s="23" t="s">
        <v>77</v>
      </c>
      <c r="E503" s="23" t="s">
        <v>567</v>
      </c>
      <c r="F503" s="23"/>
      <c r="G503" s="23">
        <v>1</v>
      </c>
      <c r="H503" s="23">
        <v>118.4</v>
      </c>
      <c r="I503" s="23">
        <v>3</v>
      </c>
      <c r="J503" s="35" t="s">
        <v>95</v>
      </c>
      <c r="K503" s="23">
        <v>3</v>
      </c>
      <c r="L503" s="64">
        <f>L501*1.5</f>
        <v>11.100000000000001</v>
      </c>
      <c r="M503" s="64" t="s">
        <v>77</v>
      </c>
      <c r="N503" s="25">
        <v>45341</v>
      </c>
      <c r="O503" s="64">
        <f>O501*1.5</f>
        <v>10.350000000000001</v>
      </c>
      <c r="P503" s="64" t="s">
        <v>77</v>
      </c>
      <c r="Q503" s="26">
        <v>45019</v>
      </c>
      <c r="R503" s="26" t="s">
        <v>238</v>
      </c>
      <c r="S503" s="23" t="s">
        <v>166</v>
      </c>
      <c r="T503" s="23" t="s">
        <v>193</v>
      </c>
      <c r="U503" s="110" t="s">
        <v>362</v>
      </c>
    </row>
    <row r="504" spans="2:21" s="144" customFormat="1" ht="28.5" customHeight="1" x14ac:dyDescent="0.2">
      <c r="B504" s="44" t="s">
        <v>609</v>
      </c>
      <c r="C504" s="23" t="s">
        <v>420</v>
      </c>
      <c r="D504" s="23" t="s">
        <v>77</v>
      </c>
      <c r="E504" s="23" t="s">
        <v>567</v>
      </c>
      <c r="F504" s="23"/>
      <c r="G504" s="23">
        <v>1</v>
      </c>
      <c r="H504" s="23">
        <v>118.4</v>
      </c>
      <c r="I504" s="23">
        <v>4</v>
      </c>
      <c r="J504" s="35" t="s">
        <v>97</v>
      </c>
      <c r="K504" s="23">
        <v>3</v>
      </c>
      <c r="L504" s="64">
        <f>L501*3</f>
        <v>22.200000000000003</v>
      </c>
      <c r="M504" s="64" t="s">
        <v>77</v>
      </c>
      <c r="N504" s="25">
        <v>45341</v>
      </c>
      <c r="O504" s="64">
        <f>O501*3</f>
        <v>20.700000000000003</v>
      </c>
      <c r="P504" s="64" t="s">
        <v>77</v>
      </c>
      <c r="Q504" s="26">
        <v>45019</v>
      </c>
      <c r="R504" s="26" t="s">
        <v>238</v>
      </c>
      <c r="S504" s="23" t="s">
        <v>166</v>
      </c>
      <c r="T504" s="23" t="s">
        <v>193</v>
      </c>
      <c r="U504" s="110" t="s">
        <v>362</v>
      </c>
    </row>
    <row r="505" spans="2:21" s="144" customFormat="1" ht="28.5" customHeight="1" x14ac:dyDescent="0.2">
      <c r="B505" s="44" t="s">
        <v>609</v>
      </c>
      <c r="C505" s="23" t="s">
        <v>420</v>
      </c>
      <c r="D505" s="23" t="s">
        <v>77</v>
      </c>
      <c r="E505" s="23" t="s">
        <v>567</v>
      </c>
      <c r="F505" s="23"/>
      <c r="G505" s="23">
        <v>1</v>
      </c>
      <c r="H505" s="23">
        <v>118.4</v>
      </c>
      <c r="I505" s="23">
        <v>5</v>
      </c>
      <c r="J505" s="35" t="s">
        <v>96</v>
      </c>
      <c r="K505" s="23">
        <v>4</v>
      </c>
      <c r="L505" s="64">
        <f>L501*2</f>
        <v>14.8</v>
      </c>
      <c r="M505" s="64" t="s">
        <v>77</v>
      </c>
      <c r="N505" s="25">
        <v>45341</v>
      </c>
      <c r="O505" s="64">
        <f>O501*2</f>
        <v>13.8</v>
      </c>
      <c r="P505" s="64" t="s">
        <v>77</v>
      </c>
      <c r="Q505" s="26">
        <v>45019</v>
      </c>
      <c r="R505" s="26" t="s">
        <v>238</v>
      </c>
      <c r="S505" s="23" t="s">
        <v>166</v>
      </c>
      <c r="T505" s="23" t="s">
        <v>193</v>
      </c>
      <c r="U505" s="110" t="s">
        <v>362</v>
      </c>
    </row>
    <row r="506" spans="2:21" s="144" customFormat="1" ht="28.5" customHeight="1" x14ac:dyDescent="0.2">
      <c r="B506" s="44" t="s">
        <v>609</v>
      </c>
      <c r="C506" s="23" t="s">
        <v>420</v>
      </c>
      <c r="D506" s="23" t="s">
        <v>77</v>
      </c>
      <c r="E506" s="23" t="s">
        <v>567</v>
      </c>
      <c r="F506" s="23"/>
      <c r="G506" s="23">
        <v>1</v>
      </c>
      <c r="H506" s="23">
        <v>118.4</v>
      </c>
      <c r="I506" s="23">
        <v>6</v>
      </c>
      <c r="J506" s="35" t="s">
        <v>72</v>
      </c>
      <c r="K506" s="23">
        <v>4</v>
      </c>
      <c r="L506" s="64">
        <f>L501*4</f>
        <v>29.6</v>
      </c>
      <c r="M506" s="64" t="s">
        <v>77</v>
      </c>
      <c r="N506" s="25">
        <v>45341</v>
      </c>
      <c r="O506" s="64">
        <f>O501*4</f>
        <v>27.6</v>
      </c>
      <c r="P506" s="64" t="s">
        <v>77</v>
      </c>
      <c r="Q506" s="26">
        <v>45019</v>
      </c>
      <c r="R506" s="26" t="s">
        <v>238</v>
      </c>
      <c r="S506" s="23" t="s">
        <v>166</v>
      </c>
      <c r="T506" s="23" t="s">
        <v>193</v>
      </c>
      <c r="U506" s="110" t="s">
        <v>362</v>
      </c>
    </row>
    <row r="507" spans="2:21" s="144" customFormat="1" ht="28.5" customHeight="1" x14ac:dyDescent="0.2">
      <c r="B507" s="44" t="s">
        <v>609</v>
      </c>
      <c r="C507" s="23" t="s">
        <v>420</v>
      </c>
      <c r="D507" s="23" t="s">
        <v>77</v>
      </c>
      <c r="E507" s="23" t="s">
        <v>567</v>
      </c>
      <c r="F507" s="23"/>
      <c r="G507" s="23">
        <v>1</v>
      </c>
      <c r="H507" s="23">
        <v>118.4</v>
      </c>
      <c r="I507" s="23">
        <v>7</v>
      </c>
      <c r="J507" s="35" t="s">
        <v>72</v>
      </c>
      <c r="K507" s="23">
        <v>5</v>
      </c>
      <c r="L507" s="64">
        <f>L501*5</f>
        <v>37</v>
      </c>
      <c r="M507" s="64" t="s">
        <v>77</v>
      </c>
      <c r="N507" s="25">
        <v>45341</v>
      </c>
      <c r="O507" s="64">
        <f>O501*5</f>
        <v>34.5</v>
      </c>
      <c r="P507" s="64" t="s">
        <v>77</v>
      </c>
      <c r="Q507" s="26">
        <v>45019</v>
      </c>
      <c r="R507" s="26" t="s">
        <v>238</v>
      </c>
      <c r="S507" s="23" t="s">
        <v>166</v>
      </c>
      <c r="T507" s="23" t="s">
        <v>193</v>
      </c>
      <c r="U507" s="110" t="s">
        <v>362</v>
      </c>
    </row>
    <row r="508" spans="2:21" s="144" customFormat="1" ht="28.5" customHeight="1" x14ac:dyDescent="0.2">
      <c r="B508" s="44" t="s">
        <v>609</v>
      </c>
      <c r="C508" s="23" t="s">
        <v>420</v>
      </c>
      <c r="D508" s="23" t="s">
        <v>77</v>
      </c>
      <c r="E508" s="23" t="s">
        <v>567</v>
      </c>
      <c r="F508" s="23"/>
      <c r="G508" s="23">
        <v>1</v>
      </c>
      <c r="H508" s="23">
        <v>118.4</v>
      </c>
      <c r="I508" s="23">
        <v>8</v>
      </c>
      <c r="J508" s="35" t="s">
        <v>72</v>
      </c>
      <c r="K508" s="23">
        <v>6</v>
      </c>
      <c r="L508" s="64">
        <f>L501*6</f>
        <v>44.400000000000006</v>
      </c>
      <c r="M508" s="64" t="s">
        <v>77</v>
      </c>
      <c r="N508" s="25">
        <v>45341</v>
      </c>
      <c r="O508" s="64">
        <f>O501*6</f>
        <v>41.400000000000006</v>
      </c>
      <c r="P508" s="64" t="s">
        <v>77</v>
      </c>
      <c r="Q508" s="26">
        <v>45019</v>
      </c>
      <c r="R508" s="26" t="s">
        <v>238</v>
      </c>
      <c r="S508" s="23" t="s">
        <v>166</v>
      </c>
      <c r="T508" s="23" t="s">
        <v>193</v>
      </c>
      <c r="U508" s="110" t="s">
        <v>362</v>
      </c>
    </row>
    <row r="509" spans="2:21" s="144" customFormat="1" ht="28.5" customHeight="1" x14ac:dyDescent="0.2">
      <c r="B509" s="44" t="s">
        <v>609</v>
      </c>
      <c r="C509" s="23" t="s">
        <v>420</v>
      </c>
      <c r="D509" s="23" t="s">
        <v>77</v>
      </c>
      <c r="E509" s="23" t="s">
        <v>567</v>
      </c>
      <c r="F509" s="23"/>
      <c r="G509" s="23">
        <v>1</v>
      </c>
      <c r="H509" s="23">
        <v>118.4</v>
      </c>
      <c r="I509" s="23">
        <v>9</v>
      </c>
      <c r="J509" s="35" t="s">
        <v>72</v>
      </c>
      <c r="K509" s="23">
        <v>7</v>
      </c>
      <c r="L509" s="64">
        <f>L501*7</f>
        <v>51.800000000000004</v>
      </c>
      <c r="M509" s="64" t="s">
        <v>77</v>
      </c>
      <c r="N509" s="25">
        <v>45341</v>
      </c>
      <c r="O509" s="64">
        <f>O501*7</f>
        <v>48.300000000000004</v>
      </c>
      <c r="P509" s="64" t="s">
        <v>77</v>
      </c>
      <c r="Q509" s="26">
        <v>45019</v>
      </c>
      <c r="R509" s="26" t="s">
        <v>238</v>
      </c>
      <c r="S509" s="23" t="s">
        <v>166</v>
      </c>
      <c r="T509" s="23" t="s">
        <v>193</v>
      </c>
      <c r="U509" s="110" t="s">
        <v>362</v>
      </c>
    </row>
    <row r="510" spans="2:21" s="144" customFormat="1" ht="28.5" customHeight="1" x14ac:dyDescent="0.2">
      <c r="B510" s="44" t="s">
        <v>609</v>
      </c>
      <c r="C510" s="23" t="s">
        <v>420</v>
      </c>
      <c r="D510" s="23" t="s">
        <v>77</v>
      </c>
      <c r="E510" s="23" t="s">
        <v>567</v>
      </c>
      <c r="F510" s="23"/>
      <c r="G510" s="23">
        <v>1</v>
      </c>
      <c r="H510" s="23">
        <v>118.4</v>
      </c>
      <c r="I510" s="23">
        <v>10</v>
      </c>
      <c r="J510" s="35" t="s">
        <v>72</v>
      </c>
      <c r="K510" s="23">
        <v>8</v>
      </c>
      <c r="L510" s="64">
        <f>L501*8</f>
        <v>59.2</v>
      </c>
      <c r="M510" s="64" t="s">
        <v>77</v>
      </c>
      <c r="N510" s="25">
        <v>45341</v>
      </c>
      <c r="O510" s="64">
        <f>O501*8</f>
        <v>55.2</v>
      </c>
      <c r="P510" s="64" t="s">
        <v>77</v>
      </c>
      <c r="Q510" s="26">
        <v>45019</v>
      </c>
      <c r="R510" s="26" t="s">
        <v>238</v>
      </c>
      <c r="S510" s="23" t="s">
        <v>166</v>
      </c>
      <c r="T510" s="23" t="s">
        <v>193</v>
      </c>
      <c r="U510" s="110" t="s">
        <v>362</v>
      </c>
    </row>
    <row r="511" spans="2:21" s="144" customFormat="1" ht="28.5" customHeight="1" x14ac:dyDescent="0.2">
      <c r="B511" s="44" t="s">
        <v>609</v>
      </c>
      <c r="C511" s="23" t="s">
        <v>420</v>
      </c>
      <c r="D511" s="23" t="s">
        <v>77</v>
      </c>
      <c r="E511" s="23" t="s">
        <v>567</v>
      </c>
      <c r="F511" s="23"/>
      <c r="G511" s="23">
        <v>1</v>
      </c>
      <c r="H511" s="23">
        <v>118.4</v>
      </c>
      <c r="I511" s="23">
        <v>11</v>
      </c>
      <c r="J511" s="35" t="s">
        <v>100</v>
      </c>
      <c r="K511" s="23">
        <v>2</v>
      </c>
      <c r="L511" s="64">
        <v>3.45</v>
      </c>
      <c r="M511" s="64" t="s">
        <v>77</v>
      </c>
      <c r="N511" s="25">
        <v>45341</v>
      </c>
      <c r="O511" s="64">
        <v>3.45</v>
      </c>
      <c r="P511" s="64" t="s">
        <v>77</v>
      </c>
      <c r="Q511" s="26">
        <v>45019</v>
      </c>
      <c r="R511" s="26" t="s">
        <v>238</v>
      </c>
      <c r="S511" s="23" t="s">
        <v>166</v>
      </c>
      <c r="T511" s="23" t="s">
        <v>193</v>
      </c>
      <c r="U511" s="110" t="s">
        <v>362</v>
      </c>
    </row>
    <row r="512" spans="2:21" s="144" customFormat="1" ht="28.5" customHeight="1" x14ac:dyDescent="0.2">
      <c r="B512" s="44" t="s">
        <v>609</v>
      </c>
      <c r="C512" s="23" t="s">
        <v>420</v>
      </c>
      <c r="D512" s="23" t="s">
        <v>77</v>
      </c>
      <c r="E512" s="23" t="s">
        <v>567</v>
      </c>
      <c r="F512" s="23"/>
      <c r="G512" s="23">
        <v>1</v>
      </c>
      <c r="H512" s="23">
        <v>118.4</v>
      </c>
      <c r="I512" s="23">
        <v>12</v>
      </c>
      <c r="J512" s="35" t="s">
        <v>167</v>
      </c>
      <c r="K512" s="23" t="s">
        <v>77</v>
      </c>
      <c r="L512" s="64" t="s">
        <v>77</v>
      </c>
      <c r="M512" s="64" t="s">
        <v>77</v>
      </c>
      <c r="N512" s="25">
        <v>45341</v>
      </c>
      <c r="O512" s="64" t="s">
        <v>77</v>
      </c>
      <c r="P512" s="64" t="s">
        <v>77</v>
      </c>
      <c r="Q512" s="26">
        <v>45019</v>
      </c>
      <c r="R512" s="26" t="s">
        <v>238</v>
      </c>
      <c r="S512" s="23" t="s">
        <v>166</v>
      </c>
      <c r="T512" s="23" t="s">
        <v>193</v>
      </c>
      <c r="U512" s="110" t="s">
        <v>362</v>
      </c>
    </row>
    <row r="513" spans="2:21" s="144" customFormat="1" ht="28.5" customHeight="1" x14ac:dyDescent="0.2">
      <c r="B513" s="44" t="s">
        <v>194</v>
      </c>
      <c r="C513" s="23" t="s">
        <v>739</v>
      </c>
      <c r="D513" s="23" t="s">
        <v>740</v>
      </c>
      <c r="E513" s="23" t="s">
        <v>568</v>
      </c>
      <c r="F513" s="23" t="s">
        <v>384</v>
      </c>
      <c r="G513" s="23">
        <v>1</v>
      </c>
      <c r="H513" s="23">
        <v>847.2</v>
      </c>
      <c r="I513" s="23">
        <v>1</v>
      </c>
      <c r="J513" s="35" t="s">
        <v>76</v>
      </c>
      <c r="K513" s="23">
        <v>2</v>
      </c>
      <c r="L513" s="24">
        <v>6.5</v>
      </c>
      <c r="M513" s="64" t="s">
        <v>77</v>
      </c>
      <c r="N513" s="25">
        <v>45822</v>
      </c>
      <c r="O513" s="64">
        <v>6.2</v>
      </c>
      <c r="P513" s="64" t="s">
        <v>77</v>
      </c>
      <c r="Q513" s="26">
        <v>45183</v>
      </c>
      <c r="R513" s="26" t="s">
        <v>238</v>
      </c>
      <c r="S513" s="23" t="s">
        <v>166</v>
      </c>
      <c r="T513" s="23" t="s">
        <v>742</v>
      </c>
      <c r="U513" s="112" t="s">
        <v>741</v>
      </c>
    </row>
    <row r="514" spans="2:21" s="144" customFormat="1" ht="28.5" customHeight="1" x14ac:dyDescent="0.2">
      <c r="B514" s="44" t="s">
        <v>194</v>
      </c>
      <c r="C514" s="23" t="s">
        <v>739</v>
      </c>
      <c r="D514" s="23" t="s">
        <v>740</v>
      </c>
      <c r="E514" s="23" t="s">
        <v>568</v>
      </c>
      <c r="F514" s="150">
        <v>295175.48</v>
      </c>
      <c r="G514" s="23">
        <v>1</v>
      </c>
      <c r="H514" s="23">
        <v>847.2</v>
      </c>
      <c r="I514" s="23">
        <v>2</v>
      </c>
      <c r="J514" s="35" t="s">
        <v>82</v>
      </c>
      <c r="K514" s="23">
        <v>2</v>
      </c>
      <c r="L514" s="24">
        <f>L513*2</f>
        <v>13</v>
      </c>
      <c r="M514" s="64" t="s">
        <v>77</v>
      </c>
      <c r="N514" s="25">
        <v>45822</v>
      </c>
      <c r="O514" s="24">
        <f>O513*2</f>
        <v>12.4</v>
      </c>
      <c r="P514" s="64" t="s">
        <v>77</v>
      </c>
      <c r="Q514" s="26">
        <v>45183</v>
      </c>
      <c r="R514" s="26" t="s">
        <v>238</v>
      </c>
      <c r="S514" s="23" t="s">
        <v>166</v>
      </c>
      <c r="T514" s="23" t="s">
        <v>742</v>
      </c>
      <c r="U514" s="112" t="s">
        <v>741</v>
      </c>
    </row>
    <row r="515" spans="2:21" s="144" customFormat="1" ht="28.5" customHeight="1" x14ac:dyDescent="0.2">
      <c r="B515" s="44" t="s">
        <v>194</v>
      </c>
      <c r="C515" s="23" t="s">
        <v>739</v>
      </c>
      <c r="D515" s="23" t="s">
        <v>740</v>
      </c>
      <c r="E515" s="23" t="s">
        <v>568</v>
      </c>
      <c r="F515" s="148">
        <f>F514/845.9</f>
        <v>348.94843362099539</v>
      </c>
      <c r="G515" s="23">
        <v>1</v>
      </c>
      <c r="H515" s="23">
        <v>847.2</v>
      </c>
      <c r="I515" s="23">
        <v>3</v>
      </c>
      <c r="J515" s="35" t="s">
        <v>95</v>
      </c>
      <c r="K515" s="23">
        <v>3</v>
      </c>
      <c r="L515" s="64">
        <f>L513*1.5</f>
        <v>9.75</v>
      </c>
      <c r="M515" s="64" t="s">
        <v>77</v>
      </c>
      <c r="N515" s="25">
        <v>45822</v>
      </c>
      <c r="O515" s="64">
        <f>O513*1.5</f>
        <v>9.3000000000000007</v>
      </c>
      <c r="P515" s="64" t="s">
        <v>77</v>
      </c>
      <c r="Q515" s="26">
        <v>45183</v>
      </c>
      <c r="R515" s="26" t="s">
        <v>238</v>
      </c>
      <c r="S515" s="23" t="s">
        <v>166</v>
      </c>
      <c r="T515" s="23" t="s">
        <v>742</v>
      </c>
      <c r="U515" s="112" t="s">
        <v>741</v>
      </c>
    </row>
    <row r="516" spans="2:21" s="144" customFormat="1" ht="28.5" customHeight="1" x14ac:dyDescent="0.2">
      <c r="B516" s="44" t="s">
        <v>194</v>
      </c>
      <c r="C516" s="23" t="s">
        <v>739</v>
      </c>
      <c r="D516" s="23" t="s">
        <v>740</v>
      </c>
      <c r="E516" s="23" t="s">
        <v>568</v>
      </c>
      <c r="F516" s="149">
        <f>F515/365</f>
        <v>0.95602310581094629</v>
      </c>
      <c r="G516" s="23">
        <v>1</v>
      </c>
      <c r="H516" s="23">
        <v>847.2</v>
      </c>
      <c r="I516" s="23">
        <v>4</v>
      </c>
      <c r="J516" s="35" t="s">
        <v>97</v>
      </c>
      <c r="K516" s="23">
        <v>3</v>
      </c>
      <c r="L516" s="64">
        <f>L513*3</f>
        <v>19.5</v>
      </c>
      <c r="M516" s="64" t="s">
        <v>77</v>
      </c>
      <c r="N516" s="25">
        <v>45822</v>
      </c>
      <c r="O516" s="64">
        <f>O513*3</f>
        <v>18.600000000000001</v>
      </c>
      <c r="P516" s="64" t="s">
        <v>77</v>
      </c>
      <c r="Q516" s="26">
        <v>45183</v>
      </c>
      <c r="R516" s="26" t="s">
        <v>238</v>
      </c>
      <c r="S516" s="23" t="s">
        <v>166</v>
      </c>
      <c r="T516" s="23" t="s">
        <v>742</v>
      </c>
      <c r="U516" s="112" t="s">
        <v>741</v>
      </c>
    </row>
    <row r="517" spans="2:21" s="144" customFormat="1" ht="28.5" customHeight="1" x14ac:dyDescent="0.2">
      <c r="B517" s="44" t="s">
        <v>194</v>
      </c>
      <c r="C517" s="23" t="s">
        <v>739</v>
      </c>
      <c r="D517" s="23" t="s">
        <v>740</v>
      </c>
      <c r="E517" s="23" t="s">
        <v>568</v>
      </c>
      <c r="F517" s="23" t="s">
        <v>370</v>
      </c>
      <c r="G517" s="23">
        <v>1</v>
      </c>
      <c r="H517" s="23">
        <v>847.2</v>
      </c>
      <c r="I517" s="23">
        <v>5</v>
      </c>
      <c r="J517" s="35" t="s">
        <v>96</v>
      </c>
      <c r="K517" s="23">
        <v>4</v>
      </c>
      <c r="L517" s="64">
        <f>L513*2</f>
        <v>13</v>
      </c>
      <c r="M517" s="64" t="s">
        <v>77</v>
      </c>
      <c r="N517" s="25">
        <v>45822</v>
      </c>
      <c r="O517" s="64">
        <f>O513*2</f>
        <v>12.4</v>
      </c>
      <c r="P517" s="64" t="s">
        <v>77</v>
      </c>
      <c r="Q517" s="26">
        <v>45183</v>
      </c>
      <c r="R517" s="26" t="s">
        <v>238</v>
      </c>
      <c r="S517" s="23" t="s">
        <v>166</v>
      </c>
      <c r="T517" s="23" t="s">
        <v>742</v>
      </c>
      <c r="U517" s="112" t="s">
        <v>741</v>
      </c>
    </row>
    <row r="518" spans="2:21" s="144" customFormat="1" ht="28.5" customHeight="1" x14ac:dyDescent="0.2">
      <c r="B518" s="44" t="s">
        <v>194</v>
      </c>
      <c r="C518" s="23" t="s">
        <v>739</v>
      </c>
      <c r="D518" s="23" t="s">
        <v>740</v>
      </c>
      <c r="E518" s="23" t="s">
        <v>568</v>
      </c>
      <c r="F518" s="23"/>
      <c r="G518" s="23">
        <v>1</v>
      </c>
      <c r="H518" s="23">
        <v>847.2</v>
      </c>
      <c r="I518" s="23">
        <v>6</v>
      </c>
      <c r="J518" s="35" t="s">
        <v>72</v>
      </c>
      <c r="K518" s="23">
        <v>4</v>
      </c>
      <c r="L518" s="64">
        <f>L513*4</f>
        <v>26</v>
      </c>
      <c r="M518" s="64" t="s">
        <v>77</v>
      </c>
      <c r="N518" s="25">
        <v>45822</v>
      </c>
      <c r="O518" s="64">
        <f>O513*4</f>
        <v>24.8</v>
      </c>
      <c r="P518" s="64" t="s">
        <v>77</v>
      </c>
      <c r="Q518" s="26">
        <v>45183</v>
      </c>
      <c r="R518" s="26" t="s">
        <v>238</v>
      </c>
      <c r="S518" s="23" t="s">
        <v>166</v>
      </c>
      <c r="T518" s="23" t="s">
        <v>742</v>
      </c>
      <c r="U518" s="112" t="s">
        <v>741</v>
      </c>
    </row>
    <row r="519" spans="2:21" s="144" customFormat="1" ht="28.5" customHeight="1" x14ac:dyDescent="0.2">
      <c r="B519" s="44" t="s">
        <v>194</v>
      </c>
      <c r="C519" s="23" t="s">
        <v>739</v>
      </c>
      <c r="D519" s="23" t="s">
        <v>740</v>
      </c>
      <c r="E519" s="23" t="s">
        <v>568</v>
      </c>
      <c r="F519" s="23"/>
      <c r="G519" s="23">
        <v>1</v>
      </c>
      <c r="H519" s="23">
        <v>847.2</v>
      </c>
      <c r="I519" s="23">
        <v>7</v>
      </c>
      <c r="J519" s="35" t="s">
        <v>72</v>
      </c>
      <c r="K519" s="23">
        <v>5</v>
      </c>
      <c r="L519" s="64">
        <f>L513*5</f>
        <v>32.5</v>
      </c>
      <c r="M519" s="64" t="s">
        <v>77</v>
      </c>
      <c r="N519" s="25">
        <v>45822</v>
      </c>
      <c r="O519" s="64">
        <f>O513*5</f>
        <v>31</v>
      </c>
      <c r="P519" s="64" t="s">
        <v>77</v>
      </c>
      <c r="Q519" s="26">
        <v>45183</v>
      </c>
      <c r="R519" s="26" t="s">
        <v>238</v>
      </c>
      <c r="S519" s="23" t="s">
        <v>166</v>
      </c>
      <c r="T519" s="23" t="s">
        <v>742</v>
      </c>
      <c r="U519" s="112" t="s">
        <v>741</v>
      </c>
    </row>
    <row r="520" spans="2:21" s="144" customFormat="1" ht="28.5" customHeight="1" x14ac:dyDescent="0.2">
      <c r="B520" s="44" t="s">
        <v>194</v>
      </c>
      <c r="C520" s="23" t="s">
        <v>739</v>
      </c>
      <c r="D520" s="23" t="s">
        <v>740</v>
      </c>
      <c r="E520" s="23" t="s">
        <v>568</v>
      </c>
      <c r="F520" s="23"/>
      <c r="G520" s="23">
        <v>1</v>
      </c>
      <c r="H520" s="23">
        <v>847.2</v>
      </c>
      <c r="I520" s="23">
        <v>8</v>
      </c>
      <c r="J520" s="35" t="s">
        <v>72</v>
      </c>
      <c r="K520" s="23">
        <v>6</v>
      </c>
      <c r="L520" s="64">
        <f>L513*6</f>
        <v>39</v>
      </c>
      <c r="M520" s="64" t="s">
        <v>77</v>
      </c>
      <c r="N520" s="25">
        <v>45822</v>
      </c>
      <c r="O520" s="64">
        <f>O513*6</f>
        <v>37.200000000000003</v>
      </c>
      <c r="P520" s="64" t="s">
        <v>77</v>
      </c>
      <c r="Q520" s="26">
        <v>45183</v>
      </c>
      <c r="R520" s="26" t="s">
        <v>238</v>
      </c>
      <c r="S520" s="23" t="s">
        <v>166</v>
      </c>
      <c r="T520" s="23" t="s">
        <v>742</v>
      </c>
      <c r="U520" s="112" t="s">
        <v>741</v>
      </c>
    </row>
    <row r="521" spans="2:21" s="144" customFormat="1" ht="28.5" customHeight="1" x14ac:dyDescent="0.2">
      <c r="B521" s="44" t="s">
        <v>194</v>
      </c>
      <c r="C521" s="23" t="s">
        <v>739</v>
      </c>
      <c r="D521" s="23" t="s">
        <v>740</v>
      </c>
      <c r="E521" s="23" t="s">
        <v>568</v>
      </c>
      <c r="F521" s="23"/>
      <c r="G521" s="23">
        <v>1</v>
      </c>
      <c r="H521" s="23">
        <v>847.2</v>
      </c>
      <c r="I521" s="23">
        <v>9</v>
      </c>
      <c r="J521" s="35" t="s">
        <v>72</v>
      </c>
      <c r="K521" s="23">
        <v>7</v>
      </c>
      <c r="L521" s="64">
        <f>L513*7</f>
        <v>45.5</v>
      </c>
      <c r="M521" s="64" t="s">
        <v>77</v>
      </c>
      <c r="N521" s="25">
        <v>45822</v>
      </c>
      <c r="O521" s="64">
        <f>O513*7</f>
        <v>43.4</v>
      </c>
      <c r="P521" s="64" t="s">
        <v>77</v>
      </c>
      <c r="Q521" s="26">
        <v>45183</v>
      </c>
      <c r="R521" s="26" t="s">
        <v>238</v>
      </c>
      <c r="S521" s="23" t="s">
        <v>166</v>
      </c>
      <c r="T521" s="23" t="s">
        <v>742</v>
      </c>
      <c r="U521" s="112" t="s">
        <v>741</v>
      </c>
    </row>
    <row r="522" spans="2:21" s="144" customFormat="1" ht="28.5" customHeight="1" x14ac:dyDescent="0.2">
      <c r="B522" s="44" t="s">
        <v>194</v>
      </c>
      <c r="C522" s="23" t="s">
        <v>739</v>
      </c>
      <c r="D522" s="23" t="s">
        <v>740</v>
      </c>
      <c r="E522" s="23" t="s">
        <v>568</v>
      </c>
      <c r="F522" s="23"/>
      <c r="G522" s="23">
        <v>1</v>
      </c>
      <c r="H522" s="23">
        <v>847.2</v>
      </c>
      <c r="I522" s="23">
        <v>10</v>
      </c>
      <c r="J522" s="35" t="s">
        <v>72</v>
      </c>
      <c r="K522" s="23">
        <v>8</v>
      </c>
      <c r="L522" s="64">
        <f>L513*8</f>
        <v>52</v>
      </c>
      <c r="M522" s="64" t="s">
        <v>77</v>
      </c>
      <c r="N522" s="25">
        <v>45822</v>
      </c>
      <c r="O522" s="64">
        <f>O513*8</f>
        <v>49.6</v>
      </c>
      <c r="P522" s="64" t="s">
        <v>77</v>
      </c>
      <c r="Q522" s="26">
        <v>45183</v>
      </c>
      <c r="R522" s="26" t="s">
        <v>238</v>
      </c>
      <c r="S522" s="23" t="s">
        <v>166</v>
      </c>
      <c r="T522" s="23" t="s">
        <v>742</v>
      </c>
      <c r="U522" s="112" t="s">
        <v>741</v>
      </c>
    </row>
    <row r="523" spans="2:21" s="144" customFormat="1" ht="28.5" customHeight="1" x14ac:dyDescent="0.2">
      <c r="B523" s="44" t="s">
        <v>194</v>
      </c>
      <c r="C523" s="23" t="s">
        <v>739</v>
      </c>
      <c r="D523" s="23" t="s">
        <v>740</v>
      </c>
      <c r="E523" s="23" t="s">
        <v>568</v>
      </c>
      <c r="F523" s="23"/>
      <c r="G523" s="23">
        <v>1</v>
      </c>
      <c r="H523" s="23">
        <v>847.2</v>
      </c>
      <c r="I523" s="23">
        <v>11</v>
      </c>
      <c r="J523" s="35" t="s">
        <v>100</v>
      </c>
      <c r="K523" s="23">
        <v>2</v>
      </c>
      <c r="L523" s="64">
        <v>3.1</v>
      </c>
      <c r="M523" s="64" t="s">
        <v>77</v>
      </c>
      <c r="N523" s="25">
        <v>45822</v>
      </c>
      <c r="O523" s="64">
        <v>3</v>
      </c>
      <c r="P523" s="64" t="s">
        <v>77</v>
      </c>
      <c r="Q523" s="26">
        <v>45183</v>
      </c>
      <c r="R523" s="26" t="s">
        <v>238</v>
      </c>
      <c r="S523" s="23" t="s">
        <v>166</v>
      </c>
      <c r="T523" s="23" t="s">
        <v>742</v>
      </c>
      <c r="U523" s="112" t="s">
        <v>741</v>
      </c>
    </row>
    <row r="524" spans="2:21" s="144" customFormat="1" ht="28.5" customHeight="1" x14ac:dyDescent="0.2">
      <c r="B524" s="44" t="s">
        <v>194</v>
      </c>
      <c r="C524" s="23" t="s">
        <v>739</v>
      </c>
      <c r="D524" s="23" t="s">
        <v>740</v>
      </c>
      <c r="E524" s="23" t="s">
        <v>568</v>
      </c>
      <c r="F524" s="23"/>
      <c r="G524" s="23">
        <v>1</v>
      </c>
      <c r="H524" s="23">
        <v>847.2</v>
      </c>
      <c r="I524" s="23">
        <v>12</v>
      </c>
      <c r="J524" s="35" t="s">
        <v>167</v>
      </c>
      <c r="K524" s="23" t="s">
        <v>77</v>
      </c>
      <c r="L524" s="64" t="s">
        <v>77</v>
      </c>
      <c r="M524" s="64" t="s">
        <v>77</v>
      </c>
      <c r="N524" s="25">
        <v>45822</v>
      </c>
      <c r="O524" s="64" t="s">
        <v>77</v>
      </c>
      <c r="P524" s="64" t="s">
        <v>77</v>
      </c>
      <c r="Q524" s="26">
        <v>45183</v>
      </c>
      <c r="R524" s="26" t="s">
        <v>238</v>
      </c>
      <c r="S524" s="23" t="s">
        <v>166</v>
      </c>
      <c r="T524" s="23" t="s">
        <v>742</v>
      </c>
      <c r="U524" s="112" t="s">
        <v>741</v>
      </c>
    </row>
    <row r="525" spans="2:21" s="144" customFormat="1" ht="28.5" customHeight="1" x14ac:dyDescent="0.2">
      <c r="B525" s="44" t="s">
        <v>194</v>
      </c>
      <c r="C525" s="23" t="s">
        <v>739</v>
      </c>
      <c r="D525" s="23" t="s">
        <v>740</v>
      </c>
      <c r="E525" s="23" t="s">
        <v>569</v>
      </c>
      <c r="F525" s="23"/>
      <c r="G525" s="23">
        <v>1</v>
      </c>
      <c r="H525" s="23">
        <v>847.2</v>
      </c>
      <c r="I525" s="23">
        <v>1</v>
      </c>
      <c r="J525" s="35" t="s">
        <v>76</v>
      </c>
      <c r="K525" s="23">
        <v>2</v>
      </c>
      <c r="L525" s="24">
        <v>8.9</v>
      </c>
      <c r="M525" s="64" t="s">
        <v>77</v>
      </c>
      <c r="N525" s="25">
        <v>45822</v>
      </c>
      <c r="O525" s="64">
        <v>8.5</v>
      </c>
      <c r="P525" s="64" t="s">
        <v>77</v>
      </c>
      <c r="Q525" s="26">
        <v>45183</v>
      </c>
      <c r="R525" s="26" t="s">
        <v>238</v>
      </c>
      <c r="S525" s="23" t="s">
        <v>166</v>
      </c>
      <c r="T525" s="23" t="s">
        <v>742</v>
      </c>
      <c r="U525" s="112" t="s">
        <v>741</v>
      </c>
    </row>
    <row r="526" spans="2:21" s="144" customFormat="1" ht="28.5" customHeight="1" x14ac:dyDescent="0.2">
      <c r="B526" s="44" t="s">
        <v>194</v>
      </c>
      <c r="C526" s="23" t="s">
        <v>739</v>
      </c>
      <c r="D526" s="23" t="s">
        <v>740</v>
      </c>
      <c r="E526" s="23" t="s">
        <v>569</v>
      </c>
      <c r="F526" s="23"/>
      <c r="G526" s="23">
        <v>1</v>
      </c>
      <c r="H526" s="23">
        <v>847.2</v>
      </c>
      <c r="I526" s="23">
        <v>2</v>
      </c>
      <c r="J526" s="35" t="s">
        <v>82</v>
      </c>
      <c r="K526" s="23">
        <v>2</v>
      </c>
      <c r="L526" s="24">
        <f>L525*2</f>
        <v>17.8</v>
      </c>
      <c r="M526" s="64" t="s">
        <v>77</v>
      </c>
      <c r="N526" s="25">
        <v>45822</v>
      </c>
      <c r="O526" s="24">
        <f>O525*2</f>
        <v>17</v>
      </c>
      <c r="P526" s="64" t="s">
        <v>77</v>
      </c>
      <c r="Q526" s="26">
        <v>45183</v>
      </c>
      <c r="R526" s="26" t="s">
        <v>238</v>
      </c>
      <c r="S526" s="23" t="s">
        <v>166</v>
      </c>
      <c r="T526" s="23" t="s">
        <v>742</v>
      </c>
      <c r="U526" s="112" t="s">
        <v>741</v>
      </c>
    </row>
    <row r="527" spans="2:21" s="144" customFormat="1" ht="28.5" customHeight="1" x14ac:dyDescent="0.2">
      <c r="B527" s="44" t="s">
        <v>194</v>
      </c>
      <c r="C527" s="23" t="s">
        <v>739</v>
      </c>
      <c r="D527" s="23" t="s">
        <v>740</v>
      </c>
      <c r="E527" s="23" t="s">
        <v>569</v>
      </c>
      <c r="F527" s="23"/>
      <c r="G527" s="23">
        <v>1</v>
      </c>
      <c r="H527" s="23">
        <v>847.2</v>
      </c>
      <c r="I527" s="23">
        <v>3</v>
      </c>
      <c r="J527" s="35" t="s">
        <v>95</v>
      </c>
      <c r="K527" s="23">
        <v>3</v>
      </c>
      <c r="L527" s="64">
        <f>L525*1.5</f>
        <v>13.350000000000001</v>
      </c>
      <c r="M527" s="64" t="s">
        <v>77</v>
      </c>
      <c r="N527" s="25">
        <v>45822</v>
      </c>
      <c r="O527" s="64">
        <f>O525*1.5</f>
        <v>12.75</v>
      </c>
      <c r="P527" s="64" t="s">
        <v>77</v>
      </c>
      <c r="Q527" s="26">
        <v>45183</v>
      </c>
      <c r="R527" s="26" t="s">
        <v>238</v>
      </c>
      <c r="S527" s="23" t="s">
        <v>166</v>
      </c>
      <c r="T527" s="23" t="s">
        <v>742</v>
      </c>
      <c r="U527" s="112" t="s">
        <v>741</v>
      </c>
    </row>
    <row r="528" spans="2:21" s="144" customFormat="1" ht="28.5" customHeight="1" x14ac:dyDescent="0.2">
      <c r="B528" s="44" t="s">
        <v>194</v>
      </c>
      <c r="C528" s="23" t="s">
        <v>739</v>
      </c>
      <c r="D528" s="23" t="s">
        <v>740</v>
      </c>
      <c r="E528" s="23" t="s">
        <v>569</v>
      </c>
      <c r="F528" s="23"/>
      <c r="G528" s="23">
        <v>1</v>
      </c>
      <c r="H528" s="23">
        <v>847.2</v>
      </c>
      <c r="I528" s="23">
        <v>4</v>
      </c>
      <c r="J528" s="35" t="s">
        <v>97</v>
      </c>
      <c r="K528" s="23">
        <v>3</v>
      </c>
      <c r="L528" s="64">
        <f>L525*3</f>
        <v>26.700000000000003</v>
      </c>
      <c r="M528" s="64" t="s">
        <v>77</v>
      </c>
      <c r="N528" s="25">
        <v>45822</v>
      </c>
      <c r="O528" s="64">
        <f>O525*3</f>
        <v>25.5</v>
      </c>
      <c r="P528" s="64" t="s">
        <v>77</v>
      </c>
      <c r="Q528" s="26">
        <v>45183</v>
      </c>
      <c r="R528" s="26" t="s">
        <v>238</v>
      </c>
      <c r="S528" s="23" t="s">
        <v>166</v>
      </c>
      <c r="T528" s="23" t="s">
        <v>742</v>
      </c>
      <c r="U528" s="112" t="s">
        <v>741</v>
      </c>
    </row>
    <row r="529" spans="2:21" s="144" customFormat="1" ht="28.5" customHeight="1" x14ac:dyDescent="0.2">
      <c r="B529" s="44" t="s">
        <v>194</v>
      </c>
      <c r="C529" s="23" t="s">
        <v>739</v>
      </c>
      <c r="D529" s="23" t="s">
        <v>740</v>
      </c>
      <c r="E529" s="23" t="s">
        <v>569</v>
      </c>
      <c r="F529" s="23"/>
      <c r="G529" s="23">
        <v>1</v>
      </c>
      <c r="H529" s="23">
        <v>847.2</v>
      </c>
      <c r="I529" s="23">
        <v>5</v>
      </c>
      <c r="J529" s="35" t="s">
        <v>96</v>
      </c>
      <c r="K529" s="23">
        <v>4</v>
      </c>
      <c r="L529" s="64">
        <f>L525*2</f>
        <v>17.8</v>
      </c>
      <c r="M529" s="64" t="s">
        <v>77</v>
      </c>
      <c r="N529" s="25">
        <v>45822</v>
      </c>
      <c r="O529" s="64">
        <f>O525*2</f>
        <v>17</v>
      </c>
      <c r="P529" s="64" t="s">
        <v>77</v>
      </c>
      <c r="Q529" s="26">
        <v>45183</v>
      </c>
      <c r="R529" s="26" t="s">
        <v>238</v>
      </c>
      <c r="S529" s="23" t="s">
        <v>166</v>
      </c>
      <c r="T529" s="23" t="s">
        <v>742</v>
      </c>
      <c r="U529" s="112" t="s">
        <v>741</v>
      </c>
    </row>
    <row r="530" spans="2:21" s="144" customFormat="1" ht="28.5" customHeight="1" x14ac:dyDescent="0.2">
      <c r="B530" s="44" t="s">
        <v>194</v>
      </c>
      <c r="C530" s="23" t="s">
        <v>739</v>
      </c>
      <c r="D530" s="23" t="s">
        <v>740</v>
      </c>
      <c r="E530" s="23" t="s">
        <v>569</v>
      </c>
      <c r="F530" s="23"/>
      <c r="G530" s="23">
        <v>1</v>
      </c>
      <c r="H530" s="23">
        <v>847.2</v>
      </c>
      <c r="I530" s="23">
        <v>6</v>
      </c>
      <c r="J530" s="35" t="s">
        <v>72</v>
      </c>
      <c r="K530" s="23">
        <v>4</v>
      </c>
      <c r="L530" s="64">
        <f>L525*4</f>
        <v>35.6</v>
      </c>
      <c r="M530" s="64" t="s">
        <v>77</v>
      </c>
      <c r="N530" s="25">
        <v>45822</v>
      </c>
      <c r="O530" s="64">
        <f>O525*4</f>
        <v>34</v>
      </c>
      <c r="P530" s="64" t="s">
        <v>77</v>
      </c>
      <c r="Q530" s="26">
        <v>45183</v>
      </c>
      <c r="R530" s="26" t="s">
        <v>238</v>
      </c>
      <c r="S530" s="23" t="s">
        <v>166</v>
      </c>
      <c r="T530" s="23" t="s">
        <v>742</v>
      </c>
      <c r="U530" s="112" t="s">
        <v>741</v>
      </c>
    </row>
    <row r="531" spans="2:21" s="144" customFormat="1" ht="28.5" customHeight="1" x14ac:dyDescent="0.2">
      <c r="B531" s="44" t="s">
        <v>194</v>
      </c>
      <c r="C531" s="23" t="s">
        <v>739</v>
      </c>
      <c r="D531" s="23" t="s">
        <v>740</v>
      </c>
      <c r="E531" s="23" t="s">
        <v>569</v>
      </c>
      <c r="F531" s="23"/>
      <c r="G531" s="23">
        <v>1</v>
      </c>
      <c r="H531" s="23">
        <v>847.2</v>
      </c>
      <c r="I531" s="23">
        <v>7</v>
      </c>
      <c r="J531" s="35" t="s">
        <v>72</v>
      </c>
      <c r="K531" s="23">
        <v>5</v>
      </c>
      <c r="L531" s="64">
        <f>L525*5</f>
        <v>44.5</v>
      </c>
      <c r="M531" s="64" t="s">
        <v>77</v>
      </c>
      <c r="N531" s="25">
        <v>45822</v>
      </c>
      <c r="O531" s="64">
        <f>O525*5</f>
        <v>42.5</v>
      </c>
      <c r="P531" s="64" t="s">
        <v>77</v>
      </c>
      <c r="Q531" s="26">
        <v>45183</v>
      </c>
      <c r="R531" s="26" t="s">
        <v>238</v>
      </c>
      <c r="S531" s="23" t="s">
        <v>166</v>
      </c>
      <c r="T531" s="23" t="s">
        <v>742</v>
      </c>
      <c r="U531" s="112" t="s">
        <v>741</v>
      </c>
    </row>
    <row r="532" spans="2:21" s="144" customFormat="1" ht="28.5" customHeight="1" x14ac:dyDescent="0.2">
      <c r="B532" s="44" t="s">
        <v>194</v>
      </c>
      <c r="C532" s="23" t="s">
        <v>739</v>
      </c>
      <c r="D532" s="23" t="s">
        <v>740</v>
      </c>
      <c r="E532" s="23" t="s">
        <v>569</v>
      </c>
      <c r="F532" s="23"/>
      <c r="G532" s="23">
        <v>1</v>
      </c>
      <c r="H532" s="23">
        <v>847.2</v>
      </c>
      <c r="I532" s="23">
        <v>8</v>
      </c>
      <c r="J532" s="35" t="s">
        <v>72</v>
      </c>
      <c r="K532" s="23">
        <v>6</v>
      </c>
      <c r="L532" s="64">
        <f>L525*6</f>
        <v>53.400000000000006</v>
      </c>
      <c r="M532" s="64" t="s">
        <v>77</v>
      </c>
      <c r="N532" s="25">
        <v>45822</v>
      </c>
      <c r="O532" s="64">
        <f>O525*6</f>
        <v>51</v>
      </c>
      <c r="P532" s="64" t="s">
        <v>77</v>
      </c>
      <c r="Q532" s="26">
        <v>45183</v>
      </c>
      <c r="R532" s="26" t="s">
        <v>238</v>
      </c>
      <c r="S532" s="23" t="s">
        <v>166</v>
      </c>
      <c r="T532" s="23" t="s">
        <v>742</v>
      </c>
      <c r="U532" s="112" t="s">
        <v>741</v>
      </c>
    </row>
    <row r="533" spans="2:21" s="144" customFormat="1" ht="28.5" customHeight="1" x14ac:dyDescent="0.2">
      <c r="B533" s="44" t="s">
        <v>194</v>
      </c>
      <c r="C533" s="23" t="s">
        <v>739</v>
      </c>
      <c r="D533" s="23" t="s">
        <v>740</v>
      </c>
      <c r="E533" s="23" t="s">
        <v>569</v>
      </c>
      <c r="F533" s="23"/>
      <c r="G533" s="23">
        <v>1</v>
      </c>
      <c r="H533" s="23">
        <v>847.2</v>
      </c>
      <c r="I533" s="23">
        <v>9</v>
      </c>
      <c r="J533" s="35" t="s">
        <v>72</v>
      </c>
      <c r="K533" s="23">
        <v>7</v>
      </c>
      <c r="L533" s="64">
        <f>L525*7</f>
        <v>62.300000000000004</v>
      </c>
      <c r="M533" s="64" t="s">
        <v>77</v>
      </c>
      <c r="N533" s="25">
        <v>45822</v>
      </c>
      <c r="O533" s="64">
        <f>O525*7</f>
        <v>59.5</v>
      </c>
      <c r="P533" s="64" t="s">
        <v>77</v>
      </c>
      <c r="Q533" s="26">
        <v>45183</v>
      </c>
      <c r="R533" s="26" t="s">
        <v>238</v>
      </c>
      <c r="S533" s="23" t="s">
        <v>166</v>
      </c>
      <c r="T533" s="23" t="s">
        <v>742</v>
      </c>
      <c r="U533" s="112" t="s">
        <v>741</v>
      </c>
    </row>
    <row r="534" spans="2:21" s="144" customFormat="1" ht="28.5" customHeight="1" x14ac:dyDescent="0.2">
      <c r="B534" s="44" t="s">
        <v>194</v>
      </c>
      <c r="C534" s="23" t="s">
        <v>739</v>
      </c>
      <c r="D534" s="23" t="s">
        <v>740</v>
      </c>
      <c r="E534" s="23" t="s">
        <v>569</v>
      </c>
      <c r="F534" s="23"/>
      <c r="G534" s="23">
        <v>1</v>
      </c>
      <c r="H534" s="23">
        <v>847.2</v>
      </c>
      <c r="I534" s="23">
        <v>10</v>
      </c>
      <c r="J534" s="35" t="s">
        <v>72</v>
      </c>
      <c r="K534" s="23">
        <v>8</v>
      </c>
      <c r="L534" s="64">
        <f>L525*8</f>
        <v>71.2</v>
      </c>
      <c r="M534" s="64" t="s">
        <v>77</v>
      </c>
      <c r="N534" s="25">
        <v>45822</v>
      </c>
      <c r="O534" s="64">
        <f>O525*8</f>
        <v>68</v>
      </c>
      <c r="P534" s="64" t="s">
        <v>77</v>
      </c>
      <c r="Q534" s="26">
        <v>45183</v>
      </c>
      <c r="R534" s="26" t="s">
        <v>238</v>
      </c>
      <c r="S534" s="23" t="s">
        <v>166</v>
      </c>
      <c r="T534" s="23" t="s">
        <v>742</v>
      </c>
      <c r="U534" s="112" t="s">
        <v>741</v>
      </c>
    </row>
    <row r="535" spans="2:21" s="144" customFormat="1" ht="28.5" customHeight="1" x14ac:dyDescent="0.2">
      <c r="B535" s="44" t="s">
        <v>194</v>
      </c>
      <c r="C535" s="23" t="s">
        <v>739</v>
      </c>
      <c r="D535" s="23" t="s">
        <v>740</v>
      </c>
      <c r="E535" s="23" t="s">
        <v>569</v>
      </c>
      <c r="F535" s="23"/>
      <c r="G535" s="23">
        <v>1</v>
      </c>
      <c r="H535" s="23">
        <v>847.2</v>
      </c>
      <c r="I535" s="23">
        <v>11</v>
      </c>
      <c r="J535" s="35" t="s">
        <v>100</v>
      </c>
      <c r="K535" s="23">
        <v>2</v>
      </c>
      <c r="L535" s="64">
        <v>4.25</v>
      </c>
      <c r="M535" s="64" t="s">
        <v>77</v>
      </c>
      <c r="N535" s="25">
        <v>45822</v>
      </c>
      <c r="O535" s="64">
        <v>4.0999999999999996</v>
      </c>
      <c r="P535" s="64" t="s">
        <v>77</v>
      </c>
      <c r="Q535" s="26">
        <v>45183</v>
      </c>
      <c r="R535" s="26" t="s">
        <v>238</v>
      </c>
      <c r="S535" s="23" t="s">
        <v>166</v>
      </c>
      <c r="T535" s="23" t="s">
        <v>742</v>
      </c>
      <c r="U535" s="112" t="s">
        <v>741</v>
      </c>
    </row>
    <row r="536" spans="2:21" s="144" customFormat="1" ht="28.5" customHeight="1" x14ac:dyDescent="0.2">
      <c r="B536" s="44" t="s">
        <v>194</v>
      </c>
      <c r="C536" s="23" t="s">
        <v>739</v>
      </c>
      <c r="D536" s="23" t="s">
        <v>740</v>
      </c>
      <c r="E536" s="23" t="s">
        <v>569</v>
      </c>
      <c r="F536" s="23"/>
      <c r="G536" s="23">
        <v>1</v>
      </c>
      <c r="H536" s="23">
        <v>847.2</v>
      </c>
      <c r="I536" s="23">
        <v>12</v>
      </c>
      <c r="J536" s="35" t="s">
        <v>167</v>
      </c>
      <c r="K536" s="23" t="s">
        <v>77</v>
      </c>
      <c r="L536" s="64" t="s">
        <v>77</v>
      </c>
      <c r="M536" s="64" t="s">
        <v>77</v>
      </c>
      <c r="N536" s="25">
        <v>45822</v>
      </c>
      <c r="O536" s="64" t="s">
        <v>77</v>
      </c>
      <c r="P536" s="64" t="s">
        <v>77</v>
      </c>
      <c r="Q536" s="26">
        <v>45183</v>
      </c>
      <c r="R536" s="26" t="s">
        <v>238</v>
      </c>
      <c r="S536" s="23" t="s">
        <v>166</v>
      </c>
      <c r="T536" s="23" t="s">
        <v>742</v>
      </c>
      <c r="U536" s="112" t="s">
        <v>741</v>
      </c>
    </row>
    <row r="537" spans="2:21" s="144" customFormat="1" ht="28.5" customHeight="1" x14ac:dyDescent="0.2">
      <c r="B537" s="44" t="s">
        <v>194</v>
      </c>
      <c r="C537" s="23" t="s">
        <v>739</v>
      </c>
      <c r="D537" s="23" t="s">
        <v>740</v>
      </c>
      <c r="E537" s="23" t="s">
        <v>570</v>
      </c>
      <c r="F537" s="23"/>
      <c r="G537" s="23">
        <v>1</v>
      </c>
      <c r="H537" s="23">
        <v>847.2</v>
      </c>
      <c r="I537" s="23">
        <v>1</v>
      </c>
      <c r="J537" s="35" t="s">
        <v>76</v>
      </c>
      <c r="K537" s="23">
        <v>2</v>
      </c>
      <c r="L537" s="24">
        <v>8.9</v>
      </c>
      <c r="M537" s="64" t="s">
        <v>77</v>
      </c>
      <c r="N537" s="25">
        <v>45822</v>
      </c>
      <c r="O537" s="64">
        <v>8.5</v>
      </c>
      <c r="P537" s="64" t="s">
        <v>77</v>
      </c>
      <c r="Q537" s="26">
        <v>45183</v>
      </c>
      <c r="R537" s="26" t="s">
        <v>238</v>
      </c>
      <c r="S537" s="23" t="s">
        <v>166</v>
      </c>
      <c r="T537" s="23" t="s">
        <v>742</v>
      </c>
      <c r="U537" s="112" t="s">
        <v>741</v>
      </c>
    </row>
    <row r="538" spans="2:21" s="144" customFormat="1" ht="28.5" customHeight="1" x14ac:dyDescent="0.2">
      <c r="B538" s="44" t="s">
        <v>194</v>
      </c>
      <c r="C538" s="23" t="s">
        <v>739</v>
      </c>
      <c r="D538" s="23" t="s">
        <v>740</v>
      </c>
      <c r="E538" s="23" t="s">
        <v>570</v>
      </c>
      <c r="F538" s="23"/>
      <c r="G538" s="23">
        <v>1</v>
      </c>
      <c r="H538" s="23">
        <v>847.2</v>
      </c>
      <c r="I538" s="23">
        <v>2</v>
      </c>
      <c r="J538" s="35" t="s">
        <v>82</v>
      </c>
      <c r="K538" s="23">
        <v>2</v>
      </c>
      <c r="L538" s="24">
        <f>L537*2</f>
        <v>17.8</v>
      </c>
      <c r="M538" s="64" t="s">
        <v>77</v>
      </c>
      <c r="N538" s="25">
        <v>45822</v>
      </c>
      <c r="O538" s="24">
        <f>O537*2</f>
        <v>17</v>
      </c>
      <c r="P538" s="64" t="s">
        <v>77</v>
      </c>
      <c r="Q538" s="26">
        <v>45183</v>
      </c>
      <c r="R538" s="26" t="s">
        <v>238</v>
      </c>
      <c r="S538" s="23" t="s">
        <v>166</v>
      </c>
      <c r="T538" s="23" t="s">
        <v>742</v>
      </c>
      <c r="U538" s="112" t="s">
        <v>741</v>
      </c>
    </row>
    <row r="539" spans="2:21" s="144" customFormat="1" ht="28.5" customHeight="1" x14ac:dyDescent="0.2">
      <c r="B539" s="44" t="s">
        <v>194</v>
      </c>
      <c r="C539" s="23" t="s">
        <v>739</v>
      </c>
      <c r="D539" s="23" t="s">
        <v>740</v>
      </c>
      <c r="E539" s="23" t="s">
        <v>570</v>
      </c>
      <c r="F539" s="23"/>
      <c r="G539" s="23">
        <v>1</v>
      </c>
      <c r="H539" s="23">
        <v>847.2</v>
      </c>
      <c r="I539" s="23">
        <v>3</v>
      </c>
      <c r="J539" s="35" t="s">
        <v>95</v>
      </c>
      <c r="K539" s="23">
        <v>3</v>
      </c>
      <c r="L539" s="64">
        <f>L537*1.5</f>
        <v>13.350000000000001</v>
      </c>
      <c r="M539" s="64" t="s">
        <v>77</v>
      </c>
      <c r="N539" s="25">
        <v>45822</v>
      </c>
      <c r="O539" s="64">
        <f>O537*1.5</f>
        <v>12.75</v>
      </c>
      <c r="P539" s="64" t="s">
        <v>77</v>
      </c>
      <c r="Q539" s="26">
        <v>45183</v>
      </c>
      <c r="R539" s="26" t="s">
        <v>238</v>
      </c>
      <c r="S539" s="23" t="s">
        <v>166</v>
      </c>
      <c r="T539" s="23" t="s">
        <v>742</v>
      </c>
      <c r="U539" s="112" t="s">
        <v>741</v>
      </c>
    </row>
    <row r="540" spans="2:21" s="144" customFormat="1" ht="28.5" customHeight="1" x14ac:dyDescent="0.2">
      <c r="B540" s="44" t="s">
        <v>194</v>
      </c>
      <c r="C540" s="23" t="s">
        <v>739</v>
      </c>
      <c r="D540" s="23" t="s">
        <v>740</v>
      </c>
      <c r="E540" s="23" t="s">
        <v>570</v>
      </c>
      <c r="F540" s="23"/>
      <c r="G540" s="23">
        <v>1</v>
      </c>
      <c r="H540" s="23">
        <v>847.2</v>
      </c>
      <c r="I540" s="23">
        <v>4</v>
      </c>
      <c r="J540" s="35" t="s">
        <v>97</v>
      </c>
      <c r="K540" s="23">
        <v>3</v>
      </c>
      <c r="L540" s="64">
        <f>L537*3</f>
        <v>26.700000000000003</v>
      </c>
      <c r="M540" s="64" t="s">
        <v>77</v>
      </c>
      <c r="N540" s="25">
        <v>45822</v>
      </c>
      <c r="O540" s="64">
        <f>O537*3</f>
        <v>25.5</v>
      </c>
      <c r="P540" s="64" t="s">
        <v>77</v>
      </c>
      <c r="Q540" s="26">
        <v>45183</v>
      </c>
      <c r="R540" s="26" t="s">
        <v>238</v>
      </c>
      <c r="S540" s="23" t="s">
        <v>166</v>
      </c>
      <c r="T540" s="23" t="s">
        <v>742</v>
      </c>
      <c r="U540" s="112" t="s">
        <v>741</v>
      </c>
    </row>
    <row r="541" spans="2:21" s="144" customFormat="1" ht="28.5" customHeight="1" x14ac:dyDescent="0.2">
      <c r="B541" s="44" t="s">
        <v>194</v>
      </c>
      <c r="C541" s="23" t="s">
        <v>739</v>
      </c>
      <c r="D541" s="23" t="s">
        <v>740</v>
      </c>
      <c r="E541" s="23" t="s">
        <v>570</v>
      </c>
      <c r="F541" s="23"/>
      <c r="G541" s="23">
        <v>1</v>
      </c>
      <c r="H541" s="23">
        <v>847.2</v>
      </c>
      <c r="I541" s="23">
        <v>5</v>
      </c>
      <c r="J541" s="35" t="s">
        <v>96</v>
      </c>
      <c r="K541" s="23">
        <v>4</v>
      </c>
      <c r="L541" s="64">
        <f>L537*2</f>
        <v>17.8</v>
      </c>
      <c r="M541" s="64" t="s">
        <v>77</v>
      </c>
      <c r="N541" s="25">
        <v>45822</v>
      </c>
      <c r="O541" s="64">
        <f>O537*2</f>
        <v>17</v>
      </c>
      <c r="P541" s="64" t="s">
        <v>77</v>
      </c>
      <c r="Q541" s="26">
        <v>45183</v>
      </c>
      <c r="R541" s="26" t="s">
        <v>238</v>
      </c>
      <c r="S541" s="23" t="s">
        <v>166</v>
      </c>
      <c r="T541" s="23" t="s">
        <v>742</v>
      </c>
      <c r="U541" s="112" t="s">
        <v>741</v>
      </c>
    </row>
    <row r="542" spans="2:21" s="144" customFormat="1" ht="28.5" customHeight="1" x14ac:dyDescent="0.2">
      <c r="B542" s="44" t="s">
        <v>194</v>
      </c>
      <c r="C542" s="23" t="s">
        <v>739</v>
      </c>
      <c r="D542" s="23" t="s">
        <v>740</v>
      </c>
      <c r="E542" s="23" t="s">
        <v>570</v>
      </c>
      <c r="F542" s="23"/>
      <c r="G542" s="23">
        <v>1</v>
      </c>
      <c r="H542" s="23">
        <v>847.2</v>
      </c>
      <c r="I542" s="23">
        <v>6</v>
      </c>
      <c r="J542" s="35" t="s">
        <v>72</v>
      </c>
      <c r="K542" s="23">
        <v>4</v>
      </c>
      <c r="L542" s="64">
        <f>L537*4</f>
        <v>35.6</v>
      </c>
      <c r="M542" s="64" t="s">
        <v>77</v>
      </c>
      <c r="N542" s="25">
        <v>45822</v>
      </c>
      <c r="O542" s="64">
        <f>O537*4</f>
        <v>34</v>
      </c>
      <c r="P542" s="64" t="s">
        <v>77</v>
      </c>
      <c r="Q542" s="26">
        <v>45183</v>
      </c>
      <c r="R542" s="26" t="s">
        <v>238</v>
      </c>
      <c r="S542" s="23" t="s">
        <v>166</v>
      </c>
      <c r="T542" s="23" t="s">
        <v>742</v>
      </c>
      <c r="U542" s="112" t="s">
        <v>741</v>
      </c>
    </row>
    <row r="543" spans="2:21" s="144" customFormat="1" ht="28.5" customHeight="1" x14ac:dyDescent="0.2">
      <c r="B543" s="44" t="s">
        <v>194</v>
      </c>
      <c r="C543" s="23" t="s">
        <v>739</v>
      </c>
      <c r="D543" s="23" t="s">
        <v>740</v>
      </c>
      <c r="E543" s="23" t="s">
        <v>570</v>
      </c>
      <c r="F543" s="23"/>
      <c r="G543" s="23">
        <v>1</v>
      </c>
      <c r="H543" s="23">
        <v>847.2</v>
      </c>
      <c r="I543" s="23">
        <v>7</v>
      </c>
      <c r="J543" s="35" t="s">
        <v>72</v>
      </c>
      <c r="K543" s="23">
        <v>5</v>
      </c>
      <c r="L543" s="64">
        <f>L537*5</f>
        <v>44.5</v>
      </c>
      <c r="M543" s="64" t="s">
        <v>77</v>
      </c>
      <c r="N543" s="25">
        <v>45822</v>
      </c>
      <c r="O543" s="64">
        <f>O537*5</f>
        <v>42.5</v>
      </c>
      <c r="P543" s="64" t="s">
        <v>77</v>
      </c>
      <c r="Q543" s="26">
        <v>45183</v>
      </c>
      <c r="R543" s="26" t="s">
        <v>238</v>
      </c>
      <c r="S543" s="23" t="s">
        <v>166</v>
      </c>
      <c r="T543" s="23" t="s">
        <v>742</v>
      </c>
      <c r="U543" s="112" t="s">
        <v>741</v>
      </c>
    </row>
    <row r="544" spans="2:21" s="144" customFormat="1" ht="28.5" customHeight="1" x14ac:dyDescent="0.2">
      <c r="B544" s="44" t="s">
        <v>194</v>
      </c>
      <c r="C544" s="23" t="s">
        <v>739</v>
      </c>
      <c r="D544" s="23" t="s">
        <v>740</v>
      </c>
      <c r="E544" s="23" t="s">
        <v>570</v>
      </c>
      <c r="F544" s="23"/>
      <c r="G544" s="23">
        <v>1</v>
      </c>
      <c r="H544" s="23">
        <v>847.2</v>
      </c>
      <c r="I544" s="23">
        <v>8</v>
      </c>
      <c r="J544" s="35" t="s">
        <v>72</v>
      </c>
      <c r="K544" s="23">
        <v>6</v>
      </c>
      <c r="L544" s="64">
        <f>L537*6</f>
        <v>53.400000000000006</v>
      </c>
      <c r="M544" s="64" t="s">
        <v>77</v>
      </c>
      <c r="N544" s="25">
        <v>45822</v>
      </c>
      <c r="O544" s="64">
        <f>O537*6</f>
        <v>51</v>
      </c>
      <c r="P544" s="64" t="s">
        <v>77</v>
      </c>
      <c r="Q544" s="26">
        <v>45183</v>
      </c>
      <c r="R544" s="26" t="s">
        <v>238</v>
      </c>
      <c r="S544" s="23" t="s">
        <v>166</v>
      </c>
      <c r="T544" s="23" t="s">
        <v>742</v>
      </c>
      <c r="U544" s="112" t="s">
        <v>741</v>
      </c>
    </row>
    <row r="545" spans="2:21" s="144" customFormat="1" ht="28.5" customHeight="1" x14ac:dyDescent="0.2">
      <c r="B545" s="44" t="s">
        <v>194</v>
      </c>
      <c r="C545" s="23" t="s">
        <v>739</v>
      </c>
      <c r="D545" s="23" t="s">
        <v>740</v>
      </c>
      <c r="E545" s="23" t="s">
        <v>570</v>
      </c>
      <c r="F545" s="23"/>
      <c r="G545" s="23">
        <v>1</v>
      </c>
      <c r="H545" s="23">
        <v>847.2</v>
      </c>
      <c r="I545" s="23">
        <v>9</v>
      </c>
      <c r="J545" s="35" t="s">
        <v>72</v>
      </c>
      <c r="K545" s="23">
        <v>7</v>
      </c>
      <c r="L545" s="64">
        <f>L537*7</f>
        <v>62.300000000000004</v>
      </c>
      <c r="M545" s="64" t="s">
        <v>77</v>
      </c>
      <c r="N545" s="25">
        <v>45822</v>
      </c>
      <c r="O545" s="64">
        <f>O537*7</f>
        <v>59.5</v>
      </c>
      <c r="P545" s="64" t="s">
        <v>77</v>
      </c>
      <c r="Q545" s="26">
        <v>45183</v>
      </c>
      <c r="R545" s="26" t="s">
        <v>238</v>
      </c>
      <c r="S545" s="23" t="s">
        <v>166</v>
      </c>
      <c r="T545" s="23" t="s">
        <v>742</v>
      </c>
      <c r="U545" s="112" t="s">
        <v>741</v>
      </c>
    </row>
    <row r="546" spans="2:21" s="144" customFormat="1" ht="28.5" customHeight="1" x14ac:dyDescent="0.2">
      <c r="B546" s="44" t="s">
        <v>194</v>
      </c>
      <c r="C546" s="23" t="s">
        <v>739</v>
      </c>
      <c r="D546" s="23" t="s">
        <v>740</v>
      </c>
      <c r="E546" s="23" t="s">
        <v>570</v>
      </c>
      <c r="F546" s="23"/>
      <c r="G546" s="23">
        <v>1</v>
      </c>
      <c r="H546" s="23">
        <v>847.2</v>
      </c>
      <c r="I546" s="23">
        <v>10</v>
      </c>
      <c r="J546" s="35" t="s">
        <v>72</v>
      </c>
      <c r="K546" s="23">
        <v>8</v>
      </c>
      <c r="L546" s="64">
        <f>L537*8</f>
        <v>71.2</v>
      </c>
      <c r="M546" s="64" t="s">
        <v>77</v>
      </c>
      <c r="N546" s="25">
        <v>45822</v>
      </c>
      <c r="O546" s="64">
        <f>O537*8</f>
        <v>68</v>
      </c>
      <c r="P546" s="64" t="s">
        <v>77</v>
      </c>
      <c r="Q546" s="26">
        <v>45183</v>
      </c>
      <c r="R546" s="26" t="s">
        <v>238</v>
      </c>
      <c r="S546" s="23" t="s">
        <v>166</v>
      </c>
      <c r="T546" s="23" t="s">
        <v>742</v>
      </c>
      <c r="U546" s="112" t="s">
        <v>741</v>
      </c>
    </row>
    <row r="547" spans="2:21" s="144" customFormat="1" ht="28.5" customHeight="1" x14ac:dyDescent="0.2">
      <c r="B547" s="44" t="s">
        <v>194</v>
      </c>
      <c r="C547" s="23" t="s">
        <v>739</v>
      </c>
      <c r="D547" s="23" t="s">
        <v>740</v>
      </c>
      <c r="E547" s="23" t="s">
        <v>570</v>
      </c>
      <c r="F547" s="23"/>
      <c r="G547" s="23">
        <v>1</v>
      </c>
      <c r="H547" s="23">
        <v>847.2</v>
      </c>
      <c r="I547" s="23">
        <v>11</v>
      </c>
      <c r="J547" s="35" t="s">
        <v>100</v>
      </c>
      <c r="K547" s="23">
        <v>2</v>
      </c>
      <c r="L547" s="64">
        <v>4.25</v>
      </c>
      <c r="M547" s="64" t="s">
        <v>77</v>
      </c>
      <c r="N547" s="25">
        <v>45822</v>
      </c>
      <c r="O547" s="64">
        <v>4.0999999999999996</v>
      </c>
      <c r="P547" s="64" t="s">
        <v>77</v>
      </c>
      <c r="Q547" s="26">
        <v>45183</v>
      </c>
      <c r="R547" s="26" t="s">
        <v>238</v>
      </c>
      <c r="S547" s="23" t="s">
        <v>166</v>
      </c>
      <c r="T547" s="23" t="s">
        <v>742</v>
      </c>
      <c r="U547" s="112" t="s">
        <v>741</v>
      </c>
    </row>
    <row r="548" spans="2:21" s="144" customFormat="1" ht="28.5" customHeight="1" x14ac:dyDescent="0.2">
      <c r="B548" s="44" t="s">
        <v>194</v>
      </c>
      <c r="C548" s="23" t="s">
        <v>739</v>
      </c>
      <c r="D548" s="23" t="s">
        <v>740</v>
      </c>
      <c r="E548" s="23" t="s">
        <v>570</v>
      </c>
      <c r="F548" s="23"/>
      <c r="G548" s="23">
        <v>1</v>
      </c>
      <c r="H548" s="23">
        <v>847.2</v>
      </c>
      <c r="I548" s="23">
        <v>12</v>
      </c>
      <c r="J548" s="35" t="s">
        <v>167</v>
      </c>
      <c r="K548" s="23" t="s">
        <v>77</v>
      </c>
      <c r="L548" s="64" t="s">
        <v>77</v>
      </c>
      <c r="M548" s="64" t="s">
        <v>77</v>
      </c>
      <c r="N548" s="25">
        <v>45822</v>
      </c>
      <c r="O548" s="64" t="s">
        <v>77</v>
      </c>
      <c r="P548" s="64" t="s">
        <v>77</v>
      </c>
      <c r="Q548" s="26">
        <v>45183</v>
      </c>
      <c r="R548" s="26" t="s">
        <v>238</v>
      </c>
      <c r="S548" s="23" t="s">
        <v>166</v>
      </c>
      <c r="T548" s="23" t="s">
        <v>742</v>
      </c>
      <c r="U548" s="112" t="s">
        <v>741</v>
      </c>
    </row>
    <row r="549" spans="2:21" s="144" customFormat="1" ht="28.5" customHeight="1" x14ac:dyDescent="0.2">
      <c r="B549" s="44" t="s">
        <v>194</v>
      </c>
      <c r="C549" s="23" t="s">
        <v>739</v>
      </c>
      <c r="D549" s="23" t="s">
        <v>740</v>
      </c>
      <c r="E549" s="23" t="s">
        <v>571</v>
      </c>
      <c r="F549" s="23"/>
      <c r="G549" s="23">
        <v>1</v>
      </c>
      <c r="H549" s="23">
        <v>847.2</v>
      </c>
      <c r="I549" s="23">
        <v>1</v>
      </c>
      <c r="J549" s="35" t="s">
        <v>76</v>
      </c>
      <c r="K549" s="23">
        <v>2</v>
      </c>
      <c r="L549" s="24">
        <v>9.1</v>
      </c>
      <c r="M549" s="64" t="s">
        <v>77</v>
      </c>
      <c r="N549" s="25">
        <v>45822</v>
      </c>
      <c r="O549" s="64">
        <v>8.9</v>
      </c>
      <c r="P549" s="64" t="s">
        <v>77</v>
      </c>
      <c r="Q549" s="26">
        <v>45183</v>
      </c>
      <c r="R549" s="26" t="s">
        <v>238</v>
      </c>
      <c r="S549" s="23" t="s">
        <v>166</v>
      </c>
      <c r="T549" s="23" t="s">
        <v>742</v>
      </c>
      <c r="U549" s="112" t="s">
        <v>741</v>
      </c>
    </row>
    <row r="550" spans="2:21" s="144" customFormat="1" ht="28.5" customHeight="1" x14ac:dyDescent="0.2">
      <c r="B550" s="44" t="s">
        <v>194</v>
      </c>
      <c r="C550" s="23" t="s">
        <v>739</v>
      </c>
      <c r="D550" s="23" t="s">
        <v>740</v>
      </c>
      <c r="E550" s="23" t="s">
        <v>571</v>
      </c>
      <c r="F550" s="23"/>
      <c r="G550" s="23">
        <v>1</v>
      </c>
      <c r="H550" s="23">
        <v>847.2</v>
      </c>
      <c r="I550" s="23">
        <v>2</v>
      </c>
      <c r="J550" s="35" t="s">
        <v>82</v>
      </c>
      <c r="K550" s="23">
        <v>2</v>
      </c>
      <c r="L550" s="24">
        <f>L549*2</f>
        <v>18.2</v>
      </c>
      <c r="M550" s="64" t="s">
        <v>77</v>
      </c>
      <c r="N550" s="25">
        <v>45822</v>
      </c>
      <c r="O550" s="24">
        <f>O549*2</f>
        <v>17.8</v>
      </c>
      <c r="P550" s="64" t="s">
        <v>77</v>
      </c>
      <c r="Q550" s="26">
        <v>45183</v>
      </c>
      <c r="R550" s="26" t="s">
        <v>238</v>
      </c>
      <c r="S550" s="23" t="s">
        <v>166</v>
      </c>
      <c r="T550" s="23" t="s">
        <v>742</v>
      </c>
      <c r="U550" s="112" t="s">
        <v>741</v>
      </c>
    </row>
    <row r="551" spans="2:21" s="144" customFormat="1" ht="28.5" customHeight="1" x14ac:dyDescent="0.2">
      <c r="B551" s="44" t="s">
        <v>194</v>
      </c>
      <c r="C551" s="23" t="s">
        <v>739</v>
      </c>
      <c r="D551" s="23" t="s">
        <v>740</v>
      </c>
      <c r="E551" s="23" t="s">
        <v>571</v>
      </c>
      <c r="F551" s="23"/>
      <c r="G551" s="23">
        <v>1</v>
      </c>
      <c r="H551" s="23">
        <v>847.2</v>
      </c>
      <c r="I551" s="23">
        <v>3</v>
      </c>
      <c r="J551" s="35" t="s">
        <v>95</v>
      </c>
      <c r="K551" s="23">
        <v>3</v>
      </c>
      <c r="L551" s="64">
        <f>L549*1.5</f>
        <v>13.649999999999999</v>
      </c>
      <c r="M551" s="64" t="s">
        <v>77</v>
      </c>
      <c r="N551" s="25">
        <v>45822</v>
      </c>
      <c r="O551" s="64">
        <f>O549*1.5</f>
        <v>13.350000000000001</v>
      </c>
      <c r="P551" s="64" t="s">
        <v>77</v>
      </c>
      <c r="Q551" s="26">
        <v>45183</v>
      </c>
      <c r="R551" s="26" t="s">
        <v>238</v>
      </c>
      <c r="S551" s="23" t="s">
        <v>166</v>
      </c>
      <c r="T551" s="23" t="s">
        <v>742</v>
      </c>
      <c r="U551" s="112" t="s">
        <v>741</v>
      </c>
    </row>
    <row r="552" spans="2:21" s="144" customFormat="1" ht="28.5" customHeight="1" x14ac:dyDescent="0.2">
      <c r="B552" s="44" t="s">
        <v>194</v>
      </c>
      <c r="C552" s="23" t="s">
        <v>739</v>
      </c>
      <c r="D552" s="23" t="s">
        <v>740</v>
      </c>
      <c r="E552" s="23" t="s">
        <v>571</v>
      </c>
      <c r="F552" s="23"/>
      <c r="G552" s="23">
        <v>1</v>
      </c>
      <c r="H552" s="23">
        <v>847.2</v>
      </c>
      <c r="I552" s="23">
        <v>4</v>
      </c>
      <c r="J552" s="35" t="s">
        <v>97</v>
      </c>
      <c r="K552" s="23">
        <v>3</v>
      </c>
      <c r="L552" s="64">
        <f>L549*3</f>
        <v>27.299999999999997</v>
      </c>
      <c r="M552" s="64" t="s">
        <v>77</v>
      </c>
      <c r="N552" s="25">
        <v>45822</v>
      </c>
      <c r="O552" s="64">
        <f>O549*3</f>
        <v>26.700000000000003</v>
      </c>
      <c r="P552" s="64" t="s">
        <v>77</v>
      </c>
      <c r="Q552" s="26">
        <v>45183</v>
      </c>
      <c r="R552" s="26" t="s">
        <v>238</v>
      </c>
      <c r="S552" s="23" t="s">
        <v>166</v>
      </c>
      <c r="T552" s="23" t="s">
        <v>742</v>
      </c>
      <c r="U552" s="112" t="s">
        <v>741</v>
      </c>
    </row>
    <row r="553" spans="2:21" s="144" customFormat="1" ht="28.5" customHeight="1" x14ac:dyDescent="0.2">
      <c r="B553" s="44" t="s">
        <v>194</v>
      </c>
      <c r="C553" s="23" t="s">
        <v>739</v>
      </c>
      <c r="D553" s="23" t="s">
        <v>740</v>
      </c>
      <c r="E553" s="23" t="s">
        <v>571</v>
      </c>
      <c r="F553" s="23"/>
      <c r="G553" s="23">
        <v>1</v>
      </c>
      <c r="H553" s="23">
        <v>847.2</v>
      </c>
      <c r="I553" s="23">
        <v>5</v>
      </c>
      <c r="J553" s="35" t="s">
        <v>96</v>
      </c>
      <c r="K553" s="23">
        <v>4</v>
      </c>
      <c r="L553" s="64">
        <f>L549*2</f>
        <v>18.2</v>
      </c>
      <c r="M553" s="64" t="s">
        <v>77</v>
      </c>
      <c r="N553" s="25">
        <v>45822</v>
      </c>
      <c r="O553" s="64">
        <f>O549*2</f>
        <v>17.8</v>
      </c>
      <c r="P553" s="64" t="s">
        <v>77</v>
      </c>
      <c r="Q553" s="26">
        <v>45183</v>
      </c>
      <c r="R553" s="26" t="s">
        <v>238</v>
      </c>
      <c r="S553" s="23" t="s">
        <v>166</v>
      </c>
      <c r="T553" s="23" t="s">
        <v>742</v>
      </c>
      <c r="U553" s="112" t="s">
        <v>741</v>
      </c>
    </row>
    <row r="554" spans="2:21" s="144" customFormat="1" ht="28.5" customHeight="1" x14ac:dyDescent="0.2">
      <c r="B554" s="44" t="s">
        <v>194</v>
      </c>
      <c r="C554" s="23" t="s">
        <v>739</v>
      </c>
      <c r="D554" s="23" t="s">
        <v>740</v>
      </c>
      <c r="E554" s="23" t="s">
        <v>571</v>
      </c>
      <c r="F554" s="23"/>
      <c r="G554" s="23">
        <v>1</v>
      </c>
      <c r="H554" s="23">
        <v>847.2</v>
      </c>
      <c r="I554" s="23">
        <v>6</v>
      </c>
      <c r="J554" s="35" t="s">
        <v>72</v>
      </c>
      <c r="K554" s="23">
        <v>4</v>
      </c>
      <c r="L554" s="64">
        <f>L549*4</f>
        <v>36.4</v>
      </c>
      <c r="M554" s="64" t="s">
        <v>77</v>
      </c>
      <c r="N554" s="25">
        <v>45822</v>
      </c>
      <c r="O554" s="64">
        <f>O549*4</f>
        <v>35.6</v>
      </c>
      <c r="P554" s="64" t="s">
        <v>77</v>
      </c>
      <c r="Q554" s="26">
        <v>45183</v>
      </c>
      <c r="R554" s="26" t="s">
        <v>238</v>
      </c>
      <c r="S554" s="23" t="s">
        <v>166</v>
      </c>
      <c r="T554" s="23" t="s">
        <v>742</v>
      </c>
      <c r="U554" s="112" t="s">
        <v>741</v>
      </c>
    </row>
    <row r="555" spans="2:21" s="144" customFormat="1" ht="28.5" customHeight="1" x14ac:dyDescent="0.2">
      <c r="B555" s="44" t="s">
        <v>194</v>
      </c>
      <c r="C555" s="23" t="s">
        <v>739</v>
      </c>
      <c r="D555" s="23" t="s">
        <v>740</v>
      </c>
      <c r="E555" s="23" t="s">
        <v>571</v>
      </c>
      <c r="F555" s="23"/>
      <c r="G555" s="23">
        <v>1</v>
      </c>
      <c r="H555" s="23">
        <v>847.2</v>
      </c>
      <c r="I555" s="23">
        <v>7</v>
      </c>
      <c r="J555" s="35" t="s">
        <v>72</v>
      </c>
      <c r="K555" s="23">
        <v>5</v>
      </c>
      <c r="L555" s="64">
        <f>L549*5</f>
        <v>45.5</v>
      </c>
      <c r="M555" s="64" t="s">
        <v>77</v>
      </c>
      <c r="N555" s="25">
        <v>45822</v>
      </c>
      <c r="O555" s="64">
        <f>O549*5</f>
        <v>44.5</v>
      </c>
      <c r="P555" s="64" t="s">
        <v>77</v>
      </c>
      <c r="Q555" s="26">
        <v>45183</v>
      </c>
      <c r="R555" s="26" t="s">
        <v>238</v>
      </c>
      <c r="S555" s="23" t="s">
        <v>166</v>
      </c>
      <c r="T555" s="23" t="s">
        <v>742</v>
      </c>
      <c r="U555" s="112" t="s">
        <v>741</v>
      </c>
    </row>
    <row r="556" spans="2:21" s="144" customFormat="1" ht="28.5" customHeight="1" x14ac:dyDescent="0.2">
      <c r="B556" s="44" t="s">
        <v>194</v>
      </c>
      <c r="C556" s="23" t="s">
        <v>739</v>
      </c>
      <c r="D556" s="23" t="s">
        <v>740</v>
      </c>
      <c r="E556" s="23" t="s">
        <v>571</v>
      </c>
      <c r="F556" s="23"/>
      <c r="G556" s="23">
        <v>1</v>
      </c>
      <c r="H556" s="23">
        <v>847.2</v>
      </c>
      <c r="I556" s="23">
        <v>8</v>
      </c>
      <c r="J556" s="35" t="s">
        <v>72</v>
      </c>
      <c r="K556" s="23">
        <v>6</v>
      </c>
      <c r="L556" s="64">
        <f>L549*6</f>
        <v>54.599999999999994</v>
      </c>
      <c r="M556" s="64" t="s">
        <v>77</v>
      </c>
      <c r="N556" s="25">
        <v>45822</v>
      </c>
      <c r="O556" s="64">
        <f>O549*6</f>
        <v>53.400000000000006</v>
      </c>
      <c r="P556" s="64" t="s">
        <v>77</v>
      </c>
      <c r="Q556" s="26">
        <v>45183</v>
      </c>
      <c r="R556" s="26" t="s">
        <v>238</v>
      </c>
      <c r="S556" s="23" t="s">
        <v>166</v>
      </c>
      <c r="T556" s="23" t="s">
        <v>742</v>
      </c>
      <c r="U556" s="112" t="s">
        <v>741</v>
      </c>
    </row>
    <row r="557" spans="2:21" s="144" customFormat="1" ht="28.5" customHeight="1" x14ac:dyDescent="0.2">
      <c r="B557" s="44" t="s">
        <v>194</v>
      </c>
      <c r="C557" s="23" t="s">
        <v>739</v>
      </c>
      <c r="D557" s="23" t="s">
        <v>740</v>
      </c>
      <c r="E557" s="23" t="s">
        <v>571</v>
      </c>
      <c r="F557" s="23"/>
      <c r="G557" s="23">
        <v>1</v>
      </c>
      <c r="H557" s="23">
        <v>847.2</v>
      </c>
      <c r="I557" s="23">
        <v>9</v>
      </c>
      <c r="J557" s="35" t="s">
        <v>72</v>
      </c>
      <c r="K557" s="23">
        <v>7</v>
      </c>
      <c r="L557" s="64">
        <f>L549*7</f>
        <v>63.699999999999996</v>
      </c>
      <c r="M557" s="64" t="s">
        <v>77</v>
      </c>
      <c r="N557" s="25">
        <v>45822</v>
      </c>
      <c r="O557" s="64">
        <f>O549*7</f>
        <v>62.300000000000004</v>
      </c>
      <c r="P557" s="64" t="s">
        <v>77</v>
      </c>
      <c r="Q557" s="26">
        <v>45183</v>
      </c>
      <c r="R557" s="26" t="s">
        <v>238</v>
      </c>
      <c r="S557" s="23" t="s">
        <v>166</v>
      </c>
      <c r="T557" s="23" t="s">
        <v>742</v>
      </c>
      <c r="U557" s="112" t="s">
        <v>741</v>
      </c>
    </row>
    <row r="558" spans="2:21" s="144" customFormat="1" ht="28.5" customHeight="1" x14ac:dyDescent="0.2">
      <c r="B558" s="44" t="s">
        <v>194</v>
      </c>
      <c r="C558" s="23" t="s">
        <v>739</v>
      </c>
      <c r="D558" s="23" t="s">
        <v>740</v>
      </c>
      <c r="E558" s="23" t="s">
        <v>571</v>
      </c>
      <c r="F558" s="23"/>
      <c r="G558" s="23">
        <v>1</v>
      </c>
      <c r="H558" s="23">
        <v>847.2</v>
      </c>
      <c r="I558" s="23">
        <v>10</v>
      </c>
      <c r="J558" s="35" t="s">
        <v>72</v>
      </c>
      <c r="K558" s="23">
        <v>8</v>
      </c>
      <c r="L558" s="64">
        <f>L549*8</f>
        <v>72.8</v>
      </c>
      <c r="M558" s="64" t="s">
        <v>77</v>
      </c>
      <c r="N558" s="25">
        <v>45822</v>
      </c>
      <c r="O558" s="64">
        <f>O549*8</f>
        <v>71.2</v>
      </c>
      <c r="P558" s="64" t="s">
        <v>77</v>
      </c>
      <c r="Q558" s="26">
        <v>45183</v>
      </c>
      <c r="R558" s="26" t="s">
        <v>238</v>
      </c>
      <c r="S558" s="23" t="s">
        <v>166</v>
      </c>
      <c r="T558" s="23" t="s">
        <v>742</v>
      </c>
      <c r="U558" s="112" t="s">
        <v>741</v>
      </c>
    </row>
    <row r="559" spans="2:21" s="144" customFormat="1" ht="28.5" customHeight="1" x14ac:dyDescent="0.2">
      <c r="B559" s="44" t="s">
        <v>194</v>
      </c>
      <c r="C559" s="23" t="s">
        <v>739</v>
      </c>
      <c r="D559" s="23" t="s">
        <v>740</v>
      </c>
      <c r="E559" s="23" t="s">
        <v>571</v>
      </c>
      <c r="F559" s="23"/>
      <c r="G559" s="23">
        <v>1</v>
      </c>
      <c r="H559" s="23">
        <v>847.2</v>
      </c>
      <c r="I559" s="23">
        <v>11</v>
      </c>
      <c r="J559" s="35" t="s">
        <v>100</v>
      </c>
      <c r="K559" s="23">
        <v>2</v>
      </c>
      <c r="L559" s="64">
        <v>4.3</v>
      </c>
      <c r="M559" s="64" t="s">
        <v>77</v>
      </c>
      <c r="N559" s="25">
        <v>45822</v>
      </c>
      <c r="O559" s="64">
        <v>4.1500000000000004</v>
      </c>
      <c r="P559" s="64" t="s">
        <v>77</v>
      </c>
      <c r="Q559" s="26">
        <v>45183</v>
      </c>
      <c r="R559" s="26" t="s">
        <v>238</v>
      </c>
      <c r="S559" s="23" t="s">
        <v>166</v>
      </c>
      <c r="T559" s="23" t="s">
        <v>742</v>
      </c>
      <c r="U559" s="112" t="s">
        <v>741</v>
      </c>
    </row>
    <row r="560" spans="2:21" s="144" customFormat="1" ht="28.5" customHeight="1" x14ac:dyDescent="0.2">
      <c r="B560" s="44" t="s">
        <v>194</v>
      </c>
      <c r="C560" s="23" t="s">
        <v>739</v>
      </c>
      <c r="D560" s="23" t="s">
        <v>740</v>
      </c>
      <c r="E560" s="23" t="s">
        <v>571</v>
      </c>
      <c r="F560" s="23"/>
      <c r="G560" s="23">
        <v>1</v>
      </c>
      <c r="H560" s="23">
        <v>847.2</v>
      </c>
      <c r="I560" s="23">
        <v>12</v>
      </c>
      <c r="J560" s="35" t="s">
        <v>167</v>
      </c>
      <c r="K560" s="23" t="s">
        <v>77</v>
      </c>
      <c r="L560" s="64" t="s">
        <v>77</v>
      </c>
      <c r="M560" s="64" t="s">
        <v>77</v>
      </c>
      <c r="N560" s="25">
        <v>45822</v>
      </c>
      <c r="O560" s="64" t="s">
        <v>77</v>
      </c>
      <c r="P560" s="64" t="s">
        <v>77</v>
      </c>
      <c r="Q560" s="26">
        <v>45183</v>
      </c>
      <c r="R560" s="26" t="s">
        <v>238</v>
      </c>
      <c r="S560" s="23" t="s">
        <v>166</v>
      </c>
      <c r="T560" s="23" t="s">
        <v>742</v>
      </c>
      <c r="U560" s="112" t="s">
        <v>741</v>
      </c>
    </row>
    <row r="561" spans="2:21" s="144" customFormat="1" ht="28.5" customHeight="1" x14ac:dyDescent="0.2">
      <c r="B561" s="44" t="s">
        <v>194</v>
      </c>
      <c r="C561" s="23" t="s">
        <v>739</v>
      </c>
      <c r="D561" s="23" t="s">
        <v>740</v>
      </c>
      <c r="E561" s="23" t="s">
        <v>572</v>
      </c>
      <c r="F561" s="23"/>
      <c r="G561" s="23">
        <v>1</v>
      </c>
      <c r="H561" s="23">
        <v>847.2</v>
      </c>
      <c r="I561" s="23">
        <v>1</v>
      </c>
      <c r="J561" s="35" t="s">
        <v>76</v>
      </c>
      <c r="K561" s="23">
        <v>2</v>
      </c>
      <c r="L561" s="24">
        <v>10</v>
      </c>
      <c r="M561" s="64" t="s">
        <v>77</v>
      </c>
      <c r="N561" s="25">
        <v>45822</v>
      </c>
      <c r="O561" s="64">
        <v>9.4</v>
      </c>
      <c r="P561" s="64" t="s">
        <v>77</v>
      </c>
      <c r="Q561" s="26">
        <v>45183</v>
      </c>
      <c r="R561" s="26" t="s">
        <v>238</v>
      </c>
      <c r="S561" s="23" t="s">
        <v>166</v>
      </c>
      <c r="T561" s="23" t="s">
        <v>742</v>
      </c>
      <c r="U561" s="112" t="s">
        <v>741</v>
      </c>
    </row>
    <row r="562" spans="2:21" s="144" customFormat="1" ht="28.5" customHeight="1" x14ac:dyDescent="0.2">
      <c r="B562" s="44" t="s">
        <v>194</v>
      </c>
      <c r="C562" s="23" t="s">
        <v>739</v>
      </c>
      <c r="D562" s="23" t="s">
        <v>740</v>
      </c>
      <c r="E562" s="23" t="s">
        <v>572</v>
      </c>
      <c r="F562" s="23"/>
      <c r="G562" s="23">
        <v>1</v>
      </c>
      <c r="H562" s="23">
        <v>847.2</v>
      </c>
      <c r="I562" s="23">
        <v>2</v>
      </c>
      <c r="J562" s="35" t="s">
        <v>82</v>
      </c>
      <c r="K562" s="23">
        <v>2</v>
      </c>
      <c r="L562" s="24">
        <f>L561*2</f>
        <v>20</v>
      </c>
      <c r="M562" s="64" t="s">
        <v>77</v>
      </c>
      <c r="N562" s="25">
        <v>45822</v>
      </c>
      <c r="O562" s="24">
        <f>O561*2</f>
        <v>18.8</v>
      </c>
      <c r="P562" s="64" t="s">
        <v>77</v>
      </c>
      <c r="Q562" s="26">
        <v>45183</v>
      </c>
      <c r="R562" s="26" t="s">
        <v>238</v>
      </c>
      <c r="S562" s="23" t="s">
        <v>166</v>
      </c>
      <c r="T562" s="23" t="s">
        <v>742</v>
      </c>
      <c r="U562" s="112" t="s">
        <v>741</v>
      </c>
    </row>
    <row r="563" spans="2:21" s="144" customFormat="1" ht="28.5" customHeight="1" x14ac:dyDescent="0.2">
      <c r="B563" s="44" t="s">
        <v>194</v>
      </c>
      <c r="C563" s="23" t="s">
        <v>739</v>
      </c>
      <c r="D563" s="23" t="s">
        <v>740</v>
      </c>
      <c r="E563" s="23" t="s">
        <v>572</v>
      </c>
      <c r="F563" s="23"/>
      <c r="G563" s="23">
        <v>1</v>
      </c>
      <c r="H563" s="23">
        <v>847.2</v>
      </c>
      <c r="I563" s="23">
        <v>3</v>
      </c>
      <c r="J563" s="35" t="s">
        <v>95</v>
      </c>
      <c r="K563" s="23">
        <v>3</v>
      </c>
      <c r="L563" s="64">
        <f>L561*1.5</f>
        <v>15</v>
      </c>
      <c r="M563" s="64" t="s">
        <v>77</v>
      </c>
      <c r="N563" s="25">
        <v>45822</v>
      </c>
      <c r="O563" s="64">
        <f>O561*1.5</f>
        <v>14.100000000000001</v>
      </c>
      <c r="P563" s="64" t="s">
        <v>77</v>
      </c>
      <c r="Q563" s="26">
        <v>45183</v>
      </c>
      <c r="R563" s="26" t="s">
        <v>238</v>
      </c>
      <c r="S563" s="23" t="s">
        <v>166</v>
      </c>
      <c r="T563" s="23" t="s">
        <v>742</v>
      </c>
      <c r="U563" s="112" t="s">
        <v>741</v>
      </c>
    </row>
    <row r="564" spans="2:21" s="144" customFormat="1" ht="28.5" customHeight="1" x14ac:dyDescent="0.2">
      <c r="B564" s="44" t="s">
        <v>194</v>
      </c>
      <c r="C564" s="23" t="s">
        <v>739</v>
      </c>
      <c r="D564" s="23" t="s">
        <v>740</v>
      </c>
      <c r="E564" s="23" t="s">
        <v>572</v>
      </c>
      <c r="F564" s="23"/>
      <c r="G564" s="23">
        <v>1</v>
      </c>
      <c r="H564" s="23">
        <v>847.2</v>
      </c>
      <c r="I564" s="23">
        <v>4</v>
      </c>
      <c r="J564" s="35" t="s">
        <v>97</v>
      </c>
      <c r="K564" s="23">
        <v>3</v>
      </c>
      <c r="L564" s="64">
        <f>L561*3</f>
        <v>30</v>
      </c>
      <c r="M564" s="64" t="s">
        <v>77</v>
      </c>
      <c r="N564" s="25">
        <v>45822</v>
      </c>
      <c r="O564" s="64">
        <f>O561*3</f>
        <v>28.200000000000003</v>
      </c>
      <c r="P564" s="64" t="s">
        <v>77</v>
      </c>
      <c r="Q564" s="26">
        <v>45183</v>
      </c>
      <c r="R564" s="26" t="s">
        <v>238</v>
      </c>
      <c r="S564" s="23" t="s">
        <v>166</v>
      </c>
      <c r="T564" s="23" t="s">
        <v>742</v>
      </c>
      <c r="U564" s="112" t="s">
        <v>741</v>
      </c>
    </row>
    <row r="565" spans="2:21" s="144" customFormat="1" ht="28.5" customHeight="1" x14ac:dyDescent="0.2">
      <c r="B565" s="44" t="s">
        <v>194</v>
      </c>
      <c r="C565" s="23" t="s">
        <v>739</v>
      </c>
      <c r="D565" s="23" t="s">
        <v>740</v>
      </c>
      <c r="E565" s="23" t="s">
        <v>572</v>
      </c>
      <c r="F565" s="23"/>
      <c r="G565" s="23">
        <v>1</v>
      </c>
      <c r="H565" s="23">
        <v>847.2</v>
      </c>
      <c r="I565" s="23">
        <v>5</v>
      </c>
      <c r="J565" s="35" t="s">
        <v>96</v>
      </c>
      <c r="K565" s="23">
        <v>4</v>
      </c>
      <c r="L565" s="64">
        <f>L561*2</f>
        <v>20</v>
      </c>
      <c r="M565" s="64" t="s">
        <v>77</v>
      </c>
      <c r="N565" s="25">
        <v>45822</v>
      </c>
      <c r="O565" s="64">
        <f>O561*2</f>
        <v>18.8</v>
      </c>
      <c r="P565" s="64" t="s">
        <v>77</v>
      </c>
      <c r="Q565" s="26">
        <v>45183</v>
      </c>
      <c r="R565" s="26" t="s">
        <v>238</v>
      </c>
      <c r="S565" s="23" t="s">
        <v>166</v>
      </c>
      <c r="T565" s="23" t="s">
        <v>742</v>
      </c>
      <c r="U565" s="112" t="s">
        <v>741</v>
      </c>
    </row>
    <row r="566" spans="2:21" s="144" customFormat="1" ht="28.5" customHeight="1" x14ac:dyDescent="0.2">
      <c r="B566" s="44" t="s">
        <v>194</v>
      </c>
      <c r="C566" s="23" t="s">
        <v>739</v>
      </c>
      <c r="D566" s="23" t="s">
        <v>740</v>
      </c>
      <c r="E566" s="23" t="s">
        <v>572</v>
      </c>
      <c r="F566" s="23"/>
      <c r="G566" s="23">
        <v>1</v>
      </c>
      <c r="H566" s="23">
        <v>847.2</v>
      </c>
      <c r="I566" s="23">
        <v>6</v>
      </c>
      <c r="J566" s="35" t="s">
        <v>72</v>
      </c>
      <c r="K566" s="23">
        <v>4</v>
      </c>
      <c r="L566" s="64">
        <f>L561*4</f>
        <v>40</v>
      </c>
      <c r="M566" s="64" t="s">
        <v>77</v>
      </c>
      <c r="N566" s="25">
        <v>45822</v>
      </c>
      <c r="O566" s="64">
        <f>O561*4</f>
        <v>37.6</v>
      </c>
      <c r="P566" s="64" t="s">
        <v>77</v>
      </c>
      <c r="Q566" s="26">
        <v>45183</v>
      </c>
      <c r="R566" s="26" t="s">
        <v>238</v>
      </c>
      <c r="S566" s="23" t="s">
        <v>166</v>
      </c>
      <c r="T566" s="23" t="s">
        <v>742</v>
      </c>
      <c r="U566" s="112" t="s">
        <v>741</v>
      </c>
    </row>
    <row r="567" spans="2:21" s="144" customFormat="1" ht="28.5" customHeight="1" x14ac:dyDescent="0.2">
      <c r="B567" s="44" t="s">
        <v>194</v>
      </c>
      <c r="C567" s="23" t="s">
        <v>739</v>
      </c>
      <c r="D567" s="23" t="s">
        <v>740</v>
      </c>
      <c r="E567" s="23" t="s">
        <v>572</v>
      </c>
      <c r="F567" s="23"/>
      <c r="G567" s="23">
        <v>1</v>
      </c>
      <c r="H567" s="23">
        <v>847.2</v>
      </c>
      <c r="I567" s="23">
        <v>7</v>
      </c>
      <c r="J567" s="35" t="s">
        <v>72</v>
      </c>
      <c r="K567" s="23">
        <v>5</v>
      </c>
      <c r="L567" s="64">
        <f>L561*5</f>
        <v>50</v>
      </c>
      <c r="M567" s="64" t="s">
        <v>77</v>
      </c>
      <c r="N567" s="25">
        <v>45822</v>
      </c>
      <c r="O567" s="64">
        <f>O561*5</f>
        <v>47</v>
      </c>
      <c r="P567" s="64" t="s">
        <v>77</v>
      </c>
      <c r="Q567" s="26">
        <v>45183</v>
      </c>
      <c r="R567" s="26" t="s">
        <v>238</v>
      </c>
      <c r="S567" s="23" t="s">
        <v>166</v>
      </c>
      <c r="T567" s="23" t="s">
        <v>742</v>
      </c>
      <c r="U567" s="112" t="s">
        <v>741</v>
      </c>
    </row>
    <row r="568" spans="2:21" s="144" customFormat="1" ht="28.5" customHeight="1" x14ac:dyDescent="0.2">
      <c r="B568" s="44" t="s">
        <v>194</v>
      </c>
      <c r="C568" s="23" t="s">
        <v>739</v>
      </c>
      <c r="D568" s="23" t="s">
        <v>740</v>
      </c>
      <c r="E568" s="23" t="s">
        <v>572</v>
      </c>
      <c r="F568" s="23"/>
      <c r="G568" s="23">
        <v>1</v>
      </c>
      <c r="H568" s="23">
        <v>847.2</v>
      </c>
      <c r="I568" s="23">
        <v>8</v>
      </c>
      <c r="J568" s="35" t="s">
        <v>72</v>
      </c>
      <c r="K568" s="23">
        <v>6</v>
      </c>
      <c r="L568" s="64">
        <f>L561*6</f>
        <v>60</v>
      </c>
      <c r="M568" s="64" t="s">
        <v>77</v>
      </c>
      <c r="N568" s="25">
        <v>45822</v>
      </c>
      <c r="O568" s="64">
        <f>O561*6</f>
        <v>56.400000000000006</v>
      </c>
      <c r="P568" s="64" t="s">
        <v>77</v>
      </c>
      <c r="Q568" s="26">
        <v>45183</v>
      </c>
      <c r="R568" s="26" t="s">
        <v>238</v>
      </c>
      <c r="S568" s="23" t="s">
        <v>166</v>
      </c>
      <c r="T568" s="23" t="s">
        <v>742</v>
      </c>
      <c r="U568" s="112" t="s">
        <v>741</v>
      </c>
    </row>
    <row r="569" spans="2:21" s="144" customFormat="1" ht="28.5" customHeight="1" x14ac:dyDescent="0.2">
      <c r="B569" s="44" t="s">
        <v>194</v>
      </c>
      <c r="C569" s="23" t="s">
        <v>739</v>
      </c>
      <c r="D569" s="23" t="s">
        <v>740</v>
      </c>
      <c r="E569" s="23" t="s">
        <v>572</v>
      </c>
      <c r="F569" s="23"/>
      <c r="G569" s="23">
        <v>1</v>
      </c>
      <c r="H569" s="23">
        <v>847.2</v>
      </c>
      <c r="I569" s="23">
        <v>9</v>
      </c>
      <c r="J569" s="35" t="s">
        <v>72</v>
      </c>
      <c r="K569" s="23">
        <v>7</v>
      </c>
      <c r="L569" s="64">
        <f>L561*7</f>
        <v>70</v>
      </c>
      <c r="M569" s="64" t="s">
        <v>77</v>
      </c>
      <c r="N569" s="25">
        <v>45822</v>
      </c>
      <c r="O569" s="64">
        <f>O561*7</f>
        <v>65.8</v>
      </c>
      <c r="P569" s="64" t="s">
        <v>77</v>
      </c>
      <c r="Q569" s="26">
        <v>45183</v>
      </c>
      <c r="R569" s="26" t="s">
        <v>238</v>
      </c>
      <c r="S569" s="23" t="s">
        <v>166</v>
      </c>
      <c r="T569" s="23" t="s">
        <v>742</v>
      </c>
      <c r="U569" s="112" t="s">
        <v>741</v>
      </c>
    </row>
    <row r="570" spans="2:21" s="144" customFormat="1" ht="28.5" customHeight="1" x14ac:dyDescent="0.2">
      <c r="B570" s="44" t="s">
        <v>194</v>
      </c>
      <c r="C570" s="23" t="s">
        <v>739</v>
      </c>
      <c r="D570" s="23" t="s">
        <v>740</v>
      </c>
      <c r="E570" s="23" t="s">
        <v>572</v>
      </c>
      <c r="F570" s="23"/>
      <c r="G570" s="23">
        <v>1</v>
      </c>
      <c r="H570" s="23">
        <v>847.2</v>
      </c>
      <c r="I570" s="23">
        <v>10</v>
      </c>
      <c r="J570" s="35" t="s">
        <v>72</v>
      </c>
      <c r="K570" s="23">
        <v>8</v>
      </c>
      <c r="L570" s="64">
        <f>L561*8</f>
        <v>80</v>
      </c>
      <c r="M570" s="64" t="s">
        <v>77</v>
      </c>
      <c r="N570" s="25">
        <v>45822</v>
      </c>
      <c r="O570" s="64">
        <f>O561*8</f>
        <v>75.2</v>
      </c>
      <c r="P570" s="64" t="s">
        <v>77</v>
      </c>
      <c r="Q570" s="26">
        <v>45183</v>
      </c>
      <c r="R570" s="26" t="s">
        <v>238</v>
      </c>
      <c r="S570" s="23" t="s">
        <v>166</v>
      </c>
      <c r="T570" s="23" t="s">
        <v>742</v>
      </c>
      <c r="U570" s="112" t="s">
        <v>741</v>
      </c>
    </row>
    <row r="571" spans="2:21" s="144" customFormat="1" ht="28.5" customHeight="1" x14ac:dyDescent="0.2">
      <c r="B571" s="44" t="s">
        <v>194</v>
      </c>
      <c r="C571" s="23" t="s">
        <v>739</v>
      </c>
      <c r="D571" s="23" t="s">
        <v>740</v>
      </c>
      <c r="E571" s="23" t="s">
        <v>572</v>
      </c>
      <c r="F571" s="23"/>
      <c r="G571" s="23">
        <v>1</v>
      </c>
      <c r="H571" s="23">
        <v>847.2</v>
      </c>
      <c r="I571" s="23">
        <v>11</v>
      </c>
      <c r="J571" s="35" t="s">
        <v>100</v>
      </c>
      <c r="K571" s="23">
        <v>2</v>
      </c>
      <c r="L571" s="64">
        <v>4.7</v>
      </c>
      <c r="M571" s="64" t="s">
        <v>77</v>
      </c>
      <c r="N571" s="25">
        <v>45822</v>
      </c>
      <c r="O571" s="64">
        <v>4.55</v>
      </c>
      <c r="P571" s="64" t="s">
        <v>77</v>
      </c>
      <c r="Q571" s="26">
        <v>45183</v>
      </c>
      <c r="R571" s="26" t="s">
        <v>238</v>
      </c>
      <c r="S571" s="23" t="s">
        <v>166</v>
      </c>
      <c r="T571" s="23" t="s">
        <v>742</v>
      </c>
      <c r="U571" s="112" t="s">
        <v>741</v>
      </c>
    </row>
    <row r="572" spans="2:21" s="144" customFormat="1" ht="28.5" customHeight="1" x14ac:dyDescent="0.2">
      <c r="B572" s="44" t="s">
        <v>194</v>
      </c>
      <c r="C572" s="23" t="s">
        <v>739</v>
      </c>
      <c r="D572" s="23" t="s">
        <v>740</v>
      </c>
      <c r="E572" s="23" t="s">
        <v>572</v>
      </c>
      <c r="F572" s="23"/>
      <c r="G572" s="23">
        <v>1</v>
      </c>
      <c r="H572" s="23">
        <v>847.2</v>
      </c>
      <c r="I572" s="23">
        <v>12</v>
      </c>
      <c r="J572" s="35" t="s">
        <v>167</v>
      </c>
      <c r="K572" s="23" t="s">
        <v>77</v>
      </c>
      <c r="L572" s="64" t="s">
        <v>77</v>
      </c>
      <c r="M572" s="64" t="s">
        <v>77</v>
      </c>
      <c r="N572" s="25">
        <v>45822</v>
      </c>
      <c r="O572" s="64" t="s">
        <v>77</v>
      </c>
      <c r="P572" s="64" t="s">
        <v>77</v>
      </c>
      <c r="Q572" s="26">
        <v>45183</v>
      </c>
      <c r="R572" s="26" t="s">
        <v>238</v>
      </c>
      <c r="S572" s="23" t="s">
        <v>166</v>
      </c>
      <c r="T572" s="23" t="s">
        <v>742</v>
      </c>
      <c r="U572" s="112" t="s">
        <v>741</v>
      </c>
    </row>
    <row r="573" spans="2:21" s="144" customFormat="1" ht="28.5" customHeight="1" x14ac:dyDescent="0.2">
      <c r="B573" s="44" t="s">
        <v>194</v>
      </c>
      <c r="C573" s="23" t="s">
        <v>739</v>
      </c>
      <c r="D573" s="23" t="s">
        <v>740</v>
      </c>
      <c r="E573" s="23" t="s">
        <v>573</v>
      </c>
      <c r="F573" s="23"/>
      <c r="G573" s="23">
        <v>1</v>
      </c>
      <c r="H573" s="23">
        <v>847.2</v>
      </c>
      <c r="I573" s="23">
        <v>1</v>
      </c>
      <c r="J573" s="35" t="s">
        <v>76</v>
      </c>
      <c r="K573" s="23">
        <v>2</v>
      </c>
      <c r="L573" s="24">
        <v>7.8</v>
      </c>
      <c r="M573" s="64" t="s">
        <v>77</v>
      </c>
      <c r="N573" s="25">
        <v>45822</v>
      </c>
      <c r="O573" s="64">
        <v>7.4</v>
      </c>
      <c r="P573" s="64" t="s">
        <v>77</v>
      </c>
      <c r="Q573" s="26">
        <v>45183</v>
      </c>
      <c r="R573" s="26" t="s">
        <v>238</v>
      </c>
      <c r="S573" s="23" t="s">
        <v>166</v>
      </c>
      <c r="T573" s="23" t="s">
        <v>742</v>
      </c>
      <c r="U573" s="112" t="s">
        <v>741</v>
      </c>
    </row>
    <row r="574" spans="2:21" s="144" customFormat="1" ht="28.5" customHeight="1" x14ac:dyDescent="0.2">
      <c r="B574" s="44" t="s">
        <v>194</v>
      </c>
      <c r="C574" s="23" t="s">
        <v>739</v>
      </c>
      <c r="D574" s="23" t="s">
        <v>740</v>
      </c>
      <c r="E574" s="23" t="s">
        <v>573</v>
      </c>
      <c r="F574" s="23"/>
      <c r="G574" s="23">
        <v>1</v>
      </c>
      <c r="H574" s="23">
        <v>847.2</v>
      </c>
      <c r="I574" s="23">
        <v>2</v>
      </c>
      <c r="J574" s="35" t="s">
        <v>82</v>
      </c>
      <c r="K574" s="23">
        <v>2</v>
      </c>
      <c r="L574" s="24">
        <f>L573*2</f>
        <v>15.6</v>
      </c>
      <c r="M574" s="64" t="s">
        <v>77</v>
      </c>
      <c r="N574" s="25">
        <v>45822</v>
      </c>
      <c r="O574" s="24">
        <f>O573*2</f>
        <v>14.8</v>
      </c>
      <c r="P574" s="64" t="s">
        <v>77</v>
      </c>
      <c r="Q574" s="26">
        <v>45183</v>
      </c>
      <c r="R574" s="26" t="s">
        <v>238</v>
      </c>
      <c r="S574" s="23" t="s">
        <v>166</v>
      </c>
      <c r="T574" s="23" t="s">
        <v>742</v>
      </c>
      <c r="U574" s="112" t="s">
        <v>741</v>
      </c>
    </row>
    <row r="575" spans="2:21" s="144" customFormat="1" ht="28.5" customHeight="1" x14ac:dyDescent="0.2">
      <c r="B575" s="44" t="s">
        <v>194</v>
      </c>
      <c r="C575" s="23" t="s">
        <v>739</v>
      </c>
      <c r="D575" s="23" t="s">
        <v>740</v>
      </c>
      <c r="E575" s="23" t="s">
        <v>573</v>
      </c>
      <c r="F575" s="23"/>
      <c r="G575" s="23">
        <v>1</v>
      </c>
      <c r="H575" s="23">
        <v>847.2</v>
      </c>
      <c r="I575" s="23">
        <v>3</v>
      </c>
      <c r="J575" s="35" t="s">
        <v>95</v>
      </c>
      <c r="K575" s="23">
        <v>3</v>
      </c>
      <c r="L575" s="64">
        <f>L573*1.5</f>
        <v>11.7</v>
      </c>
      <c r="M575" s="64" t="s">
        <v>77</v>
      </c>
      <c r="N575" s="25">
        <v>45822</v>
      </c>
      <c r="O575" s="64">
        <f>O573*1.5</f>
        <v>11.100000000000001</v>
      </c>
      <c r="P575" s="64" t="s">
        <v>77</v>
      </c>
      <c r="Q575" s="26">
        <v>45183</v>
      </c>
      <c r="R575" s="26" t="s">
        <v>238</v>
      </c>
      <c r="S575" s="23" t="s">
        <v>166</v>
      </c>
      <c r="T575" s="23" t="s">
        <v>742</v>
      </c>
      <c r="U575" s="112" t="s">
        <v>741</v>
      </c>
    </row>
    <row r="576" spans="2:21" s="144" customFormat="1" ht="28.5" customHeight="1" x14ac:dyDescent="0.2">
      <c r="B576" s="44" t="s">
        <v>194</v>
      </c>
      <c r="C576" s="23" t="s">
        <v>739</v>
      </c>
      <c r="D576" s="23" t="s">
        <v>740</v>
      </c>
      <c r="E576" s="23" t="s">
        <v>573</v>
      </c>
      <c r="F576" s="23"/>
      <c r="G576" s="23">
        <v>1</v>
      </c>
      <c r="H576" s="23">
        <v>847.2</v>
      </c>
      <c r="I576" s="23">
        <v>4</v>
      </c>
      <c r="J576" s="35" t="s">
        <v>97</v>
      </c>
      <c r="K576" s="23">
        <v>3</v>
      </c>
      <c r="L576" s="64">
        <f>L573*3</f>
        <v>23.4</v>
      </c>
      <c r="M576" s="64" t="s">
        <v>77</v>
      </c>
      <c r="N576" s="25">
        <v>45822</v>
      </c>
      <c r="O576" s="64">
        <f>O573*3</f>
        <v>22.200000000000003</v>
      </c>
      <c r="P576" s="64" t="s">
        <v>77</v>
      </c>
      <c r="Q576" s="26">
        <v>45183</v>
      </c>
      <c r="R576" s="26" t="s">
        <v>238</v>
      </c>
      <c r="S576" s="23" t="s">
        <v>166</v>
      </c>
      <c r="T576" s="23" t="s">
        <v>742</v>
      </c>
      <c r="U576" s="112" t="s">
        <v>741</v>
      </c>
    </row>
    <row r="577" spans="2:21" s="144" customFormat="1" ht="28.5" customHeight="1" x14ac:dyDescent="0.2">
      <c r="B577" s="44" t="s">
        <v>194</v>
      </c>
      <c r="C577" s="23" t="s">
        <v>739</v>
      </c>
      <c r="D577" s="23" t="s">
        <v>740</v>
      </c>
      <c r="E577" s="23" t="s">
        <v>573</v>
      </c>
      <c r="F577" s="23"/>
      <c r="G577" s="23">
        <v>1</v>
      </c>
      <c r="H577" s="23">
        <v>847.2</v>
      </c>
      <c r="I577" s="23">
        <v>5</v>
      </c>
      <c r="J577" s="35" t="s">
        <v>96</v>
      </c>
      <c r="K577" s="23">
        <v>4</v>
      </c>
      <c r="L577" s="64">
        <f>L573*2</f>
        <v>15.6</v>
      </c>
      <c r="M577" s="64" t="s">
        <v>77</v>
      </c>
      <c r="N577" s="25">
        <v>45822</v>
      </c>
      <c r="O577" s="64">
        <f>O573*2</f>
        <v>14.8</v>
      </c>
      <c r="P577" s="64" t="s">
        <v>77</v>
      </c>
      <c r="Q577" s="26">
        <v>45183</v>
      </c>
      <c r="R577" s="26" t="s">
        <v>238</v>
      </c>
      <c r="S577" s="23" t="s">
        <v>166</v>
      </c>
      <c r="T577" s="23" t="s">
        <v>742</v>
      </c>
      <c r="U577" s="112" t="s">
        <v>741</v>
      </c>
    </row>
    <row r="578" spans="2:21" s="144" customFormat="1" ht="28.5" customHeight="1" x14ac:dyDescent="0.2">
      <c r="B578" s="44" t="s">
        <v>194</v>
      </c>
      <c r="C578" s="23" t="s">
        <v>739</v>
      </c>
      <c r="D578" s="23" t="s">
        <v>740</v>
      </c>
      <c r="E578" s="23" t="s">
        <v>573</v>
      </c>
      <c r="F578" s="23"/>
      <c r="G578" s="23">
        <v>1</v>
      </c>
      <c r="H578" s="23">
        <v>847.2</v>
      </c>
      <c r="I578" s="23">
        <v>6</v>
      </c>
      <c r="J578" s="35" t="s">
        <v>72</v>
      </c>
      <c r="K578" s="23">
        <v>4</v>
      </c>
      <c r="L578" s="64">
        <f>L573*4</f>
        <v>31.2</v>
      </c>
      <c r="M578" s="64" t="s">
        <v>77</v>
      </c>
      <c r="N578" s="25">
        <v>45822</v>
      </c>
      <c r="O578" s="64">
        <f>O573*4</f>
        <v>29.6</v>
      </c>
      <c r="P578" s="64" t="s">
        <v>77</v>
      </c>
      <c r="Q578" s="26">
        <v>45183</v>
      </c>
      <c r="R578" s="26" t="s">
        <v>238</v>
      </c>
      <c r="S578" s="23" t="s">
        <v>166</v>
      </c>
      <c r="T578" s="23" t="s">
        <v>742</v>
      </c>
      <c r="U578" s="112" t="s">
        <v>741</v>
      </c>
    </row>
    <row r="579" spans="2:21" s="144" customFormat="1" ht="28.5" customHeight="1" x14ac:dyDescent="0.2">
      <c r="B579" s="44" t="s">
        <v>194</v>
      </c>
      <c r="C579" s="23" t="s">
        <v>739</v>
      </c>
      <c r="D579" s="23" t="s">
        <v>740</v>
      </c>
      <c r="E579" s="23" t="s">
        <v>573</v>
      </c>
      <c r="F579" s="23"/>
      <c r="G579" s="23">
        <v>1</v>
      </c>
      <c r="H579" s="23">
        <v>847.2</v>
      </c>
      <c r="I579" s="23">
        <v>7</v>
      </c>
      <c r="J579" s="35" t="s">
        <v>72</v>
      </c>
      <c r="K579" s="23">
        <v>5</v>
      </c>
      <c r="L579" s="64">
        <f>L573*5</f>
        <v>39</v>
      </c>
      <c r="M579" s="64" t="s">
        <v>77</v>
      </c>
      <c r="N579" s="25">
        <v>45822</v>
      </c>
      <c r="O579" s="64">
        <f>O573*5</f>
        <v>37</v>
      </c>
      <c r="P579" s="64" t="s">
        <v>77</v>
      </c>
      <c r="Q579" s="26">
        <v>45183</v>
      </c>
      <c r="R579" s="26" t="s">
        <v>238</v>
      </c>
      <c r="S579" s="23" t="s">
        <v>166</v>
      </c>
      <c r="T579" s="23" t="s">
        <v>742</v>
      </c>
      <c r="U579" s="112" t="s">
        <v>741</v>
      </c>
    </row>
    <row r="580" spans="2:21" s="144" customFormat="1" ht="28.5" customHeight="1" x14ac:dyDescent="0.2">
      <c r="B580" s="44" t="s">
        <v>194</v>
      </c>
      <c r="C580" s="23" t="s">
        <v>739</v>
      </c>
      <c r="D580" s="23" t="s">
        <v>740</v>
      </c>
      <c r="E580" s="23" t="s">
        <v>573</v>
      </c>
      <c r="F580" s="23"/>
      <c r="G580" s="23">
        <v>1</v>
      </c>
      <c r="H580" s="23">
        <v>847.2</v>
      </c>
      <c r="I580" s="23">
        <v>8</v>
      </c>
      <c r="J580" s="35" t="s">
        <v>72</v>
      </c>
      <c r="K580" s="23">
        <v>6</v>
      </c>
      <c r="L580" s="64">
        <f>L573*6</f>
        <v>46.8</v>
      </c>
      <c r="M580" s="64" t="s">
        <v>77</v>
      </c>
      <c r="N580" s="25">
        <v>45822</v>
      </c>
      <c r="O580" s="64">
        <f>O573*6</f>
        <v>44.400000000000006</v>
      </c>
      <c r="P580" s="64" t="s">
        <v>77</v>
      </c>
      <c r="Q580" s="26">
        <v>45183</v>
      </c>
      <c r="R580" s="26" t="s">
        <v>238</v>
      </c>
      <c r="S580" s="23" t="s">
        <v>166</v>
      </c>
      <c r="T580" s="23" t="s">
        <v>742</v>
      </c>
      <c r="U580" s="112" t="s">
        <v>741</v>
      </c>
    </row>
    <row r="581" spans="2:21" s="144" customFormat="1" ht="28.5" customHeight="1" x14ac:dyDescent="0.2">
      <c r="B581" s="44" t="s">
        <v>194</v>
      </c>
      <c r="C581" s="23" t="s">
        <v>739</v>
      </c>
      <c r="D581" s="23" t="s">
        <v>740</v>
      </c>
      <c r="E581" s="23" t="s">
        <v>573</v>
      </c>
      <c r="F581" s="23"/>
      <c r="G581" s="23">
        <v>1</v>
      </c>
      <c r="H581" s="23">
        <v>847.2</v>
      </c>
      <c r="I581" s="23">
        <v>9</v>
      </c>
      <c r="J581" s="35" t="s">
        <v>72</v>
      </c>
      <c r="K581" s="23">
        <v>7</v>
      </c>
      <c r="L581" s="64">
        <f>L573*7</f>
        <v>54.6</v>
      </c>
      <c r="M581" s="64" t="s">
        <v>77</v>
      </c>
      <c r="N581" s="25">
        <v>45822</v>
      </c>
      <c r="O581" s="64">
        <f>O573*7</f>
        <v>51.800000000000004</v>
      </c>
      <c r="P581" s="64" t="s">
        <v>77</v>
      </c>
      <c r="Q581" s="26">
        <v>45183</v>
      </c>
      <c r="R581" s="26" t="s">
        <v>238</v>
      </c>
      <c r="S581" s="23" t="s">
        <v>166</v>
      </c>
      <c r="T581" s="23" t="s">
        <v>742</v>
      </c>
      <c r="U581" s="112" t="s">
        <v>741</v>
      </c>
    </row>
    <row r="582" spans="2:21" s="144" customFormat="1" ht="28.5" customHeight="1" x14ac:dyDescent="0.2">
      <c r="B582" s="44" t="s">
        <v>194</v>
      </c>
      <c r="C582" s="23" t="s">
        <v>739</v>
      </c>
      <c r="D582" s="23" t="s">
        <v>740</v>
      </c>
      <c r="E582" s="23" t="s">
        <v>573</v>
      </c>
      <c r="F582" s="23"/>
      <c r="G582" s="23">
        <v>1</v>
      </c>
      <c r="H582" s="23">
        <v>847.2</v>
      </c>
      <c r="I582" s="23">
        <v>10</v>
      </c>
      <c r="J582" s="35" t="s">
        <v>72</v>
      </c>
      <c r="K582" s="23">
        <v>8</v>
      </c>
      <c r="L582" s="64">
        <f>L573*8</f>
        <v>62.4</v>
      </c>
      <c r="M582" s="64" t="s">
        <v>77</v>
      </c>
      <c r="N582" s="25">
        <v>45822</v>
      </c>
      <c r="O582" s="64">
        <f>O573*8</f>
        <v>59.2</v>
      </c>
      <c r="P582" s="64" t="s">
        <v>77</v>
      </c>
      <c r="Q582" s="26">
        <v>45183</v>
      </c>
      <c r="R582" s="26" t="s">
        <v>238</v>
      </c>
      <c r="S582" s="23" t="s">
        <v>166</v>
      </c>
      <c r="T582" s="23" t="s">
        <v>742</v>
      </c>
      <c r="U582" s="112" t="s">
        <v>741</v>
      </c>
    </row>
    <row r="583" spans="2:21" s="144" customFormat="1" ht="28.5" customHeight="1" x14ac:dyDescent="0.2">
      <c r="B583" s="44" t="s">
        <v>194</v>
      </c>
      <c r="C583" s="23" t="s">
        <v>739</v>
      </c>
      <c r="D583" s="23" t="s">
        <v>740</v>
      </c>
      <c r="E583" s="23" t="s">
        <v>573</v>
      </c>
      <c r="F583" s="23"/>
      <c r="G583" s="23">
        <v>1</v>
      </c>
      <c r="H583" s="23">
        <v>847.2</v>
      </c>
      <c r="I583" s="23">
        <v>11</v>
      </c>
      <c r="J583" s="35" t="s">
        <v>100</v>
      </c>
      <c r="K583" s="23">
        <v>2</v>
      </c>
      <c r="L583" s="64">
        <v>3.7</v>
      </c>
      <c r="M583" s="64" t="s">
        <v>77</v>
      </c>
      <c r="N583" s="25">
        <v>45822</v>
      </c>
      <c r="O583" s="64">
        <v>3.55</v>
      </c>
      <c r="P583" s="64" t="s">
        <v>77</v>
      </c>
      <c r="Q583" s="26">
        <v>45183</v>
      </c>
      <c r="R583" s="26" t="s">
        <v>238</v>
      </c>
      <c r="S583" s="23" t="s">
        <v>166</v>
      </c>
      <c r="T583" s="23" t="s">
        <v>742</v>
      </c>
      <c r="U583" s="112" t="s">
        <v>741</v>
      </c>
    </row>
    <row r="584" spans="2:21" s="144" customFormat="1" ht="28.5" customHeight="1" x14ac:dyDescent="0.2">
      <c r="B584" s="44" t="s">
        <v>194</v>
      </c>
      <c r="C584" s="23" t="s">
        <v>739</v>
      </c>
      <c r="D584" s="23" t="s">
        <v>740</v>
      </c>
      <c r="E584" s="23" t="s">
        <v>573</v>
      </c>
      <c r="F584" s="23"/>
      <c r="G584" s="23">
        <v>1</v>
      </c>
      <c r="H584" s="23">
        <v>847.2</v>
      </c>
      <c r="I584" s="23">
        <v>12</v>
      </c>
      <c r="J584" s="35" t="s">
        <v>167</v>
      </c>
      <c r="K584" s="23" t="s">
        <v>77</v>
      </c>
      <c r="L584" s="64" t="s">
        <v>77</v>
      </c>
      <c r="M584" s="64" t="s">
        <v>77</v>
      </c>
      <c r="N584" s="25">
        <v>45822</v>
      </c>
      <c r="O584" s="64" t="s">
        <v>77</v>
      </c>
      <c r="P584" s="64" t="s">
        <v>77</v>
      </c>
      <c r="Q584" s="26">
        <v>45183</v>
      </c>
      <c r="R584" s="26" t="s">
        <v>238</v>
      </c>
      <c r="S584" s="23" t="s">
        <v>166</v>
      </c>
      <c r="T584" s="23" t="s">
        <v>742</v>
      </c>
      <c r="U584" s="112" t="s">
        <v>741</v>
      </c>
    </row>
    <row r="585" spans="2:21" s="144" customFormat="1" ht="28.5" customHeight="1" x14ac:dyDescent="0.2">
      <c r="B585" s="44" t="s">
        <v>194</v>
      </c>
      <c r="C585" s="23" t="s">
        <v>739</v>
      </c>
      <c r="D585" s="23" t="s">
        <v>740</v>
      </c>
      <c r="E585" s="23" t="s">
        <v>574</v>
      </c>
      <c r="F585" s="23"/>
      <c r="G585" s="23">
        <v>1</v>
      </c>
      <c r="H585" s="23">
        <v>847.2</v>
      </c>
      <c r="I585" s="23">
        <v>1</v>
      </c>
      <c r="J585" s="35" t="s">
        <v>76</v>
      </c>
      <c r="K585" s="23">
        <v>2</v>
      </c>
      <c r="L585" s="24">
        <v>7.5</v>
      </c>
      <c r="M585" s="64" t="s">
        <v>77</v>
      </c>
      <c r="N585" s="25">
        <v>45822</v>
      </c>
      <c r="O585" s="64">
        <v>7.1</v>
      </c>
      <c r="P585" s="64" t="s">
        <v>77</v>
      </c>
      <c r="Q585" s="26">
        <v>45183</v>
      </c>
      <c r="R585" s="26" t="s">
        <v>238</v>
      </c>
      <c r="S585" s="23" t="s">
        <v>166</v>
      </c>
      <c r="T585" s="23" t="s">
        <v>742</v>
      </c>
      <c r="U585" s="112" t="s">
        <v>741</v>
      </c>
    </row>
    <row r="586" spans="2:21" s="144" customFormat="1" ht="28.5" customHeight="1" x14ac:dyDescent="0.2">
      <c r="B586" s="44" t="s">
        <v>194</v>
      </c>
      <c r="C586" s="23" t="s">
        <v>739</v>
      </c>
      <c r="D586" s="23" t="s">
        <v>740</v>
      </c>
      <c r="E586" s="23" t="s">
        <v>574</v>
      </c>
      <c r="F586" s="23"/>
      <c r="G586" s="23">
        <v>1</v>
      </c>
      <c r="H586" s="23">
        <v>847.2</v>
      </c>
      <c r="I586" s="23">
        <v>2</v>
      </c>
      <c r="J586" s="35" t="s">
        <v>82</v>
      </c>
      <c r="K586" s="23">
        <v>2</v>
      </c>
      <c r="L586" s="24">
        <f>L585*2</f>
        <v>15</v>
      </c>
      <c r="M586" s="64" t="s">
        <v>77</v>
      </c>
      <c r="N586" s="25">
        <v>45822</v>
      </c>
      <c r="O586" s="24">
        <f>O585*2</f>
        <v>14.2</v>
      </c>
      <c r="P586" s="64" t="s">
        <v>77</v>
      </c>
      <c r="Q586" s="26">
        <v>45183</v>
      </c>
      <c r="R586" s="26" t="s">
        <v>238</v>
      </c>
      <c r="S586" s="23" t="s">
        <v>166</v>
      </c>
      <c r="T586" s="23" t="s">
        <v>742</v>
      </c>
      <c r="U586" s="112" t="s">
        <v>741</v>
      </c>
    </row>
    <row r="587" spans="2:21" s="144" customFormat="1" ht="28.5" customHeight="1" x14ac:dyDescent="0.2">
      <c r="B587" s="44" t="s">
        <v>194</v>
      </c>
      <c r="C587" s="23" t="s">
        <v>739</v>
      </c>
      <c r="D587" s="23" t="s">
        <v>740</v>
      </c>
      <c r="E587" s="23" t="s">
        <v>574</v>
      </c>
      <c r="F587" s="23"/>
      <c r="G587" s="23">
        <v>1</v>
      </c>
      <c r="H587" s="23">
        <v>847.2</v>
      </c>
      <c r="I587" s="23">
        <v>3</v>
      </c>
      <c r="J587" s="35" t="s">
        <v>95</v>
      </c>
      <c r="K587" s="23">
        <v>3</v>
      </c>
      <c r="L587" s="64">
        <f>L585*1.5</f>
        <v>11.25</v>
      </c>
      <c r="M587" s="64" t="s">
        <v>77</v>
      </c>
      <c r="N587" s="25">
        <v>45822</v>
      </c>
      <c r="O587" s="64">
        <f>O585*1.5</f>
        <v>10.649999999999999</v>
      </c>
      <c r="P587" s="64" t="s">
        <v>77</v>
      </c>
      <c r="Q587" s="26">
        <v>45183</v>
      </c>
      <c r="R587" s="26" t="s">
        <v>238</v>
      </c>
      <c r="S587" s="23" t="s">
        <v>166</v>
      </c>
      <c r="T587" s="23" t="s">
        <v>742</v>
      </c>
      <c r="U587" s="112" t="s">
        <v>741</v>
      </c>
    </row>
    <row r="588" spans="2:21" s="144" customFormat="1" ht="28.5" customHeight="1" x14ac:dyDescent="0.2">
      <c r="B588" s="44" t="s">
        <v>194</v>
      </c>
      <c r="C588" s="23" t="s">
        <v>739</v>
      </c>
      <c r="D588" s="23" t="s">
        <v>740</v>
      </c>
      <c r="E588" s="23" t="s">
        <v>574</v>
      </c>
      <c r="F588" s="23"/>
      <c r="G588" s="23">
        <v>1</v>
      </c>
      <c r="H588" s="23">
        <v>847.2</v>
      </c>
      <c r="I588" s="23">
        <v>4</v>
      </c>
      <c r="J588" s="35" t="s">
        <v>97</v>
      </c>
      <c r="K588" s="23">
        <v>3</v>
      </c>
      <c r="L588" s="64">
        <f>L585*3</f>
        <v>22.5</v>
      </c>
      <c r="M588" s="64" t="s">
        <v>77</v>
      </c>
      <c r="N588" s="25">
        <v>45822</v>
      </c>
      <c r="O588" s="64">
        <f>O585*3</f>
        <v>21.299999999999997</v>
      </c>
      <c r="P588" s="64" t="s">
        <v>77</v>
      </c>
      <c r="Q588" s="26">
        <v>45183</v>
      </c>
      <c r="R588" s="26" t="s">
        <v>238</v>
      </c>
      <c r="S588" s="23" t="s">
        <v>166</v>
      </c>
      <c r="T588" s="23" t="s">
        <v>742</v>
      </c>
      <c r="U588" s="112" t="s">
        <v>741</v>
      </c>
    </row>
    <row r="589" spans="2:21" s="144" customFormat="1" ht="28.5" customHeight="1" x14ac:dyDescent="0.2">
      <c r="B589" s="44" t="s">
        <v>194</v>
      </c>
      <c r="C589" s="23" t="s">
        <v>739</v>
      </c>
      <c r="D589" s="23" t="s">
        <v>740</v>
      </c>
      <c r="E589" s="23" t="s">
        <v>574</v>
      </c>
      <c r="F589" s="23"/>
      <c r="G589" s="23">
        <v>1</v>
      </c>
      <c r="H589" s="23">
        <v>847.2</v>
      </c>
      <c r="I589" s="23">
        <v>5</v>
      </c>
      <c r="J589" s="35" t="s">
        <v>96</v>
      </c>
      <c r="K589" s="23">
        <v>4</v>
      </c>
      <c r="L589" s="64">
        <f>L585*2</f>
        <v>15</v>
      </c>
      <c r="M589" s="64" t="s">
        <v>77</v>
      </c>
      <c r="N589" s="25">
        <v>45822</v>
      </c>
      <c r="O589" s="64">
        <f>O585*2</f>
        <v>14.2</v>
      </c>
      <c r="P589" s="64" t="s">
        <v>77</v>
      </c>
      <c r="Q589" s="26">
        <v>45183</v>
      </c>
      <c r="R589" s="26" t="s">
        <v>238</v>
      </c>
      <c r="S589" s="23" t="s">
        <v>166</v>
      </c>
      <c r="T589" s="23" t="s">
        <v>742</v>
      </c>
      <c r="U589" s="112" t="s">
        <v>741</v>
      </c>
    </row>
    <row r="590" spans="2:21" s="144" customFormat="1" ht="28.5" customHeight="1" x14ac:dyDescent="0.2">
      <c r="B590" s="44" t="s">
        <v>194</v>
      </c>
      <c r="C590" s="23" t="s">
        <v>739</v>
      </c>
      <c r="D590" s="23" t="s">
        <v>740</v>
      </c>
      <c r="E590" s="23" t="s">
        <v>574</v>
      </c>
      <c r="F590" s="23"/>
      <c r="G590" s="23">
        <v>1</v>
      </c>
      <c r="H590" s="23">
        <v>847.2</v>
      </c>
      <c r="I590" s="23">
        <v>6</v>
      </c>
      <c r="J590" s="35" t="s">
        <v>72</v>
      </c>
      <c r="K590" s="23">
        <v>4</v>
      </c>
      <c r="L590" s="64">
        <f>L585*4</f>
        <v>30</v>
      </c>
      <c r="M590" s="64" t="s">
        <v>77</v>
      </c>
      <c r="N590" s="25">
        <v>45822</v>
      </c>
      <c r="O590" s="64">
        <f>O585*4</f>
        <v>28.4</v>
      </c>
      <c r="P590" s="64" t="s">
        <v>77</v>
      </c>
      <c r="Q590" s="26">
        <v>45183</v>
      </c>
      <c r="R590" s="26" t="s">
        <v>238</v>
      </c>
      <c r="S590" s="23" t="s">
        <v>166</v>
      </c>
      <c r="T590" s="23" t="s">
        <v>742</v>
      </c>
      <c r="U590" s="112" t="s">
        <v>741</v>
      </c>
    </row>
    <row r="591" spans="2:21" s="144" customFormat="1" ht="28.5" customHeight="1" x14ac:dyDescent="0.2">
      <c r="B591" s="44" t="s">
        <v>194</v>
      </c>
      <c r="C591" s="23" t="s">
        <v>739</v>
      </c>
      <c r="D591" s="23" t="s">
        <v>740</v>
      </c>
      <c r="E591" s="23" t="s">
        <v>574</v>
      </c>
      <c r="F591" s="23"/>
      <c r="G591" s="23">
        <v>1</v>
      </c>
      <c r="H591" s="23">
        <v>847.2</v>
      </c>
      <c r="I591" s="23">
        <v>7</v>
      </c>
      <c r="J591" s="35" t="s">
        <v>72</v>
      </c>
      <c r="K591" s="23">
        <v>5</v>
      </c>
      <c r="L591" s="64">
        <f>L585*5</f>
        <v>37.5</v>
      </c>
      <c r="M591" s="64" t="s">
        <v>77</v>
      </c>
      <c r="N591" s="25">
        <v>45822</v>
      </c>
      <c r="O591" s="64">
        <f>O585*5</f>
        <v>35.5</v>
      </c>
      <c r="P591" s="64" t="s">
        <v>77</v>
      </c>
      <c r="Q591" s="26">
        <v>45183</v>
      </c>
      <c r="R591" s="26" t="s">
        <v>238</v>
      </c>
      <c r="S591" s="23" t="s">
        <v>166</v>
      </c>
      <c r="T591" s="23" t="s">
        <v>742</v>
      </c>
      <c r="U591" s="112" t="s">
        <v>741</v>
      </c>
    </row>
    <row r="592" spans="2:21" s="144" customFormat="1" ht="28.5" customHeight="1" x14ac:dyDescent="0.2">
      <c r="B592" s="44" t="s">
        <v>194</v>
      </c>
      <c r="C592" s="23" t="s">
        <v>739</v>
      </c>
      <c r="D592" s="23" t="s">
        <v>740</v>
      </c>
      <c r="E592" s="23" t="s">
        <v>574</v>
      </c>
      <c r="F592" s="23"/>
      <c r="G592" s="23">
        <v>1</v>
      </c>
      <c r="H592" s="23">
        <v>847.2</v>
      </c>
      <c r="I592" s="23">
        <v>8</v>
      </c>
      <c r="J592" s="35" t="s">
        <v>72</v>
      </c>
      <c r="K592" s="23">
        <v>6</v>
      </c>
      <c r="L592" s="64">
        <f>L585*6</f>
        <v>45</v>
      </c>
      <c r="M592" s="64" t="s">
        <v>77</v>
      </c>
      <c r="N592" s="25">
        <v>45822</v>
      </c>
      <c r="O592" s="64">
        <f>O585*6</f>
        <v>42.599999999999994</v>
      </c>
      <c r="P592" s="64" t="s">
        <v>77</v>
      </c>
      <c r="Q592" s="26">
        <v>45183</v>
      </c>
      <c r="R592" s="26" t="s">
        <v>238</v>
      </c>
      <c r="S592" s="23" t="s">
        <v>166</v>
      </c>
      <c r="T592" s="23" t="s">
        <v>742</v>
      </c>
      <c r="U592" s="112" t="s">
        <v>741</v>
      </c>
    </row>
    <row r="593" spans="2:21" s="144" customFormat="1" ht="28.5" customHeight="1" x14ac:dyDescent="0.2">
      <c r="B593" s="44" t="s">
        <v>194</v>
      </c>
      <c r="C593" s="23" t="s">
        <v>739</v>
      </c>
      <c r="D593" s="23" t="s">
        <v>740</v>
      </c>
      <c r="E593" s="23" t="s">
        <v>574</v>
      </c>
      <c r="F593" s="23"/>
      <c r="G593" s="23">
        <v>1</v>
      </c>
      <c r="H593" s="23">
        <v>847.2</v>
      </c>
      <c r="I593" s="23">
        <v>9</v>
      </c>
      <c r="J593" s="35" t="s">
        <v>72</v>
      </c>
      <c r="K593" s="23">
        <v>7</v>
      </c>
      <c r="L593" s="64">
        <f>L585*7</f>
        <v>52.5</v>
      </c>
      <c r="M593" s="64" t="s">
        <v>77</v>
      </c>
      <c r="N593" s="25">
        <v>45822</v>
      </c>
      <c r="O593" s="64">
        <f>O585*7</f>
        <v>49.699999999999996</v>
      </c>
      <c r="P593" s="64" t="s">
        <v>77</v>
      </c>
      <c r="Q593" s="26">
        <v>45183</v>
      </c>
      <c r="R593" s="26" t="s">
        <v>238</v>
      </c>
      <c r="S593" s="23" t="s">
        <v>166</v>
      </c>
      <c r="T593" s="23" t="s">
        <v>742</v>
      </c>
      <c r="U593" s="112" t="s">
        <v>741</v>
      </c>
    </row>
    <row r="594" spans="2:21" s="144" customFormat="1" ht="28.5" customHeight="1" x14ac:dyDescent="0.2">
      <c r="B594" s="44" t="s">
        <v>194</v>
      </c>
      <c r="C594" s="23" t="s">
        <v>739</v>
      </c>
      <c r="D594" s="23" t="s">
        <v>740</v>
      </c>
      <c r="E594" s="23" t="s">
        <v>574</v>
      </c>
      <c r="F594" s="23"/>
      <c r="G594" s="23">
        <v>1</v>
      </c>
      <c r="H594" s="23">
        <v>847.2</v>
      </c>
      <c r="I594" s="23">
        <v>10</v>
      </c>
      <c r="J594" s="35" t="s">
        <v>72</v>
      </c>
      <c r="K594" s="23">
        <v>8</v>
      </c>
      <c r="L594" s="64">
        <f>L585*8</f>
        <v>60</v>
      </c>
      <c r="M594" s="64" t="s">
        <v>77</v>
      </c>
      <c r="N594" s="25">
        <v>45822</v>
      </c>
      <c r="O594" s="64">
        <f>O585*8</f>
        <v>56.8</v>
      </c>
      <c r="P594" s="64" t="s">
        <v>77</v>
      </c>
      <c r="Q594" s="26">
        <v>45183</v>
      </c>
      <c r="R594" s="26" t="s">
        <v>238</v>
      </c>
      <c r="S594" s="23" t="s">
        <v>166</v>
      </c>
      <c r="T594" s="23" t="s">
        <v>742</v>
      </c>
      <c r="U594" s="112" t="s">
        <v>741</v>
      </c>
    </row>
    <row r="595" spans="2:21" s="144" customFormat="1" ht="28.5" customHeight="1" x14ac:dyDescent="0.2">
      <c r="B595" s="44" t="s">
        <v>194</v>
      </c>
      <c r="C595" s="23" t="s">
        <v>739</v>
      </c>
      <c r="D595" s="23" t="s">
        <v>740</v>
      </c>
      <c r="E595" s="23" t="s">
        <v>574</v>
      </c>
      <c r="F595" s="23"/>
      <c r="G595" s="23">
        <v>1</v>
      </c>
      <c r="H595" s="23">
        <v>847.2</v>
      </c>
      <c r="I595" s="23">
        <v>11</v>
      </c>
      <c r="J595" s="35" t="s">
        <v>100</v>
      </c>
      <c r="K595" s="23">
        <v>2</v>
      </c>
      <c r="L595" s="64">
        <v>3.55</v>
      </c>
      <c r="M595" s="64" t="s">
        <v>77</v>
      </c>
      <c r="N595" s="25">
        <v>45822</v>
      </c>
      <c r="O595" s="64">
        <v>3.45</v>
      </c>
      <c r="P595" s="64" t="s">
        <v>77</v>
      </c>
      <c r="Q595" s="26">
        <v>45183</v>
      </c>
      <c r="R595" s="26" t="s">
        <v>238</v>
      </c>
      <c r="S595" s="23" t="s">
        <v>166</v>
      </c>
      <c r="T595" s="23" t="s">
        <v>742</v>
      </c>
      <c r="U595" s="112" t="s">
        <v>741</v>
      </c>
    </row>
    <row r="596" spans="2:21" s="144" customFormat="1" ht="28.5" customHeight="1" x14ac:dyDescent="0.2">
      <c r="B596" s="44" t="s">
        <v>194</v>
      </c>
      <c r="C596" s="23" t="s">
        <v>739</v>
      </c>
      <c r="D596" s="23" t="s">
        <v>740</v>
      </c>
      <c r="E596" s="23" t="s">
        <v>574</v>
      </c>
      <c r="F596" s="23"/>
      <c r="G596" s="23">
        <v>1</v>
      </c>
      <c r="H596" s="23">
        <v>847.2</v>
      </c>
      <c r="I596" s="23">
        <v>12</v>
      </c>
      <c r="J596" s="35" t="s">
        <v>167</v>
      </c>
      <c r="K596" s="23" t="s">
        <v>77</v>
      </c>
      <c r="L596" s="64" t="s">
        <v>77</v>
      </c>
      <c r="M596" s="64" t="s">
        <v>77</v>
      </c>
      <c r="N596" s="25">
        <v>45822</v>
      </c>
      <c r="O596" s="64" t="s">
        <v>77</v>
      </c>
      <c r="P596" s="64" t="s">
        <v>77</v>
      </c>
      <c r="Q596" s="26">
        <v>45183</v>
      </c>
      <c r="R596" s="26" t="s">
        <v>238</v>
      </c>
      <c r="S596" s="23" t="s">
        <v>166</v>
      </c>
      <c r="T596" s="23" t="s">
        <v>742</v>
      </c>
      <c r="U596" s="112" t="s">
        <v>741</v>
      </c>
    </row>
    <row r="597" spans="2:21" s="144" customFormat="1" ht="28.5" customHeight="1" x14ac:dyDescent="0.2">
      <c r="B597" s="44" t="s">
        <v>194</v>
      </c>
      <c r="C597" s="23" t="s">
        <v>739</v>
      </c>
      <c r="D597" s="23" t="s">
        <v>740</v>
      </c>
      <c r="E597" s="23" t="s">
        <v>575</v>
      </c>
      <c r="F597" s="23"/>
      <c r="G597" s="23">
        <v>1</v>
      </c>
      <c r="H597" s="23">
        <v>847.2</v>
      </c>
      <c r="I597" s="23">
        <v>1</v>
      </c>
      <c r="J597" s="35" t="s">
        <v>76</v>
      </c>
      <c r="K597" s="23">
        <v>2</v>
      </c>
      <c r="L597" s="24">
        <v>10</v>
      </c>
      <c r="M597" s="64" t="s">
        <v>77</v>
      </c>
      <c r="N597" s="25">
        <v>45822</v>
      </c>
      <c r="O597" s="64">
        <v>9.4</v>
      </c>
      <c r="P597" s="64" t="s">
        <v>77</v>
      </c>
      <c r="Q597" s="26">
        <v>45183</v>
      </c>
      <c r="R597" s="26" t="s">
        <v>238</v>
      </c>
      <c r="S597" s="23" t="s">
        <v>166</v>
      </c>
      <c r="T597" s="23" t="s">
        <v>742</v>
      </c>
      <c r="U597" s="112" t="s">
        <v>741</v>
      </c>
    </row>
    <row r="598" spans="2:21" s="144" customFormat="1" ht="28.5" customHeight="1" x14ac:dyDescent="0.2">
      <c r="B598" s="44" t="s">
        <v>194</v>
      </c>
      <c r="C598" s="23" t="s">
        <v>739</v>
      </c>
      <c r="D598" s="23" t="s">
        <v>740</v>
      </c>
      <c r="E598" s="23" t="s">
        <v>575</v>
      </c>
      <c r="F598" s="23"/>
      <c r="G598" s="23">
        <v>1</v>
      </c>
      <c r="H598" s="23">
        <v>847.2</v>
      </c>
      <c r="I598" s="23">
        <v>2</v>
      </c>
      <c r="J598" s="35" t="s">
        <v>82</v>
      </c>
      <c r="K598" s="23">
        <v>2</v>
      </c>
      <c r="L598" s="24">
        <f>L597*2</f>
        <v>20</v>
      </c>
      <c r="M598" s="64" t="s">
        <v>77</v>
      </c>
      <c r="N598" s="25">
        <v>45822</v>
      </c>
      <c r="O598" s="24">
        <f>O597*2</f>
        <v>18.8</v>
      </c>
      <c r="P598" s="64" t="s">
        <v>77</v>
      </c>
      <c r="Q598" s="26">
        <v>45183</v>
      </c>
      <c r="R598" s="26" t="s">
        <v>238</v>
      </c>
      <c r="S598" s="23" t="s">
        <v>166</v>
      </c>
      <c r="T598" s="23" t="s">
        <v>742</v>
      </c>
      <c r="U598" s="112" t="s">
        <v>741</v>
      </c>
    </row>
    <row r="599" spans="2:21" s="144" customFormat="1" ht="28.5" customHeight="1" x14ac:dyDescent="0.2">
      <c r="B599" s="44" t="s">
        <v>194</v>
      </c>
      <c r="C599" s="23" t="s">
        <v>739</v>
      </c>
      <c r="D599" s="23" t="s">
        <v>740</v>
      </c>
      <c r="E599" s="23" t="s">
        <v>575</v>
      </c>
      <c r="F599" s="23"/>
      <c r="G599" s="23">
        <v>1</v>
      </c>
      <c r="H599" s="23">
        <v>847.2</v>
      </c>
      <c r="I599" s="23">
        <v>3</v>
      </c>
      <c r="J599" s="35" t="s">
        <v>95</v>
      </c>
      <c r="K599" s="23">
        <v>3</v>
      </c>
      <c r="L599" s="64">
        <f>L597*1.5</f>
        <v>15</v>
      </c>
      <c r="M599" s="64" t="s">
        <v>77</v>
      </c>
      <c r="N599" s="25">
        <v>45822</v>
      </c>
      <c r="O599" s="64">
        <f>O597*1.5</f>
        <v>14.100000000000001</v>
      </c>
      <c r="P599" s="64" t="s">
        <v>77</v>
      </c>
      <c r="Q599" s="26">
        <v>45183</v>
      </c>
      <c r="R599" s="26" t="s">
        <v>238</v>
      </c>
      <c r="S599" s="23" t="s">
        <v>166</v>
      </c>
      <c r="T599" s="23" t="s">
        <v>742</v>
      </c>
      <c r="U599" s="112" t="s">
        <v>741</v>
      </c>
    </row>
    <row r="600" spans="2:21" s="144" customFormat="1" ht="28.5" customHeight="1" x14ac:dyDescent="0.2">
      <c r="B600" s="44" t="s">
        <v>194</v>
      </c>
      <c r="C600" s="23" t="s">
        <v>739</v>
      </c>
      <c r="D600" s="23" t="s">
        <v>740</v>
      </c>
      <c r="E600" s="23" t="s">
        <v>575</v>
      </c>
      <c r="F600" s="23"/>
      <c r="G600" s="23">
        <v>1</v>
      </c>
      <c r="H600" s="23">
        <v>847.2</v>
      </c>
      <c r="I600" s="23">
        <v>4</v>
      </c>
      <c r="J600" s="35" t="s">
        <v>97</v>
      </c>
      <c r="K600" s="23">
        <v>3</v>
      </c>
      <c r="L600" s="64">
        <f>L597*3</f>
        <v>30</v>
      </c>
      <c r="M600" s="64" t="s">
        <v>77</v>
      </c>
      <c r="N600" s="25">
        <v>45822</v>
      </c>
      <c r="O600" s="64">
        <f>O597*3</f>
        <v>28.200000000000003</v>
      </c>
      <c r="P600" s="64" t="s">
        <v>77</v>
      </c>
      <c r="Q600" s="26">
        <v>45183</v>
      </c>
      <c r="R600" s="26" t="s">
        <v>238</v>
      </c>
      <c r="S600" s="23" t="s">
        <v>166</v>
      </c>
      <c r="T600" s="23" t="s">
        <v>742</v>
      </c>
      <c r="U600" s="112" t="s">
        <v>741</v>
      </c>
    </row>
    <row r="601" spans="2:21" s="144" customFormat="1" ht="28.5" customHeight="1" x14ac:dyDescent="0.2">
      <c r="B601" s="44" t="s">
        <v>194</v>
      </c>
      <c r="C601" s="23" t="s">
        <v>739</v>
      </c>
      <c r="D601" s="23" t="s">
        <v>740</v>
      </c>
      <c r="E601" s="23" t="s">
        <v>575</v>
      </c>
      <c r="F601" s="23"/>
      <c r="G601" s="23">
        <v>1</v>
      </c>
      <c r="H601" s="23">
        <v>847.2</v>
      </c>
      <c r="I601" s="23">
        <v>5</v>
      </c>
      <c r="J601" s="35" t="s">
        <v>96</v>
      </c>
      <c r="K601" s="23">
        <v>4</v>
      </c>
      <c r="L601" s="64">
        <f>L597*2</f>
        <v>20</v>
      </c>
      <c r="M601" s="64" t="s">
        <v>77</v>
      </c>
      <c r="N601" s="25">
        <v>45822</v>
      </c>
      <c r="O601" s="64">
        <f>O597*2</f>
        <v>18.8</v>
      </c>
      <c r="P601" s="64" t="s">
        <v>77</v>
      </c>
      <c r="Q601" s="26">
        <v>45183</v>
      </c>
      <c r="R601" s="26" t="s">
        <v>238</v>
      </c>
      <c r="S601" s="23" t="s">
        <v>166</v>
      </c>
      <c r="T601" s="23" t="s">
        <v>742</v>
      </c>
      <c r="U601" s="112" t="s">
        <v>741</v>
      </c>
    </row>
    <row r="602" spans="2:21" s="144" customFormat="1" ht="28.5" customHeight="1" x14ac:dyDescent="0.2">
      <c r="B602" s="44" t="s">
        <v>194</v>
      </c>
      <c r="C602" s="23" t="s">
        <v>739</v>
      </c>
      <c r="D602" s="23" t="s">
        <v>740</v>
      </c>
      <c r="E602" s="23" t="s">
        <v>575</v>
      </c>
      <c r="F602" s="23"/>
      <c r="G602" s="23">
        <v>1</v>
      </c>
      <c r="H602" s="23">
        <v>847.2</v>
      </c>
      <c r="I602" s="23">
        <v>6</v>
      </c>
      <c r="J602" s="35" t="s">
        <v>72</v>
      </c>
      <c r="K602" s="23">
        <v>4</v>
      </c>
      <c r="L602" s="64">
        <f>L597*4</f>
        <v>40</v>
      </c>
      <c r="M602" s="64" t="s">
        <v>77</v>
      </c>
      <c r="N602" s="25">
        <v>45822</v>
      </c>
      <c r="O602" s="64">
        <f>O597*4</f>
        <v>37.6</v>
      </c>
      <c r="P602" s="64" t="s">
        <v>77</v>
      </c>
      <c r="Q602" s="26">
        <v>45183</v>
      </c>
      <c r="R602" s="26" t="s">
        <v>238</v>
      </c>
      <c r="S602" s="23" t="s">
        <v>166</v>
      </c>
      <c r="T602" s="23" t="s">
        <v>742</v>
      </c>
      <c r="U602" s="112" t="s">
        <v>741</v>
      </c>
    </row>
    <row r="603" spans="2:21" s="144" customFormat="1" ht="28.5" customHeight="1" x14ac:dyDescent="0.2">
      <c r="B603" s="44" t="s">
        <v>194</v>
      </c>
      <c r="C603" s="23" t="s">
        <v>739</v>
      </c>
      <c r="D603" s="23" t="s">
        <v>740</v>
      </c>
      <c r="E603" s="23" t="s">
        <v>575</v>
      </c>
      <c r="F603" s="23"/>
      <c r="G603" s="23">
        <v>1</v>
      </c>
      <c r="H603" s="23">
        <v>847.2</v>
      </c>
      <c r="I603" s="23">
        <v>7</v>
      </c>
      <c r="J603" s="35" t="s">
        <v>72</v>
      </c>
      <c r="K603" s="23">
        <v>5</v>
      </c>
      <c r="L603" s="64">
        <f>L597*5</f>
        <v>50</v>
      </c>
      <c r="M603" s="64" t="s">
        <v>77</v>
      </c>
      <c r="N603" s="25">
        <v>45822</v>
      </c>
      <c r="O603" s="64">
        <f>O597*5</f>
        <v>47</v>
      </c>
      <c r="P603" s="64" t="s">
        <v>77</v>
      </c>
      <c r="Q603" s="26">
        <v>45183</v>
      </c>
      <c r="R603" s="26" t="s">
        <v>238</v>
      </c>
      <c r="S603" s="23" t="s">
        <v>166</v>
      </c>
      <c r="T603" s="23" t="s">
        <v>742</v>
      </c>
      <c r="U603" s="112" t="s">
        <v>741</v>
      </c>
    </row>
    <row r="604" spans="2:21" s="144" customFormat="1" ht="28.5" customHeight="1" x14ac:dyDescent="0.2">
      <c r="B604" s="44" t="s">
        <v>194</v>
      </c>
      <c r="C604" s="23" t="s">
        <v>739</v>
      </c>
      <c r="D604" s="23" t="s">
        <v>740</v>
      </c>
      <c r="E604" s="23" t="s">
        <v>575</v>
      </c>
      <c r="F604" s="23"/>
      <c r="G604" s="23">
        <v>1</v>
      </c>
      <c r="H604" s="23">
        <v>847.2</v>
      </c>
      <c r="I604" s="23">
        <v>8</v>
      </c>
      <c r="J604" s="35" t="s">
        <v>72</v>
      </c>
      <c r="K604" s="23">
        <v>6</v>
      </c>
      <c r="L604" s="64">
        <f>L597*6</f>
        <v>60</v>
      </c>
      <c r="M604" s="64" t="s">
        <v>77</v>
      </c>
      <c r="N604" s="25">
        <v>45822</v>
      </c>
      <c r="O604" s="64">
        <f>O597*6</f>
        <v>56.400000000000006</v>
      </c>
      <c r="P604" s="64" t="s">
        <v>77</v>
      </c>
      <c r="Q604" s="26">
        <v>45183</v>
      </c>
      <c r="R604" s="26" t="s">
        <v>238</v>
      </c>
      <c r="S604" s="23" t="s">
        <v>166</v>
      </c>
      <c r="T604" s="23" t="s">
        <v>742</v>
      </c>
      <c r="U604" s="112" t="s">
        <v>741</v>
      </c>
    </row>
    <row r="605" spans="2:21" s="144" customFormat="1" ht="28.5" customHeight="1" x14ac:dyDescent="0.2">
      <c r="B605" s="44" t="s">
        <v>194</v>
      </c>
      <c r="C605" s="23" t="s">
        <v>739</v>
      </c>
      <c r="D605" s="23" t="s">
        <v>740</v>
      </c>
      <c r="E605" s="23" t="s">
        <v>575</v>
      </c>
      <c r="F605" s="23"/>
      <c r="G605" s="23">
        <v>1</v>
      </c>
      <c r="H605" s="23">
        <v>847.2</v>
      </c>
      <c r="I605" s="23">
        <v>9</v>
      </c>
      <c r="J605" s="35" t="s">
        <v>72</v>
      </c>
      <c r="K605" s="23">
        <v>7</v>
      </c>
      <c r="L605" s="64">
        <f>L597*7</f>
        <v>70</v>
      </c>
      <c r="M605" s="64" t="s">
        <v>77</v>
      </c>
      <c r="N605" s="25">
        <v>45822</v>
      </c>
      <c r="O605" s="64">
        <f>O597*7</f>
        <v>65.8</v>
      </c>
      <c r="P605" s="64" t="s">
        <v>77</v>
      </c>
      <c r="Q605" s="26">
        <v>45183</v>
      </c>
      <c r="R605" s="26" t="s">
        <v>238</v>
      </c>
      <c r="S605" s="23" t="s">
        <v>166</v>
      </c>
      <c r="T605" s="23" t="s">
        <v>742</v>
      </c>
      <c r="U605" s="112" t="s">
        <v>741</v>
      </c>
    </row>
    <row r="606" spans="2:21" s="144" customFormat="1" ht="28.5" customHeight="1" x14ac:dyDescent="0.2">
      <c r="B606" s="44" t="s">
        <v>194</v>
      </c>
      <c r="C606" s="23" t="s">
        <v>739</v>
      </c>
      <c r="D606" s="23" t="s">
        <v>740</v>
      </c>
      <c r="E606" s="23" t="s">
        <v>575</v>
      </c>
      <c r="F606" s="23"/>
      <c r="G606" s="23">
        <v>1</v>
      </c>
      <c r="H606" s="23">
        <v>847.2</v>
      </c>
      <c r="I606" s="23">
        <v>10</v>
      </c>
      <c r="J606" s="35" t="s">
        <v>72</v>
      </c>
      <c r="K606" s="23">
        <v>8</v>
      </c>
      <c r="L606" s="64">
        <f>L597*8</f>
        <v>80</v>
      </c>
      <c r="M606" s="64" t="s">
        <v>77</v>
      </c>
      <c r="N606" s="25">
        <v>45822</v>
      </c>
      <c r="O606" s="64">
        <f>O597*8</f>
        <v>75.2</v>
      </c>
      <c r="P606" s="64" t="s">
        <v>77</v>
      </c>
      <c r="Q606" s="26">
        <v>45183</v>
      </c>
      <c r="R606" s="26" t="s">
        <v>238</v>
      </c>
      <c r="S606" s="23" t="s">
        <v>166</v>
      </c>
      <c r="T606" s="23" t="s">
        <v>742</v>
      </c>
      <c r="U606" s="112" t="s">
        <v>741</v>
      </c>
    </row>
    <row r="607" spans="2:21" s="144" customFormat="1" ht="28.5" customHeight="1" x14ac:dyDescent="0.2">
      <c r="B607" s="44" t="s">
        <v>194</v>
      </c>
      <c r="C607" s="23" t="s">
        <v>739</v>
      </c>
      <c r="D607" s="23" t="s">
        <v>740</v>
      </c>
      <c r="E607" s="23" t="s">
        <v>575</v>
      </c>
      <c r="F607" s="23"/>
      <c r="G607" s="23">
        <v>1</v>
      </c>
      <c r="H607" s="23">
        <v>847.2</v>
      </c>
      <c r="I607" s="23">
        <v>11</v>
      </c>
      <c r="J607" s="35" t="s">
        <v>100</v>
      </c>
      <c r="K607" s="23">
        <v>2</v>
      </c>
      <c r="L607" s="64">
        <v>4.7</v>
      </c>
      <c r="M607" s="64" t="s">
        <v>77</v>
      </c>
      <c r="N607" s="25">
        <v>45822</v>
      </c>
      <c r="O607" s="64">
        <v>4.55</v>
      </c>
      <c r="P607" s="64" t="s">
        <v>77</v>
      </c>
      <c r="Q607" s="26">
        <v>45183</v>
      </c>
      <c r="R607" s="26" t="s">
        <v>238</v>
      </c>
      <c r="S607" s="23" t="s">
        <v>166</v>
      </c>
      <c r="T607" s="23" t="s">
        <v>742</v>
      </c>
      <c r="U607" s="112" t="s">
        <v>741</v>
      </c>
    </row>
    <row r="608" spans="2:21" s="144" customFormat="1" ht="28.5" customHeight="1" x14ac:dyDescent="0.2">
      <c r="B608" s="44" t="s">
        <v>194</v>
      </c>
      <c r="C608" s="23" t="s">
        <v>739</v>
      </c>
      <c r="D608" s="23" t="s">
        <v>740</v>
      </c>
      <c r="E608" s="23" t="s">
        <v>575</v>
      </c>
      <c r="F608" s="23"/>
      <c r="G608" s="23">
        <v>1</v>
      </c>
      <c r="H608" s="23">
        <v>847.2</v>
      </c>
      <c r="I608" s="23">
        <v>12</v>
      </c>
      <c r="J608" s="35" t="s">
        <v>167</v>
      </c>
      <c r="K608" s="23" t="s">
        <v>77</v>
      </c>
      <c r="L608" s="64" t="s">
        <v>77</v>
      </c>
      <c r="M608" s="64" t="s">
        <v>77</v>
      </c>
      <c r="N608" s="25">
        <v>45822</v>
      </c>
      <c r="O608" s="64" t="s">
        <v>77</v>
      </c>
      <c r="P608" s="64" t="s">
        <v>77</v>
      </c>
      <c r="Q608" s="26">
        <v>45183</v>
      </c>
      <c r="R608" s="26" t="s">
        <v>238</v>
      </c>
      <c r="S608" s="23" t="s">
        <v>166</v>
      </c>
      <c r="T608" s="23" t="s">
        <v>742</v>
      </c>
      <c r="U608" s="112" t="s">
        <v>741</v>
      </c>
    </row>
    <row r="609" spans="2:21" s="144" customFormat="1" ht="28.5" customHeight="1" x14ac:dyDescent="0.2">
      <c r="B609" s="44" t="s">
        <v>194</v>
      </c>
      <c r="C609" s="23" t="s">
        <v>739</v>
      </c>
      <c r="D609" s="23" t="s">
        <v>740</v>
      </c>
      <c r="E609" s="23" t="s">
        <v>576</v>
      </c>
      <c r="F609" s="23"/>
      <c r="G609" s="23">
        <v>1</v>
      </c>
      <c r="H609" s="23">
        <v>847.2</v>
      </c>
      <c r="I609" s="23">
        <v>1</v>
      </c>
      <c r="J609" s="35" t="s">
        <v>76</v>
      </c>
      <c r="K609" s="23">
        <v>2</v>
      </c>
      <c r="L609" s="24">
        <v>7.4</v>
      </c>
      <c r="M609" s="64" t="s">
        <v>77</v>
      </c>
      <c r="N609" s="25">
        <v>45822</v>
      </c>
      <c r="O609" s="64">
        <v>7</v>
      </c>
      <c r="P609" s="64" t="s">
        <v>77</v>
      </c>
      <c r="Q609" s="26">
        <v>45183</v>
      </c>
      <c r="R609" s="26" t="s">
        <v>238</v>
      </c>
      <c r="S609" s="23" t="s">
        <v>166</v>
      </c>
      <c r="T609" s="23" t="s">
        <v>742</v>
      </c>
      <c r="U609" s="112" t="s">
        <v>741</v>
      </c>
    </row>
    <row r="610" spans="2:21" s="144" customFormat="1" ht="28.5" customHeight="1" x14ac:dyDescent="0.2">
      <c r="B610" s="44" t="s">
        <v>194</v>
      </c>
      <c r="C610" s="23" t="s">
        <v>739</v>
      </c>
      <c r="D610" s="23" t="s">
        <v>740</v>
      </c>
      <c r="E610" s="23" t="s">
        <v>576</v>
      </c>
      <c r="F610" s="23"/>
      <c r="G610" s="23">
        <v>1</v>
      </c>
      <c r="H610" s="23">
        <v>847.2</v>
      </c>
      <c r="I610" s="23">
        <v>2</v>
      </c>
      <c r="J610" s="35" t="s">
        <v>82</v>
      </c>
      <c r="K610" s="23">
        <v>2</v>
      </c>
      <c r="L610" s="24">
        <f>L609*2</f>
        <v>14.8</v>
      </c>
      <c r="M610" s="64" t="s">
        <v>77</v>
      </c>
      <c r="N610" s="25">
        <v>45822</v>
      </c>
      <c r="O610" s="24">
        <f>O609*2</f>
        <v>14</v>
      </c>
      <c r="P610" s="64" t="s">
        <v>77</v>
      </c>
      <c r="Q610" s="26">
        <v>45183</v>
      </c>
      <c r="R610" s="26" t="s">
        <v>238</v>
      </c>
      <c r="S610" s="23" t="s">
        <v>166</v>
      </c>
      <c r="T610" s="23" t="s">
        <v>742</v>
      </c>
      <c r="U610" s="112" t="s">
        <v>741</v>
      </c>
    </row>
    <row r="611" spans="2:21" s="144" customFormat="1" ht="28.5" customHeight="1" x14ac:dyDescent="0.2">
      <c r="B611" s="44" t="s">
        <v>194</v>
      </c>
      <c r="C611" s="23" t="s">
        <v>739</v>
      </c>
      <c r="D611" s="23" t="s">
        <v>740</v>
      </c>
      <c r="E611" s="23" t="s">
        <v>576</v>
      </c>
      <c r="F611" s="23"/>
      <c r="G611" s="23">
        <v>1</v>
      </c>
      <c r="H611" s="23">
        <v>847.2</v>
      </c>
      <c r="I611" s="23">
        <v>3</v>
      </c>
      <c r="J611" s="35" t="s">
        <v>95</v>
      </c>
      <c r="K611" s="23">
        <v>3</v>
      </c>
      <c r="L611" s="64">
        <f>L609*1.5</f>
        <v>11.100000000000001</v>
      </c>
      <c r="M611" s="64" t="s">
        <v>77</v>
      </c>
      <c r="N611" s="25">
        <v>45822</v>
      </c>
      <c r="O611" s="64">
        <f>O609*1.5</f>
        <v>10.5</v>
      </c>
      <c r="P611" s="64" t="s">
        <v>77</v>
      </c>
      <c r="Q611" s="26">
        <v>45183</v>
      </c>
      <c r="R611" s="26" t="s">
        <v>238</v>
      </c>
      <c r="S611" s="23" t="s">
        <v>166</v>
      </c>
      <c r="T611" s="23" t="s">
        <v>742</v>
      </c>
      <c r="U611" s="112" t="s">
        <v>741</v>
      </c>
    </row>
    <row r="612" spans="2:21" s="144" customFormat="1" ht="28.5" customHeight="1" x14ac:dyDescent="0.2">
      <c r="B612" s="44" t="s">
        <v>194</v>
      </c>
      <c r="C612" s="23" t="s">
        <v>739</v>
      </c>
      <c r="D612" s="23" t="s">
        <v>740</v>
      </c>
      <c r="E612" s="23" t="s">
        <v>576</v>
      </c>
      <c r="F612" s="23"/>
      <c r="G612" s="23">
        <v>1</v>
      </c>
      <c r="H612" s="23">
        <v>847.2</v>
      </c>
      <c r="I612" s="23">
        <v>4</v>
      </c>
      <c r="J612" s="35" t="s">
        <v>97</v>
      </c>
      <c r="K612" s="23">
        <v>3</v>
      </c>
      <c r="L612" s="64">
        <f>L609*3</f>
        <v>22.200000000000003</v>
      </c>
      <c r="M612" s="64" t="s">
        <v>77</v>
      </c>
      <c r="N612" s="25">
        <v>45822</v>
      </c>
      <c r="O612" s="64">
        <f>O609*3</f>
        <v>21</v>
      </c>
      <c r="P612" s="64" t="s">
        <v>77</v>
      </c>
      <c r="Q612" s="26">
        <v>45183</v>
      </c>
      <c r="R612" s="26" t="s">
        <v>238</v>
      </c>
      <c r="S612" s="23" t="s">
        <v>166</v>
      </c>
      <c r="T612" s="23" t="s">
        <v>742</v>
      </c>
      <c r="U612" s="112" t="s">
        <v>741</v>
      </c>
    </row>
    <row r="613" spans="2:21" s="144" customFormat="1" ht="28.5" customHeight="1" x14ac:dyDescent="0.2">
      <c r="B613" s="44" t="s">
        <v>194</v>
      </c>
      <c r="C613" s="23" t="s">
        <v>739</v>
      </c>
      <c r="D613" s="23" t="s">
        <v>740</v>
      </c>
      <c r="E613" s="23" t="s">
        <v>576</v>
      </c>
      <c r="F613" s="23"/>
      <c r="G613" s="23">
        <v>1</v>
      </c>
      <c r="H613" s="23">
        <v>847.2</v>
      </c>
      <c r="I613" s="23">
        <v>5</v>
      </c>
      <c r="J613" s="35" t="s">
        <v>96</v>
      </c>
      <c r="K613" s="23">
        <v>4</v>
      </c>
      <c r="L613" s="64">
        <f>L609*2</f>
        <v>14.8</v>
      </c>
      <c r="M613" s="64" t="s">
        <v>77</v>
      </c>
      <c r="N613" s="25">
        <v>45822</v>
      </c>
      <c r="O613" s="64">
        <f>O609*2</f>
        <v>14</v>
      </c>
      <c r="P613" s="64" t="s">
        <v>77</v>
      </c>
      <c r="Q613" s="26">
        <v>45183</v>
      </c>
      <c r="R613" s="26" t="s">
        <v>238</v>
      </c>
      <c r="S613" s="23" t="s">
        <v>166</v>
      </c>
      <c r="T613" s="23" t="s">
        <v>742</v>
      </c>
      <c r="U613" s="112" t="s">
        <v>741</v>
      </c>
    </row>
    <row r="614" spans="2:21" s="144" customFormat="1" ht="28.5" customHeight="1" x14ac:dyDescent="0.2">
      <c r="B614" s="44" t="s">
        <v>194</v>
      </c>
      <c r="C614" s="23" t="s">
        <v>739</v>
      </c>
      <c r="D614" s="23" t="s">
        <v>740</v>
      </c>
      <c r="E614" s="23" t="s">
        <v>576</v>
      </c>
      <c r="F614" s="23"/>
      <c r="G614" s="23">
        <v>1</v>
      </c>
      <c r="H614" s="23">
        <v>847.2</v>
      </c>
      <c r="I614" s="23">
        <v>6</v>
      </c>
      <c r="J614" s="35" t="s">
        <v>72</v>
      </c>
      <c r="K614" s="23">
        <v>4</v>
      </c>
      <c r="L614" s="64">
        <f>L609*4</f>
        <v>29.6</v>
      </c>
      <c r="M614" s="64" t="s">
        <v>77</v>
      </c>
      <c r="N614" s="25">
        <v>45822</v>
      </c>
      <c r="O614" s="64">
        <f>O609*4</f>
        <v>28</v>
      </c>
      <c r="P614" s="64" t="s">
        <v>77</v>
      </c>
      <c r="Q614" s="26">
        <v>45183</v>
      </c>
      <c r="R614" s="26" t="s">
        <v>238</v>
      </c>
      <c r="S614" s="23" t="s">
        <v>166</v>
      </c>
      <c r="T614" s="23" t="s">
        <v>742</v>
      </c>
      <c r="U614" s="112" t="s">
        <v>741</v>
      </c>
    </row>
    <row r="615" spans="2:21" s="144" customFormat="1" ht="28.5" customHeight="1" x14ac:dyDescent="0.2">
      <c r="B615" s="44" t="s">
        <v>194</v>
      </c>
      <c r="C615" s="23" t="s">
        <v>739</v>
      </c>
      <c r="D615" s="23" t="s">
        <v>740</v>
      </c>
      <c r="E615" s="23" t="s">
        <v>576</v>
      </c>
      <c r="F615" s="23"/>
      <c r="G615" s="23">
        <v>1</v>
      </c>
      <c r="H615" s="23">
        <v>847.2</v>
      </c>
      <c r="I615" s="23">
        <v>7</v>
      </c>
      <c r="J615" s="35" t="s">
        <v>72</v>
      </c>
      <c r="K615" s="23">
        <v>5</v>
      </c>
      <c r="L615" s="64">
        <f>L609*5</f>
        <v>37</v>
      </c>
      <c r="M615" s="64" t="s">
        <v>77</v>
      </c>
      <c r="N615" s="25">
        <v>45822</v>
      </c>
      <c r="O615" s="64">
        <f>O609*5</f>
        <v>35</v>
      </c>
      <c r="P615" s="64" t="s">
        <v>77</v>
      </c>
      <c r="Q615" s="26">
        <v>45183</v>
      </c>
      <c r="R615" s="26" t="s">
        <v>238</v>
      </c>
      <c r="S615" s="23" t="s">
        <v>166</v>
      </c>
      <c r="T615" s="23" t="s">
        <v>742</v>
      </c>
      <c r="U615" s="112" t="s">
        <v>741</v>
      </c>
    </row>
    <row r="616" spans="2:21" s="144" customFormat="1" ht="28.5" customHeight="1" x14ac:dyDescent="0.2">
      <c r="B616" s="44" t="s">
        <v>194</v>
      </c>
      <c r="C616" s="23" t="s">
        <v>739</v>
      </c>
      <c r="D616" s="23" t="s">
        <v>740</v>
      </c>
      <c r="E616" s="23" t="s">
        <v>576</v>
      </c>
      <c r="F616" s="23"/>
      <c r="G616" s="23">
        <v>1</v>
      </c>
      <c r="H616" s="23">
        <v>847.2</v>
      </c>
      <c r="I616" s="23">
        <v>8</v>
      </c>
      <c r="J616" s="35" t="s">
        <v>72</v>
      </c>
      <c r="K616" s="23">
        <v>6</v>
      </c>
      <c r="L616" s="64">
        <f>L609*6</f>
        <v>44.400000000000006</v>
      </c>
      <c r="M616" s="64" t="s">
        <v>77</v>
      </c>
      <c r="N616" s="25">
        <v>45822</v>
      </c>
      <c r="O616" s="64">
        <f>O609*6</f>
        <v>42</v>
      </c>
      <c r="P616" s="64" t="s">
        <v>77</v>
      </c>
      <c r="Q616" s="26">
        <v>45183</v>
      </c>
      <c r="R616" s="26" t="s">
        <v>238</v>
      </c>
      <c r="S616" s="23" t="s">
        <v>166</v>
      </c>
      <c r="T616" s="23" t="s">
        <v>742</v>
      </c>
      <c r="U616" s="112" t="s">
        <v>741</v>
      </c>
    </row>
    <row r="617" spans="2:21" s="144" customFormat="1" ht="28.5" customHeight="1" x14ac:dyDescent="0.2">
      <c r="B617" s="44" t="s">
        <v>194</v>
      </c>
      <c r="C617" s="23" t="s">
        <v>739</v>
      </c>
      <c r="D617" s="23" t="s">
        <v>740</v>
      </c>
      <c r="E617" s="23" t="s">
        <v>576</v>
      </c>
      <c r="F617" s="23"/>
      <c r="G617" s="23">
        <v>1</v>
      </c>
      <c r="H617" s="23">
        <v>847.2</v>
      </c>
      <c r="I617" s="23">
        <v>9</v>
      </c>
      <c r="J617" s="35" t="s">
        <v>72</v>
      </c>
      <c r="K617" s="23">
        <v>7</v>
      </c>
      <c r="L617" s="64">
        <f>L609*7</f>
        <v>51.800000000000004</v>
      </c>
      <c r="M617" s="64" t="s">
        <v>77</v>
      </c>
      <c r="N617" s="25">
        <v>45822</v>
      </c>
      <c r="O617" s="64">
        <f>O609*7</f>
        <v>49</v>
      </c>
      <c r="P617" s="64" t="s">
        <v>77</v>
      </c>
      <c r="Q617" s="26">
        <v>45183</v>
      </c>
      <c r="R617" s="26" t="s">
        <v>238</v>
      </c>
      <c r="S617" s="23" t="s">
        <v>166</v>
      </c>
      <c r="T617" s="23" t="s">
        <v>742</v>
      </c>
      <c r="U617" s="112" t="s">
        <v>741</v>
      </c>
    </row>
    <row r="618" spans="2:21" s="144" customFormat="1" ht="28.5" customHeight="1" x14ac:dyDescent="0.2">
      <c r="B618" s="44" t="s">
        <v>194</v>
      </c>
      <c r="C618" s="23" t="s">
        <v>739</v>
      </c>
      <c r="D618" s="23" t="s">
        <v>740</v>
      </c>
      <c r="E618" s="23" t="s">
        <v>576</v>
      </c>
      <c r="F618" s="23"/>
      <c r="G618" s="23">
        <v>1</v>
      </c>
      <c r="H618" s="23">
        <v>847.2</v>
      </c>
      <c r="I618" s="23">
        <v>10</v>
      </c>
      <c r="J618" s="35" t="s">
        <v>72</v>
      </c>
      <c r="K618" s="23">
        <v>8</v>
      </c>
      <c r="L618" s="64">
        <f>L609*8</f>
        <v>59.2</v>
      </c>
      <c r="M618" s="64" t="s">
        <v>77</v>
      </c>
      <c r="N618" s="25">
        <v>45822</v>
      </c>
      <c r="O618" s="64">
        <f>O609*8</f>
        <v>56</v>
      </c>
      <c r="P618" s="64" t="s">
        <v>77</v>
      </c>
      <c r="Q618" s="26">
        <v>45183</v>
      </c>
      <c r="R618" s="26" t="s">
        <v>238</v>
      </c>
      <c r="S618" s="23" t="s">
        <v>166</v>
      </c>
      <c r="T618" s="23" t="s">
        <v>742</v>
      </c>
      <c r="U618" s="112" t="s">
        <v>741</v>
      </c>
    </row>
    <row r="619" spans="2:21" s="144" customFormat="1" ht="28.5" customHeight="1" x14ac:dyDescent="0.2">
      <c r="B619" s="44" t="s">
        <v>194</v>
      </c>
      <c r="C619" s="23" t="s">
        <v>739</v>
      </c>
      <c r="D619" s="23" t="s">
        <v>740</v>
      </c>
      <c r="E619" s="23" t="s">
        <v>576</v>
      </c>
      <c r="F619" s="23"/>
      <c r="G619" s="23">
        <v>1</v>
      </c>
      <c r="H619" s="23">
        <v>847.2</v>
      </c>
      <c r="I619" s="23">
        <v>11</v>
      </c>
      <c r="J619" s="35" t="s">
        <v>100</v>
      </c>
      <c r="K619" s="23">
        <v>2</v>
      </c>
      <c r="L619" s="64">
        <v>3.5</v>
      </c>
      <c r="M619" s="64" t="s">
        <v>77</v>
      </c>
      <c r="N619" s="25">
        <v>45822</v>
      </c>
      <c r="O619" s="64">
        <v>3.4</v>
      </c>
      <c r="P619" s="64" t="s">
        <v>77</v>
      </c>
      <c r="Q619" s="26">
        <v>45183</v>
      </c>
      <c r="R619" s="26" t="s">
        <v>238</v>
      </c>
      <c r="S619" s="23" t="s">
        <v>166</v>
      </c>
      <c r="T619" s="23" t="s">
        <v>742</v>
      </c>
      <c r="U619" s="112" t="s">
        <v>741</v>
      </c>
    </row>
    <row r="620" spans="2:21" s="144" customFormat="1" ht="28.5" customHeight="1" x14ac:dyDescent="0.2">
      <c r="B620" s="44" t="s">
        <v>194</v>
      </c>
      <c r="C620" s="23" t="s">
        <v>739</v>
      </c>
      <c r="D620" s="23" t="s">
        <v>740</v>
      </c>
      <c r="E620" s="23" t="s">
        <v>576</v>
      </c>
      <c r="F620" s="23"/>
      <c r="G620" s="23">
        <v>1</v>
      </c>
      <c r="H620" s="23">
        <v>847.2</v>
      </c>
      <c r="I620" s="23">
        <v>12</v>
      </c>
      <c r="J620" s="35" t="s">
        <v>167</v>
      </c>
      <c r="K620" s="23" t="s">
        <v>77</v>
      </c>
      <c r="L620" s="64" t="s">
        <v>77</v>
      </c>
      <c r="M620" s="64" t="s">
        <v>77</v>
      </c>
      <c r="N620" s="25">
        <v>45822</v>
      </c>
      <c r="O620" s="64" t="s">
        <v>77</v>
      </c>
      <c r="P620" s="64" t="s">
        <v>77</v>
      </c>
      <c r="Q620" s="26">
        <v>45183</v>
      </c>
      <c r="R620" s="26" t="s">
        <v>238</v>
      </c>
      <c r="S620" s="23" t="s">
        <v>166</v>
      </c>
      <c r="T620" s="23" t="s">
        <v>742</v>
      </c>
      <c r="U620" s="112" t="s">
        <v>741</v>
      </c>
    </row>
    <row r="621" spans="2:21" s="144" customFormat="1" ht="28.5" customHeight="1" x14ac:dyDescent="0.2">
      <c r="B621" s="44" t="s">
        <v>329</v>
      </c>
      <c r="C621" s="23" t="s">
        <v>331</v>
      </c>
      <c r="D621" s="23" t="s">
        <v>195</v>
      </c>
      <c r="E621" s="23" t="s">
        <v>517</v>
      </c>
      <c r="F621" s="23" t="s">
        <v>386</v>
      </c>
      <c r="G621" s="23">
        <v>1</v>
      </c>
      <c r="H621" s="23" t="s">
        <v>332</v>
      </c>
      <c r="I621" s="23">
        <v>1</v>
      </c>
      <c r="J621" s="35" t="s">
        <v>76</v>
      </c>
      <c r="K621" s="23">
        <v>2</v>
      </c>
      <c r="L621" s="64">
        <v>10.4</v>
      </c>
      <c r="M621" s="64" t="s">
        <v>77</v>
      </c>
      <c r="N621" s="25">
        <v>45701</v>
      </c>
      <c r="O621" s="64">
        <v>10</v>
      </c>
      <c r="P621" s="64"/>
      <c r="Q621" s="26">
        <v>45701</v>
      </c>
      <c r="R621" s="26" t="s">
        <v>238</v>
      </c>
      <c r="S621" s="23" t="s">
        <v>166</v>
      </c>
      <c r="T621" s="23" t="s">
        <v>731</v>
      </c>
      <c r="U621" s="110" t="s">
        <v>363</v>
      </c>
    </row>
    <row r="622" spans="2:21" s="144" customFormat="1" ht="28.5" customHeight="1" x14ac:dyDescent="0.2">
      <c r="B622" s="44" t="s">
        <v>329</v>
      </c>
      <c r="C622" s="23" t="s">
        <v>331</v>
      </c>
      <c r="D622" s="23" t="s">
        <v>195</v>
      </c>
      <c r="E622" s="23" t="s">
        <v>517</v>
      </c>
      <c r="F622" s="150">
        <v>205237.49</v>
      </c>
      <c r="G622" s="23">
        <v>1</v>
      </c>
      <c r="H622" s="23" t="s">
        <v>332</v>
      </c>
      <c r="I622" s="23">
        <v>2</v>
      </c>
      <c r="J622" s="35" t="s">
        <v>82</v>
      </c>
      <c r="K622" s="23">
        <v>2</v>
      </c>
      <c r="L622" s="24">
        <f>L621*2</f>
        <v>20.8</v>
      </c>
      <c r="M622" s="64" t="s">
        <v>77</v>
      </c>
      <c r="N622" s="25">
        <v>45701</v>
      </c>
      <c r="O622" s="24">
        <f>O621*2</f>
        <v>20</v>
      </c>
      <c r="P622" s="64"/>
      <c r="Q622" s="26">
        <v>45701</v>
      </c>
      <c r="R622" s="26" t="s">
        <v>238</v>
      </c>
      <c r="S622" s="23" t="s">
        <v>166</v>
      </c>
      <c r="T622" s="23" t="s">
        <v>731</v>
      </c>
      <c r="U622" s="110" t="s">
        <v>363</v>
      </c>
    </row>
    <row r="623" spans="2:21" s="144" customFormat="1" ht="28.5" customHeight="1" x14ac:dyDescent="0.2">
      <c r="B623" s="44" t="s">
        <v>329</v>
      </c>
      <c r="C623" s="23" t="s">
        <v>331</v>
      </c>
      <c r="D623" s="23" t="s">
        <v>195</v>
      </c>
      <c r="E623" s="23" t="s">
        <v>517</v>
      </c>
      <c r="F623" s="148">
        <f>F622/1001.2</f>
        <v>204.99150019976028</v>
      </c>
      <c r="G623" s="23">
        <v>1</v>
      </c>
      <c r="H623" s="23" t="s">
        <v>332</v>
      </c>
      <c r="I623" s="23">
        <v>3</v>
      </c>
      <c r="J623" s="35" t="s">
        <v>95</v>
      </c>
      <c r="K623" s="23">
        <v>3</v>
      </c>
      <c r="L623" s="64">
        <f>L621*1.5</f>
        <v>15.600000000000001</v>
      </c>
      <c r="M623" s="64" t="s">
        <v>77</v>
      </c>
      <c r="N623" s="25">
        <v>45701</v>
      </c>
      <c r="O623" s="64">
        <f>O621*1.5</f>
        <v>15</v>
      </c>
      <c r="P623" s="64"/>
      <c r="Q623" s="26">
        <v>45701</v>
      </c>
      <c r="R623" s="26" t="s">
        <v>238</v>
      </c>
      <c r="S623" s="23" t="s">
        <v>166</v>
      </c>
      <c r="T623" s="23" t="s">
        <v>731</v>
      </c>
      <c r="U623" s="110" t="s">
        <v>363</v>
      </c>
    </row>
    <row r="624" spans="2:21" s="144" customFormat="1" ht="28.5" customHeight="1" x14ac:dyDescent="0.2">
      <c r="B624" s="44" t="s">
        <v>329</v>
      </c>
      <c r="C624" s="23" t="s">
        <v>331</v>
      </c>
      <c r="D624" s="23" t="s">
        <v>195</v>
      </c>
      <c r="E624" s="23" t="s">
        <v>517</v>
      </c>
      <c r="F624" s="149">
        <f>F623/365</f>
        <v>0.56162054849249388</v>
      </c>
      <c r="G624" s="23">
        <v>1</v>
      </c>
      <c r="H624" s="23" t="s">
        <v>332</v>
      </c>
      <c r="I624" s="23">
        <v>4</v>
      </c>
      <c r="J624" s="35" t="s">
        <v>97</v>
      </c>
      <c r="K624" s="23">
        <v>3</v>
      </c>
      <c r="L624" s="64">
        <f>L621*3</f>
        <v>31.200000000000003</v>
      </c>
      <c r="M624" s="64" t="s">
        <v>77</v>
      </c>
      <c r="N624" s="25">
        <v>45701</v>
      </c>
      <c r="O624" s="64">
        <f>O621*3</f>
        <v>30</v>
      </c>
      <c r="P624" s="64"/>
      <c r="Q624" s="26">
        <v>45701</v>
      </c>
      <c r="R624" s="26" t="s">
        <v>238</v>
      </c>
      <c r="S624" s="23" t="s">
        <v>166</v>
      </c>
      <c r="T624" s="23" t="s">
        <v>731</v>
      </c>
      <c r="U624" s="110" t="s">
        <v>363</v>
      </c>
    </row>
    <row r="625" spans="2:21" s="144" customFormat="1" ht="28.5" customHeight="1" x14ac:dyDescent="0.2">
      <c r="B625" s="44" t="s">
        <v>329</v>
      </c>
      <c r="C625" s="23" t="s">
        <v>331</v>
      </c>
      <c r="D625" s="23" t="s">
        <v>195</v>
      </c>
      <c r="E625" s="23" t="s">
        <v>517</v>
      </c>
      <c r="F625" s="23" t="s">
        <v>370</v>
      </c>
      <c r="G625" s="23">
        <v>1</v>
      </c>
      <c r="H625" s="23" t="s">
        <v>332</v>
      </c>
      <c r="I625" s="23">
        <v>5</v>
      </c>
      <c r="J625" s="35" t="s">
        <v>96</v>
      </c>
      <c r="K625" s="23">
        <v>4</v>
      </c>
      <c r="L625" s="64">
        <f>L621*2</f>
        <v>20.8</v>
      </c>
      <c r="M625" s="64" t="s">
        <v>77</v>
      </c>
      <c r="N625" s="25">
        <v>45701</v>
      </c>
      <c r="O625" s="64">
        <f>O621*2</f>
        <v>20</v>
      </c>
      <c r="P625" s="64"/>
      <c r="Q625" s="26">
        <v>45701</v>
      </c>
      <c r="R625" s="26" t="s">
        <v>238</v>
      </c>
      <c r="S625" s="23" t="s">
        <v>166</v>
      </c>
      <c r="T625" s="23" t="s">
        <v>731</v>
      </c>
      <c r="U625" s="110" t="s">
        <v>363</v>
      </c>
    </row>
    <row r="626" spans="2:21" s="144" customFormat="1" ht="28.5" customHeight="1" x14ac:dyDescent="0.2">
      <c r="B626" s="44" t="s">
        <v>329</v>
      </c>
      <c r="C626" s="23" t="s">
        <v>331</v>
      </c>
      <c r="D626" s="23" t="s">
        <v>195</v>
      </c>
      <c r="E626" s="23" t="s">
        <v>517</v>
      </c>
      <c r="F626" s="23"/>
      <c r="G626" s="23">
        <v>1</v>
      </c>
      <c r="H626" s="23" t="s">
        <v>332</v>
      </c>
      <c r="I626" s="23">
        <v>6</v>
      </c>
      <c r="J626" s="35" t="s">
        <v>72</v>
      </c>
      <c r="K626" s="23">
        <v>4</v>
      </c>
      <c r="L626" s="64">
        <f>L621*4</f>
        <v>41.6</v>
      </c>
      <c r="M626" s="64" t="s">
        <v>77</v>
      </c>
      <c r="N626" s="25">
        <v>45701</v>
      </c>
      <c r="O626" s="64">
        <f>O621*4</f>
        <v>40</v>
      </c>
      <c r="P626" s="64"/>
      <c r="Q626" s="26">
        <v>45701</v>
      </c>
      <c r="R626" s="26" t="s">
        <v>238</v>
      </c>
      <c r="S626" s="23" t="s">
        <v>166</v>
      </c>
      <c r="T626" s="23" t="s">
        <v>731</v>
      </c>
      <c r="U626" s="110" t="s">
        <v>363</v>
      </c>
    </row>
    <row r="627" spans="2:21" s="144" customFormat="1" ht="28.5" customHeight="1" x14ac:dyDescent="0.2">
      <c r="B627" s="44" t="s">
        <v>329</v>
      </c>
      <c r="C627" s="23" t="s">
        <v>331</v>
      </c>
      <c r="D627" s="23" t="s">
        <v>195</v>
      </c>
      <c r="E627" s="23" t="s">
        <v>517</v>
      </c>
      <c r="F627" s="23"/>
      <c r="G627" s="23">
        <v>1</v>
      </c>
      <c r="H627" s="23" t="s">
        <v>332</v>
      </c>
      <c r="I627" s="23">
        <v>7</v>
      </c>
      <c r="J627" s="35" t="s">
        <v>72</v>
      </c>
      <c r="K627" s="23">
        <v>5</v>
      </c>
      <c r="L627" s="64">
        <f>L621*5</f>
        <v>52</v>
      </c>
      <c r="M627" s="64" t="s">
        <v>77</v>
      </c>
      <c r="N627" s="25">
        <v>45701</v>
      </c>
      <c r="O627" s="64">
        <f>O621*5</f>
        <v>50</v>
      </c>
      <c r="P627" s="64"/>
      <c r="Q627" s="26">
        <v>45701</v>
      </c>
      <c r="R627" s="26" t="s">
        <v>238</v>
      </c>
      <c r="S627" s="23" t="s">
        <v>166</v>
      </c>
      <c r="T627" s="23" t="s">
        <v>731</v>
      </c>
      <c r="U627" s="110" t="s">
        <v>363</v>
      </c>
    </row>
    <row r="628" spans="2:21" s="144" customFormat="1" ht="28.5" customHeight="1" x14ac:dyDescent="0.2">
      <c r="B628" s="44" t="s">
        <v>329</v>
      </c>
      <c r="C628" s="23" t="s">
        <v>331</v>
      </c>
      <c r="D628" s="23" t="s">
        <v>195</v>
      </c>
      <c r="E628" s="23" t="s">
        <v>517</v>
      </c>
      <c r="F628" s="23"/>
      <c r="G628" s="23">
        <v>1</v>
      </c>
      <c r="H628" s="23" t="s">
        <v>332</v>
      </c>
      <c r="I628" s="23">
        <v>8</v>
      </c>
      <c r="J628" s="35" t="s">
        <v>72</v>
      </c>
      <c r="K628" s="23">
        <v>6</v>
      </c>
      <c r="L628" s="64">
        <f>L621*6</f>
        <v>62.400000000000006</v>
      </c>
      <c r="M628" s="64" t="s">
        <v>77</v>
      </c>
      <c r="N628" s="25">
        <v>45701</v>
      </c>
      <c r="O628" s="64">
        <f>O621*6</f>
        <v>60</v>
      </c>
      <c r="P628" s="64"/>
      <c r="Q628" s="26">
        <v>45701</v>
      </c>
      <c r="R628" s="26" t="s">
        <v>238</v>
      </c>
      <c r="S628" s="23" t="s">
        <v>166</v>
      </c>
      <c r="T628" s="23" t="s">
        <v>731</v>
      </c>
      <c r="U628" s="110" t="s">
        <v>363</v>
      </c>
    </row>
    <row r="629" spans="2:21" s="144" customFormat="1" ht="28.5" customHeight="1" x14ac:dyDescent="0.2">
      <c r="B629" s="44" t="s">
        <v>329</v>
      </c>
      <c r="C629" s="23" t="s">
        <v>331</v>
      </c>
      <c r="D629" s="23" t="s">
        <v>195</v>
      </c>
      <c r="E629" s="23" t="s">
        <v>517</v>
      </c>
      <c r="F629" s="23"/>
      <c r="G629" s="23">
        <v>1</v>
      </c>
      <c r="H629" s="23" t="s">
        <v>332</v>
      </c>
      <c r="I629" s="23">
        <v>9</v>
      </c>
      <c r="J629" s="35" t="s">
        <v>72</v>
      </c>
      <c r="K629" s="23">
        <v>7</v>
      </c>
      <c r="L629" s="64">
        <f>L621*7</f>
        <v>72.8</v>
      </c>
      <c r="M629" s="64" t="s">
        <v>77</v>
      </c>
      <c r="N629" s="25">
        <v>45701</v>
      </c>
      <c r="O629" s="64">
        <f>O621*7</f>
        <v>70</v>
      </c>
      <c r="P629" s="64"/>
      <c r="Q629" s="26">
        <v>45701</v>
      </c>
      <c r="R629" s="26" t="s">
        <v>238</v>
      </c>
      <c r="S629" s="23" t="s">
        <v>166</v>
      </c>
      <c r="T629" s="23" t="s">
        <v>731</v>
      </c>
      <c r="U629" s="110" t="s">
        <v>363</v>
      </c>
    </row>
    <row r="630" spans="2:21" s="144" customFormat="1" ht="28.5" customHeight="1" x14ac:dyDescent="0.2">
      <c r="B630" s="44" t="s">
        <v>329</v>
      </c>
      <c r="C630" s="23" t="s">
        <v>331</v>
      </c>
      <c r="D630" s="23" t="s">
        <v>195</v>
      </c>
      <c r="E630" s="23" t="s">
        <v>517</v>
      </c>
      <c r="F630" s="23"/>
      <c r="G630" s="23">
        <v>1</v>
      </c>
      <c r="H630" s="23" t="s">
        <v>332</v>
      </c>
      <c r="I630" s="23">
        <v>10</v>
      </c>
      <c r="J630" s="35" t="s">
        <v>72</v>
      </c>
      <c r="K630" s="23">
        <v>8</v>
      </c>
      <c r="L630" s="64">
        <f>L621*8</f>
        <v>83.2</v>
      </c>
      <c r="M630" s="64" t="s">
        <v>77</v>
      </c>
      <c r="N630" s="25">
        <v>45701</v>
      </c>
      <c r="O630" s="64">
        <f>O621*8</f>
        <v>80</v>
      </c>
      <c r="P630" s="64"/>
      <c r="Q630" s="26">
        <v>45701</v>
      </c>
      <c r="R630" s="26" t="s">
        <v>238</v>
      </c>
      <c r="S630" s="23" t="s">
        <v>166</v>
      </c>
      <c r="T630" s="23" t="s">
        <v>731</v>
      </c>
      <c r="U630" s="110" t="s">
        <v>363</v>
      </c>
    </row>
    <row r="631" spans="2:21" s="144" customFormat="1" ht="28.5" customHeight="1" x14ac:dyDescent="0.2">
      <c r="B631" s="44" t="s">
        <v>329</v>
      </c>
      <c r="C631" s="23" t="s">
        <v>331</v>
      </c>
      <c r="D631" s="23" t="s">
        <v>195</v>
      </c>
      <c r="E631" s="23" t="s">
        <v>517</v>
      </c>
      <c r="F631" s="23"/>
      <c r="G631" s="23">
        <v>1</v>
      </c>
      <c r="H631" s="23" t="s">
        <v>332</v>
      </c>
      <c r="I631" s="23">
        <v>11</v>
      </c>
      <c r="J631" s="35" t="s">
        <v>100</v>
      </c>
      <c r="K631" s="23">
        <v>2</v>
      </c>
      <c r="L631" s="64">
        <f>L621*0.5</f>
        <v>5.2</v>
      </c>
      <c r="M631" s="64" t="s">
        <v>77</v>
      </c>
      <c r="N631" s="25">
        <v>45701</v>
      </c>
      <c r="O631" s="64">
        <f>O621*0.5</f>
        <v>5</v>
      </c>
      <c r="P631" s="64"/>
      <c r="Q631" s="26">
        <v>45701</v>
      </c>
      <c r="R631" s="26" t="s">
        <v>238</v>
      </c>
      <c r="S631" s="23" t="s">
        <v>166</v>
      </c>
      <c r="T631" s="23" t="s">
        <v>731</v>
      </c>
      <c r="U631" s="110" t="s">
        <v>363</v>
      </c>
    </row>
    <row r="632" spans="2:21" s="144" customFormat="1" ht="28.5" customHeight="1" x14ac:dyDescent="0.2">
      <c r="B632" s="44" t="s">
        <v>329</v>
      </c>
      <c r="C632" s="23" t="s">
        <v>331</v>
      </c>
      <c r="D632" s="23" t="s">
        <v>195</v>
      </c>
      <c r="E632" s="23" t="s">
        <v>517</v>
      </c>
      <c r="F632" s="23"/>
      <c r="G632" s="23">
        <v>1</v>
      </c>
      <c r="H632" s="23" t="s">
        <v>332</v>
      </c>
      <c r="I632" s="23">
        <v>12</v>
      </c>
      <c r="J632" s="35" t="s">
        <v>167</v>
      </c>
      <c r="K632" s="23" t="s">
        <v>77</v>
      </c>
      <c r="L632" s="64" t="s">
        <v>77</v>
      </c>
      <c r="M632" s="64" t="s">
        <v>77</v>
      </c>
      <c r="N632" s="25">
        <v>45701</v>
      </c>
      <c r="O632" s="64" t="s">
        <v>77</v>
      </c>
      <c r="P632" s="64"/>
      <c r="Q632" s="26">
        <v>45701</v>
      </c>
      <c r="R632" s="26" t="s">
        <v>238</v>
      </c>
      <c r="S632" s="23" t="s">
        <v>166</v>
      </c>
      <c r="T632" s="23" t="s">
        <v>731</v>
      </c>
      <c r="U632" s="110" t="s">
        <v>363</v>
      </c>
    </row>
    <row r="633" spans="2:21" s="144" customFormat="1" ht="28.5" customHeight="1" x14ac:dyDescent="0.2">
      <c r="B633" s="44" t="s">
        <v>329</v>
      </c>
      <c r="C633" s="23" t="s">
        <v>325</v>
      </c>
      <c r="D633" s="23" t="s">
        <v>195</v>
      </c>
      <c r="E633" s="23" t="s">
        <v>577</v>
      </c>
      <c r="F633" s="23" t="s">
        <v>387</v>
      </c>
      <c r="G633" s="23">
        <v>1</v>
      </c>
      <c r="H633" s="23">
        <v>850.9</v>
      </c>
      <c r="I633" s="23">
        <v>1</v>
      </c>
      <c r="J633" s="35" t="s">
        <v>76</v>
      </c>
      <c r="K633" s="23">
        <v>2</v>
      </c>
      <c r="L633" s="24">
        <v>6.6</v>
      </c>
      <c r="M633" s="64" t="s">
        <v>77</v>
      </c>
      <c r="N633" s="25">
        <v>45929</v>
      </c>
      <c r="O633" s="24">
        <v>6</v>
      </c>
      <c r="P633" s="64" t="s">
        <v>77</v>
      </c>
      <c r="Q633" s="26">
        <v>45921</v>
      </c>
      <c r="R633" s="26" t="s">
        <v>238</v>
      </c>
      <c r="S633" s="23" t="s">
        <v>166</v>
      </c>
      <c r="T633" s="23" t="s">
        <v>196</v>
      </c>
      <c r="U633" s="110" t="s">
        <v>364</v>
      </c>
    </row>
    <row r="634" spans="2:21" s="144" customFormat="1" ht="28.5" customHeight="1" x14ac:dyDescent="0.2">
      <c r="B634" s="44" t="s">
        <v>329</v>
      </c>
      <c r="C634" s="23" t="s">
        <v>325</v>
      </c>
      <c r="D634" s="23" t="s">
        <v>195</v>
      </c>
      <c r="E634" s="23" t="s">
        <v>577</v>
      </c>
      <c r="F634" s="150">
        <f>176702+12215</f>
        <v>188917</v>
      </c>
      <c r="G634" s="23">
        <v>1</v>
      </c>
      <c r="H634" s="23">
        <v>850.9</v>
      </c>
      <c r="I634" s="23">
        <v>2</v>
      </c>
      <c r="J634" s="35" t="s">
        <v>82</v>
      </c>
      <c r="K634" s="23">
        <v>2</v>
      </c>
      <c r="L634" s="24">
        <f>L633*2</f>
        <v>13.2</v>
      </c>
      <c r="M634" s="64" t="s">
        <v>77</v>
      </c>
      <c r="N634" s="25">
        <v>45929</v>
      </c>
      <c r="O634" s="24">
        <f>O633*2</f>
        <v>12</v>
      </c>
      <c r="P634" s="64" t="s">
        <v>77</v>
      </c>
      <c r="Q634" s="26">
        <v>45921</v>
      </c>
      <c r="R634" s="26" t="s">
        <v>238</v>
      </c>
      <c r="S634" s="23" t="s">
        <v>166</v>
      </c>
      <c r="T634" s="23" t="s">
        <v>196</v>
      </c>
      <c r="U634" s="110" t="s">
        <v>364</v>
      </c>
    </row>
    <row r="635" spans="2:21" s="144" customFormat="1" ht="28.5" customHeight="1" x14ac:dyDescent="0.2">
      <c r="B635" s="44" t="s">
        <v>329</v>
      </c>
      <c r="C635" s="23" t="s">
        <v>325</v>
      </c>
      <c r="D635" s="23" t="s">
        <v>195</v>
      </c>
      <c r="E635" s="23" t="s">
        <v>577</v>
      </c>
      <c r="F635" s="148">
        <f>F634/850.9</f>
        <v>222.02021389117405</v>
      </c>
      <c r="G635" s="23">
        <v>1</v>
      </c>
      <c r="H635" s="23">
        <v>850.9</v>
      </c>
      <c r="I635" s="23">
        <v>3</v>
      </c>
      <c r="J635" s="35" t="s">
        <v>95</v>
      </c>
      <c r="K635" s="23">
        <v>3</v>
      </c>
      <c r="L635" s="64">
        <f>L633*1.5</f>
        <v>9.8999999999999986</v>
      </c>
      <c r="M635" s="64" t="s">
        <v>77</v>
      </c>
      <c r="N635" s="25">
        <v>45929</v>
      </c>
      <c r="O635" s="64">
        <f>O633*1.5</f>
        <v>9</v>
      </c>
      <c r="P635" s="64" t="s">
        <v>77</v>
      </c>
      <c r="Q635" s="26">
        <v>45921</v>
      </c>
      <c r="R635" s="26" t="s">
        <v>238</v>
      </c>
      <c r="S635" s="23" t="s">
        <v>166</v>
      </c>
      <c r="T635" s="23" t="s">
        <v>196</v>
      </c>
      <c r="U635" s="110" t="s">
        <v>364</v>
      </c>
    </row>
    <row r="636" spans="2:21" s="144" customFormat="1" ht="28.5" customHeight="1" x14ac:dyDescent="0.2">
      <c r="B636" s="44" t="s">
        <v>329</v>
      </c>
      <c r="C636" s="23" t="s">
        <v>325</v>
      </c>
      <c r="D636" s="23" t="s">
        <v>195</v>
      </c>
      <c r="E636" s="23" t="s">
        <v>577</v>
      </c>
      <c r="F636" s="149">
        <f>F635/365</f>
        <v>0.60827455860595636</v>
      </c>
      <c r="G636" s="23">
        <v>1</v>
      </c>
      <c r="H636" s="23">
        <v>850.9</v>
      </c>
      <c r="I636" s="23">
        <v>4</v>
      </c>
      <c r="J636" s="35" t="s">
        <v>97</v>
      </c>
      <c r="K636" s="23">
        <v>3</v>
      </c>
      <c r="L636" s="64">
        <f>L633*3</f>
        <v>19.799999999999997</v>
      </c>
      <c r="M636" s="64" t="s">
        <v>77</v>
      </c>
      <c r="N636" s="25">
        <v>45929</v>
      </c>
      <c r="O636" s="64">
        <f>O633*3</f>
        <v>18</v>
      </c>
      <c r="P636" s="64" t="s">
        <v>77</v>
      </c>
      <c r="Q636" s="26">
        <v>45921</v>
      </c>
      <c r="R636" s="26" t="s">
        <v>238</v>
      </c>
      <c r="S636" s="23" t="s">
        <v>166</v>
      </c>
      <c r="T636" s="23" t="s">
        <v>196</v>
      </c>
      <c r="U636" s="110" t="s">
        <v>364</v>
      </c>
    </row>
    <row r="637" spans="2:21" s="144" customFormat="1" ht="28.5" customHeight="1" x14ac:dyDescent="0.2">
      <c r="B637" s="44" t="s">
        <v>329</v>
      </c>
      <c r="C637" s="23" t="s">
        <v>325</v>
      </c>
      <c r="D637" s="23" t="s">
        <v>195</v>
      </c>
      <c r="E637" s="23" t="s">
        <v>577</v>
      </c>
      <c r="F637" s="23" t="s">
        <v>370</v>
      </c>
      <c r="G637" s="23">
        <v>1</v>
      </c>
      <c r="H637" s="23">
        <v>850.9</v>
      </c>
      <c r="I637" s="23">
        <v>5</v>
      </c>
      <c r="J637" s="35" t="s">
        <v>96</v>
      </c>
      <c r="K637" s="23">
        <v>4</v>
      </c>
      <c r="L637" s="64">
        <f>L633*2</f>
        <v>13.2</v>
      </c>
      <c r="M637" s="64" t="s">
        <v>77</v>
      </c>
      <c r="N637" s="25">
        <v>45929</v>
      </c>
      <c r="O637" s="64">
        <f>O633*2</f>
        <v>12</v>
      </c>
      <c r="P637" s="64" t="s">
        <v>77</v>
      </c>
      <c r="Q637" s="26">
        <v>45921</v>
      </c>
      <c r="R637" s="26" t="s">
        <v>238</v>
      </c>
      <c r="S637" s="23" t="s">
        <v>166</v>
      </c>
      <c r="T637" s="23" t="s">
        <v>196</v>
      </c>
      <c r="U637" s="110" t="s">
        <v>364</v>
      </c>
    </row>
    <row r="638" spans="2:21" s="144" customFormat="1" ht="28.5" customHeight="1" x14ac:dyDescent="0.2">
      <c r="B638" s="44" t="s">
        <v>329</v>
      </c>
      <c r="C638" s="23" t="s">
        <v>325</v>
      </c>
      <c r="D638" s="23" t="s">
        <v>195</v>
      </c>
      <c r="E638" s="23" t="s">
        <v>577</v>
      </c>
      <c r="F638" s="23"/>
      <c r="G638" s="23">
        <v>1</v>
      </c>
      <c r="H638" s="23">
        <v>850.9</v>
      </c>
      <c r="I638" s="23">
        <v>6</v>
      </c>
      <c r="J638" s="35" t="s">
        <v>72</v>
      </c>
      <c r="K638" s="23">
        <v>4</v>
      </c>
      <c r="L638" s="64">
        <f>L633*4</f>
        <v>26.4</v>
      </c>
      <c r="M638" s="64" t="s">
        <v>77</v>
      </c>
      <c r="N638" s="25">
        <v>45929</v>
      </c>
      <c r="O638" s="64">
        <f>O633*4</f>
        <v>24</v>
      </c>
      <c r="P638" s="64" t="s">
        <v>77</v>
      </c>
      <c r="Q638" s="26">
        <v>45921</v>
      </c>
      <c r="R638" s="26" t="s">
        <v>238</v>
      </c>
      <c r="S638" s="23" t="s">
        <v>166</v>
      </c>
      <c r="T638" s="23" t="s">
        <v>196</v>
      </c>
      <c r="U638" s="110" t="s">
        <v>364</v>
      </c>
    </row>
    <row r="639" spans="2:21" s="144" customFormat="1" ht="28.5" customHeight="1" x14ac:dyDescent="0.2">
      <c r="B639" s="44" t="s">
        <v>329</v>
      </c>
      <c r="C639" s="23" t="s">
        <v>325</v>
      </c>
      <c r="D639" s="23" t="s">
        <v>195</v>
      </c>
      <c r="E639" s="23" t="s">
        <v>577</v>
      </c>
      <c r="F639" s="23"/>
      <c r="G639" s="23">
        <v>1</v>
      </c>
      <c r="H639" s="23">
        <v>850.9</v>
      </c>
      <c r="I639" s="23">
        <v>7</v>
      </c>
      <c r="J639" s="35" t="s">
        <v>72</v>
      </c>
      <c r="K639" s="23">
        <v>5</v>
      </c>
      <c r="L639" s="64">
        <f>L633*5</f>
        <v>33</v>
      </c>
      <c r="M639" s="64" t="s">
        <v>77</v>
      </c>
      <c r="N639" s="25">
        <v>45929</v>
      </c>
      <c r="O639" s="64">
        <f>O633*5</f>
        <v>30</v>
      </c>
      <c r="P639" s="64" t="s">
        <v>77</v>
      </c>
      <c r="Q639" s="26">
        <v>45921</v>
      </c>
      <c r="R639" s="26" t="s">
        <v>238</v>
      </c>
      <c r="S639" s="23" t="s">
        <v>166</v>
      </c>
      <c r="T639" s="23" t="s">
        <v>196</v>
      </c>
      <c r="U639" s="110" t="s">
        <v>364</v>
      </c>
    </row>
    <row r="640" spans="2:21" s="144" customFormat="1" ht="28.5" customHeight="1" x14ac:dyDescent="0.2">
      <c r="B640" s="44" t="s">
        <v>329</v>
      </c>
      <c r="C640" s="23" t="s">
        <v>325</v>
      </c>
      <c r="D640" s="23" t="s">
        <v>195</v>
      </c>
      <c r="E640" s="23" t="s">
        <v>577</v>
      </c>
      <c r="F640" s="23"/>
      <c r="G640" s="23">
        <v>1</v>
      </c>
      <c r="H640" s="23">
        <v>850.9</v>
      </c>
      <c r="I640" s="23">
        <v>8</v>
      </c>
      <c r="J640" s="35" t="s">
        <v>72</v>
      </c>
      <c r="K640" s="23">
        <v>6</v>
      </c>
      <c r="L640" s="64">
        <f>L633*6</f>
        <v>39.599999999999994</v>
      </c>
      <c r="M640" s="64" t="s">
        <v>77</v>
      </c>
      <c r="N640" s="25">
        <v>45929</v>
      </c>
      <c r="O640" s="64">
        <f>O633*6</f>
        <v>36</v>
      </c>
      <c r="P640" s="64" t="s">
        <v>77</v>
      </c>
      <c r="Q640" s="26">
        <v>45921</v>
      </c>
      <c r="R640" s="26" t="s">
        <v>238</v>
      </c>
      <c r="S640" s="23" t="s">
        <v>166</v>
      </c>
      <c r="T640" s="23" t="s">
        <v>196</v>
      </c>
      <c r="U640" s="110" t="s">
        <v>364</v>
      </c>
    </row>
    <row r="641" spans="2:21" s="144" customFormat="1" ht="28.5" customHeight="1" x14ac:dyDescent="0.2">
      <c r="B641" s="44" t="s">
        <v>329</v>
      </c>
      <c r="C641" s="23" t="s">
        <v>325</v>
      </c>
      <c r="D641" s="23" t="s">
        <v>195</v>
      </c>
      <c r="E641" s="23" t="s">
        <v>577</v>
      </c>
      <c r="F641" s="23"/>
      <c r="G641" s="23">
        <v>1</v>
      </c>
      <c r="H641" s="23">
        <v>850.9</v>
      </c>
      <c r="I641" s="23">
        <v>9</v>
      </c>
      <c r="J641" s="35" t="s">
        <v>72</v>
      </c>
      <c r="K641" s="23">
        <v>7</v>
      </c>
      <c r="L641" s="64">
        <f>L633*7</f>
        <v>46.199999999999996</v>
      </c>
      <c r="M641" s="64" t="s">
        <v>77</v>
      </c>
      <c r="N641" s="25">
        <v>45929</v>
      </c>
      <c r="O641" s="64">
        <f>O633*7</f>
        <v>42</v>
      </c>
      <c r="P641" s="64" t="s">
        <v>77</v>
      </c>
      <c r="Q641" s="26">
        <v>45921</v>
      </c>
      <c r="R641" s="26" t="s">
        <v>238</v>
      </c>
      <c r="S641" s="23" t="s">
        <v>166</v>
      </c>
      <c r="T641" s="23" t="s">
        <v>196</v>
      </c>
      <c r="U641" s="110" t="s">
        <v>364</v>
      </c>
    </row>
    <row r="642" spans="2:21" s="144" customFormat="1" ht="28.5" customHeight="1" x14ac:dyDescent="0.2">
      <c r="B642" s="44" t="s">
        <v>329</v>
      </c>
      <c r="C642" s="23" t="s">
        <v>325</v>
      </c>
      <c r="D642" s="23" t="s">
        <v>195</v>
      </c>
      <c r="E642" s="23" t="s">
        <v>577</v>
      </c>
      <c r="F642" s="23"/>
      <c r="G642" s="23">
        <v>1</v>
      </c>
      <c r="H642" s="23">
        <v>850.9</v>
      </c>
      <c r="I642" s="23">
        <v>10</v>
      </c>
      <c r="J642" s="35" t="s">
        <v>72</v>
      </c>
      <c r="K642" s="23">
        <v>8</v>
      </c>
      <c r="L642" s="64">
        <f>L633*8</f>
        <v>52.8</v>
      </c>
      <c r="M642" s="64" t="s">
        <v>77</v>
      </c>
      <c r="N642" s="25">
        <v>45929</v>
      </c>
      <c r="O642" s="64">
        <f>O633*8</f>
        <v>48</v>
      </c>
      <c r="P642" s="64" t="s">
        <v>77</v>
      </c>
      <c r="Q642" s="26">
        <v>45921</v>
      </c>
      <c r="R642" s="26" t="s">
        <v>238</v>
      </c>
      <c r="S642" s="23" t="s">
        <v>166</v>
      </c>
      <c r="T642" s="23" t="s">
        <v>196</v>
      </c>
      <c r="U642" s="110" t="s">
        <v>364</v>
      </c>
    </row>
    <row r="643" spans="2:21" s="144" customFormat="1" ht="28.5" customHeight="1" x14ac:dyDescent="0.2">
      <c r="B643" s="44" t="s">
        <v>329</v>
      </c>
      <c r="C643" s="23" t="s">
        <v>325</v>
      </c>
      <c r="D643" s="23" t="s">
        <v>195</v>
      </c>
      <c r="E643" s="23" t="s">
        <v>577</v>
      </c>
      <c r="F643" s="23"/>
      <c r="G643" s="23">
        <v>1</v>
      </c>
      <c r="H643" s="23">
        <v>850.9</v>
      </c>
      <c r="I643" s="23">
        <v>11</v>
      </c>
      <c r="J643" s="35" t="s">
        <v>100</v>
      </c>
      <c r="K643" s="23">
        <v>2</v>
      </c>
      <c r="L643" s="64">
        <f>L633*0.5</f>
        <v>3.3</v>
      </c>
      <c r="M643" s="64" t="s">
        <v>77</v>
      </c>
      <c r="N643" s="25">
        <v>45929</v>
      </c>
      <c r="O643" s="64">
        <f>O633*0.5</f>
        <v>3</v>
      </c>
      <c r="P643" s="64" t="s">
        <v>77</v>
      </c>
      <c r="Q643" s="26">
        <v>45921</v>
      </c>
      <c r="R643" s="26" t="s">
        <v>238</v>
      </c>
      <c r="S643" s="23" t="s">
        <v>166</v>
      </c>
      <c r="T643" s="23" t="s">
        <v>196</v>
      </c>
      <c r="U643" s="110" t="s">
        <v>364</v>
      </c>
    </row>
    <row r="644" spans="2:21" s="144" customFormat="1" ht="28.5" customHeight="1" x14ac:dyDescent="0.2">
      <c r="B644" s="44" t="s">
        <v>329</v>
      </c>
      <c r="C644" s="23" t="s">
        <v>325</v>
      </c>
      <c r="D644" s="23" t="s">
        <v>195</v>
      </c>
      <c r="E644" s="23" t="s">
        <v>577</v>
      </c>
      <c r="F644" s="23"/>
      <c r="G644" s="23">
        <v>1</v>
      </c>
      <c r="H644" s="23">
        <v>850.9</v>
      </c>
      <c r="I644" s="23">
        <v>12</v>
      </c>
      <c r="J644" s="35" t="s">
        <v>167</v>
      </c>
      <c r="K644" s="23" t="s">
        <v>77</v>
      </c>
      <c r="L644" s="64" t="s">
        <v>77</v>
      </c>
      <c r="M644" s="64" t="s">
        <v>77</v>
      </c>
      <c r="N644" s="25">
        <v>45929</v>
      </c>
      <c r="O644" s="64" t="s">
        <v>77</v>
      </c>
      <c r="P644" s="64" t="s">
        <v>77</v>
      </c>
      <c r="Q644" s="26">
        <v>45921</v>
      </c>
      <c r="R644" s="26" t="s">
        <v>238</v>
      </c>
      <c r="S644" s="23" t="s">
        <v>166</v>
      </c>
      <c r="T644" s="23" t="s">
        <v>196</v>
      </c>
      <c r="U644" s="110" t="s">
        <v>364</v>
      </c>
    </row>
    <row r="645" spans="2:21" s="144" customFormat="1" ht="28.5" customHeight="1" x14ac:dyDescent="0.2">
      <c r="B645" s="44" t="s">
        <v>329</v>
      </c>
      <c r="C645" s="23" t="s">
        <v>325</v>
      </c>
      <c r="D645" s="23" t="s">
        <v>195</v>
      </c>
      <c r="E645" s="23" t="s">
        <v>578</v>
      </c>
      <c r="F645" s="23"/>
      <c r="G645" s="23">
        <v>1</v>
      </c>
      <c r="H645" s="23">
        <v>850.9</v>
      </c>
      <c r="I645" s="23">
        <v>1</v>
      </c>
      <c r="J645" s="35" t="s">
        <v>76</v>
      </c>
      <c r="K645" s="23">
        <v>2</v>
      </c>
      <c r="L645" s="24">
        <v>7.5</v>
      </c>
      <c r="M645" s="64" t="s">
        <v>77</v>
      </c>
      <c r="N645" s="25">
        <v>45929</v>
      </c>
      <c r="O645" s="24">
        <v>6.7</v>
      </c>
      <c r="P645" s="64" t="s">
        <v>77</v>
      </c>
      <c r="Q645" s="26">
        <v>45921</v>
      </c>
      <c r="R645" s="26" t="s">
        <v>238</v>
      </c>
      <c r="S645" s="23" t="s">
        <v>166</v>
      </c>
      <c r="T645" s="23" t="s">
        <v>196</v>
      </c>
      <c r="U645" s="110" t="s">
        <v>364</v>
      </c>
    </row>
    <row r="646" spans="2:21" s="144" customFormat="1" ht="28.5" customHeight="1" x14ac:dyDescent="0.2">
      <c r="B646" s="44" t="s">
        <v>329</v>
      </c>
      <c r="C646" s="23" t="s">
        <v>325</v>
      </c>
      <c r="D646" s="23" t="s">
        <v>195</v>
      </c>
      <c r="E646" s="23" t="s">
        <v>578</v>
      </c>
      <c r="F646" s="23"/>
      <c r="G646" s="23">
        <v>1</v>
      </c>
      <c r="H646" s="23">
        <v>850.9</v>
      </c>
      <c r="I646" s="23">
        <v>2</v>
      </c>
      <c r="J646" s="35" t="s">
        <v>82</v>
      </c>
      <c r="K646" s="23">
        <v>2</v>
      </c>
      <c r="L646" s="24">
        <f>L645*2</f>
        <v>15</v>
      </c>
      <c r="M646" s="64" t="s">
        <v>77</v>
      </c>
      <c r="N646" s="25">
        <v>45929</v>
      </c>
      <c r="O646" s="24">
        <f>O645*2</f>
        <v>13.4</v>
      </c>
      <c r="P646" s="64" t="s">
        <v>77</v>
      </c>
      <c r="Q646" s="26">
        <v>45921</v>
      </c>
      <c r="R646" s="26" t="s">
        <v>238</v>
      </c>
      <c r="S646" s="23" t="s">
        <v>166</v>
      </c>
      <c r="T646" s="23" t="s">
        <v>196</v>
      </c>
      <c r="U646" s="110" t="s">
        <v>364</v>
      </c>
    </row>
    <row r="647" spans="2:21" s="144" customFormat="1" ht="28.5" customHeight="1" x14ac:dyDescent="0.2">
      <c r="B647" s="44" t="s">
        <v>329</v>
      </c>
      <c r="C647" s="23" t="s">
        <v>325</v>
      </c>
      <c r="D647" s="23" t="s">
        <v>195</v>
      </c>
      <c r="E647" s="23" t="s">
        <v>578</v>
      </c>
      <c r="F647" s="23"/>
      <c r="G647" s="23">
        <v>1</v>
      </c>
      <c r="H647" s="23">
        <v>850.9</v>
      </c>
      <c r="I647" s="23">
        <v>3</v>
      </c>
      <c r="J647" s="35" t="s">
        <v>95</v>
      </c>
      <c r="K647" s="23">
        <v>3</v>
      </c>
      <c r="L647" s="64">
        <f>L645*1.5</f>
        <v>11.25</v>
      </c>
      <c r="M647" s="64" t="s">
        <v>77</v>
      </c>
      <c r="N647" s="25">
        <v>45929</v>
      </c>
      <c r="O647" s="64">
        <f>O645*1.5</f>
        <v>10.050000000000001</v>
      </c>
      <c r="P647" s="64" t="s">
        <v>77</v>
      </c>
      <c r="Q647" s="26">
        <v>45921</v>
      </c>
      <c r="R647" s="26" t="s">
        <v>238</v>
      </c>
      <c r="S647" s="23" t="s">
        <v>166</v>
      </c>
      <c r="T647" s="23" t="s">
        <v>196</v>
      </c>
      <c r="U647" s="110" t="s">
        <v>364</v>
      </c>
    </row>
    <row r="648" spans="2:21" s="144" customFormat="1" ht="28.5" customHeight="1" x14ac:dyDescent="0.2">
      <c r="B648" s="44" t="s">
        <v>329</v>
      </c>
      <c r="C648" s="23" t="s">
        <v>325</v>
      </c>
      <c r="D648" s="23" t="s">
        <v>195</v>
      </c>
      <c r="E648" s="23" t="s">
        <v>578</v>
      </c>
      <c r="F648" s="23"/>
      <c r="G648" s="23">
        <v>1</v>
      </c>
      <c r="H648" s="23">
        <v>850.9</v>
      </c>
      <c r="I648" s="23">
        <v>4</v>
      </c>
      <c r="J648" s="35" t="s">
        <v>97</v>
      </c>
      <c r="K648" s="23">
        <v>3</v>
      </c>
      <c r="L648" s="64">
        <f>L645*3</f>
        <v>22.5</v>
      </c>
      <c r="M648" s="64" t="s">
        <v>77</v>
      </c>
      <c r="N648" s="25">
        <v>45929</v>
      </c>
      <c r="O648" s="64">
        <f>O645*3</f>
        <v>20.100000000000001</v>
      </c>
      <c r="P648" s="64" t="s">
        <v>77</v>
      </c>
      <c r="Q648" s="26">
        <v>45921</v>
      </c>
      <c r="R648" s="26" t="s">
        <v>238</v>
      </c>
      <c r="S648" s="23" t="s">
        <v>166</v>
      </c>
      <c r="T648" s="23" t="s">
        <v>196</v>
      </c>
      <c r="U648" s="110" t="s">
        <v>364</v>
      </c>
    </row>
    <row r="649" spans="2:21" s="144" customFormat="1" ht="28.5" customHeight="1" x14ac:dyDescent="0.2">
      <c r="B649" s="44" t="s">
        <v>329</v>
      </c>
      <c r="C649" s="23" t="s">
        <v>325</v>
      </c>
      <c r="D649" s="23" t="s">
        <v>195</v>
      </c>
      <c r="E649" s="23" t="s">
        <v>578</v>
      </c>
      <c r="F649" s="23"/>
      <c r="G649" s="23">
        <v>1</v>
      </c>
      <c r="H649" s="23">
        <v>850.9</v>
      </c>
      <c r="I649" s="23">
        <v>5</v>
      </c>
      <c r="J649" s="35" t="s">
        <v>96</v>
      </c>
      <c r="K649" s="23">
        <v>4</v>
      </c>
      <c r="L649" s="64">
        <f>L645*2</f>
        <v>15</v>
      </c>
      <c r="M649" s="64" t="s">
        <v>77</v>
      </c>
      <c r="N649" s="25">
        <v>45929</v>
      </c>
      <c r="O649" s="64">
        <f>O645*2</f>
        <v>13.4</v>
      </c>
      <c r="P649" s="64" t="s">
        <v>77</v>
      </c>
      <c r="Q649" s="26">
        <v>45921</v>
      </c>
      <c r="R649" s="26" t="s">
        <v>238</v>
      </c>
      <c r="S649" s="23" t="s">
        <v>166</v>
      </c>
      <c r="T649" s="23" t="s">
        <v>196</v>
      </c>
      <c r="U649" s="110" t="s">
        <v>364</v>
      </c>
    </row>
    <row r="650" spans="2:21" s="144" customFormat="1" ht="28.5" customHeight="1" x14ac:dyDescent="0.2">
      <c r="B650" s="44" t="s">
        <v>329</v>
      </c>
      <c r="C650" s="23" t="s">
        <v>325</v>
      </c>
      <c r="D650" s="23" t="s">
        <v>195</v>
      </c>
      <c r="E650" s="23" t="s">
        <v>578</v>
      </c>
      <c r="F650" s="23"/>
      <c r="G650" s="23">
        <v>1</v>
      </c>
      <c r="H650" s="23">
        <v>850.9</v>
      </c>
      <c r="I650" s="23">
        <v>6</v>
      </c>
      <c r="J650" s="35" t="s">
        <v>72</v>
      </c>
      <c r="K650" s="23">
        <v>4</v>
      </c>
      <c r="L650" s="64">
        <f>L645*4</f>
        <v>30</v>
      </c>
      <c r="M650" s="64" t="s">
        <v>77</v>
      </c>
      <c r="N650" s="25">
        <v>45929</v>
      </c>
      <c r="O650" s="64">
        <f>O645*4</f>
        <v>26.8</v>
      </c>
      <c r="P650" s="64" t="s">
        <v>77</v>
      </c>
      <c r="Q650" s="26">
        <v>45921</v>
      </c>
      <c r="R650" s="26" t="s">
        <v>238</v>
      </c>
      <c r="S650" s="23" t="s">
        <v>166</v>
      </c>
      <c r="T650" s="23" t="s">
        <v>196</v>
      </c>
      <c r="U650" s="110" t="s">
        <v>364</v>
      </c>
    </row>
    <row r="651" spans="2:21" s="144" customFormat="1" ht="28.5" customHeight="1" x14ac:dyDescent="0.2">
      <c r="B651" s="44" t="s">
        <v>329</v>
      </c>
      <c r="C651" s="23" t="s">
        <v>325</v>
      </c>
      <c r="D651" s="23" t="s">
        <v>195</v>
      </c>
      <c r="E651" s="23" t="s">
        <v>578</v>
      </c>
      <c r="F651" s="23"/>
      <c r="G651" s="23">
        <v>1</v>
      </c>
      <c r="H651" s="23">
        <v>850.9</v>
      </c>
      <c r="I651" s="23">
        <v>7</v>
      </c>
      <c r="J651" s="35" t="s">
        <v>72</v>
      </c>
      <c r="K651" s="23">
        <v>5</v>
      </c>
      <c r="L651" s="64">
        <f>L645*5</f>
        <v>37.5</v>
      </c>
      <c r="M651" s="64" t="s">
        <v>77</v>
      </c>
      <c r="N651" s="25">
        <v>45929</v>
      </c>
      <c r="O651" s="64">
        <f>O645*5</f>
        <v>33.5</v>
      </c>
      <c r="P651" s="64" t="s">
        <v>77</v>
      </c>
      <c r="Q651" s="26">
        <v>45921</v>
      </c>
      <c r="R651" s="26" t="s">
        <v>238</v>
      </c>
      <c r="S651" s="23" t="s">
        <v>166</v>
      </c>
      <c r="T651" s="23" t="s">
        <v>196</v>
      </c>
      <c r="U651" s="110" t="s">
        <v>364</v>
      </c>
    </row>
    <row r="652" spans="2:21" s="144" customFormat="1" ht="28.5" customHeight="1" x14ac:dyDescent="0.2">
      <c r="B652" s="44" t="s">
        <v>329</v>
      </c>
      <c r="C652" s="23" t="s">
        <v>325</v>
      </c>
      <c r="D652" s="23" t="s">
        <v>195</v>
      </c>
      <c r="E652" s="23" t="s">
        <v>578</v>
      </c>
      <c r="F652" s="23"/>
      <c r="G652" s="23">
        <v>1</v>
      </c>
      <c r="H652" s="23">
        <v>850.9</v>
      </c>
      <c r="I652" s="23">
        <v>8</v>
      </c>
      <c r="J652" s="35" t="s">
        <v>72</v>
      </c>
      <c r="K652" s="23">
        <v>6</v>
      </c>
      <c r="L652" s="64">
        <f>L645*6</f>
        <v>45</v>
      </c>
      <c r="M652" s="64" t="s">
        <v>77</v>
      </c>
      <c r="N652" s="25">
        <v>45929</v>
      </c>
      <c r="O652" s="64">
        <f>O645*6</f>
        <v>40.200000000000003</v>
      </c>
      <c r="P652" s="64" t="s">
        <v>77</v>
      </c>
      <c r="Q652" s="26">
        <v>45921</v>
      </c>
      <c r="R652" s="26" t="s">
        <v>238</v>
      </c>
      <c r="S652" s="23" t="s">
        <v>166</v>
      </c>
      <c r="T652" s="23" t="s">
        <v>196</v>
      </c>
      <c r="U652" s="110" t="s">
        <v>364</v>
      </c>
    </row>
    <row r="653" spans="2:21" s="144" customFormat="1" ht="28.5" customHeight="1" x14ac:dyDescent="0.2">
      <c r="B653" s="44" t="s">
        <v>329</v>
      </c>
      <c r="C653" s="23" t="s">
        <v>325</v>
      </c>
      <c r="D653" s="23" t="s">
        <v>195</v>
      </c>
      <c r="E653" s="23" t="s">
        <v>578</v>
      </c>
      <c r="F653" s="23"/>
      <c r="G653" s="23">
        <v>1</v>
      </c>
      <c r="H653" s="23">
        <v>850.9</v>
      </c>
      <c r="I653" s="23">
        <v>9</v>
      </c>
      <c r="J653" s="35" t="s">
        <v>72</v>
      </c>
      <c r="K653" s="23">
        <v>7</v>
      </c>
      <c r="L653" s="64">
        <f>L645*7</f>
        <v>52.5</v>
      </c>
      <c r="M653" s="64" t="s">
        <v>77</v>
      </c>
      <c r="N653" s="25">
        <v>45929</v>
      </c>
      <c r="O653" s="64">
        <f>O645*7</f>
        <v>46.9</v>
      </c>
      <c r="P653" s="64" t="s">
        <v>77</v>
      </c>
      <c r="Q653" s="26">
        <v>45921</v>
      </c>
      <c r="R653" s="26" t="s">
        <v>238</v>
      </c>
      <c r="S653" s="23" t="s">
        <v>166</v>
      </c>
      <c r="T653" s="23" t="s">
        <v>196</v>
      </c>
      <c r="U653" s="110" t="s">
        <v>364</v>
      </c>
    </row>
    <row r="654" spans="2:21" s="144" customFormat="1" ht="28.5" customHeight="1" x14ac:dyDescent="0.2">
      <c r="B654" s="44" t="s">
        <v>329</v>
      </c>
      <c r="C654" s="23" t="s">
        <v>325</v>
      </c>
      <c r="D654" s="23" t="s">
        <v>195</v>
      </c>
      <c r="E654" s="23" t="s">
        <v>578</v>
      </c>
      <c r="F654" s="23"/>
      <c r="G654" s="23">
        <v>1</v>
      </c>
      <c r="H654" s="23">
        <v>850.9</v>
      </c>
      <c r="I654" s="23">
        <v>10</v>
      </c>
      <c r="J654" s="35" t="s">
        <v>72</v>
      </c>
      <c r="K654" s="23">
        <v>8</v>
      </c>
      <c r="L654" s="64">
        <f>L645*8</f>
        <v>60</v>
      </c>
      <c r="M654" s="64" t="s">
        <v>77</v>
      </c>
      <c r="N654" s="25">
        <v>45929</v>
      </c>
      <c r="O654" s="64">
        <f>O645*8</f>
        <v>53.6</v>
      </c>
      <c r="P654" s="64" t="s">
        <v>77</v>
      </c>
      <c r="Q654" s="26">
        <v>45921</v>
      </c>
      <c r="R654" s="26" t="s">
        <v>238</v>
      </c>
      <c r="S654" s="23" t="s">
        <v>166</v>
      </c>
      <c r="T654" s="23" t="s">
        <v>196</v>
      </c>
      <c r="U654" s="110" t="s">
        <v>364</v>
      </c>
    </row>
    <row r="655" spans="2:21" s="144" customFormat="1" ht="28.5" customHeight="1" x14ac:dyDescent="0.2">
      <c r="B655" s="44" t="s">
        <v>329</v>
      </c>
      <c r="C655" s="23" t="s">
        <v>325</v>
      </c>
      <c r="D655" s="23" t="s">
        <v>195</v>
      </c>
      <c r="E655" s="23" t="s">
        <v>578</v>
      </c>
      <c r="F655" s="23"/>
      <c r="G655" s="23">
        <v>1</v>
      </c>
      <c r="H655" s="23">
        <v>850.9</v>
      </c>
      <c r="I655" s="23">
        <v>11</v>
      </c>
      <c r="J655" s="35" t="s">
        <v>100</v>
      </c>
      <c r="K655" s="23">
        <v>2</v>
      </c>
      <c r="L655" s="64">
        <f>L645*0.5</f>
        <v>3.75</v>
      </c>
      <c r="M655" s="64" t="s">
        <v>77</v>
      </c>
      <c r="N655" s="25">
        <v>45929</v>
      </c>
      <c r="O655" s="64">
        <f>O645*0.5</f>
        <v>3.35</v>
      </c>
      <c r="P655" s="64" t="s">
        <v>77</v>
      </c>
      <c r="Q655" s="26">
        <v>45921</v>
      </c>
      <c r="R655" s="26" t="s">
        <v>238</v>
      </c>
      <c r="S655" s="23" t="s">
        <v>166</v>
      </c>
      <c r="T655" s="23" t="s">
        <v>196</v>
      </c>
      <c r="U655" s="110" t="s">
        <v>364</v>
      </c>
    </row>
    <row r="656" spans="2:21" s="144" customFormat="1" ht="28.5" customHeight="1" x14ac:dyDescent="0.2">
      <c r="B656" s="44" t="s">
        <v>329</v>
      </c>
      <c r="C656" s="23" t="s">
        <v>325</v>
      </c>
      <c r="D656" s="23" t="s">
        <v>195</v>
      </c>
      <c r="E656" s="23" t="s">
        <v>578</v>
      </c>
      <c r="F656" s="23"/>
      <c r="G656" s="23">
        <v>1</v>
      </c>
      <c r="H656" s="23">
        <v>850.9</v>
      </c>
      <c r="I656" s="23">
        <v>12</v>
      </c>
      <c r="J656" s="35" t="s">
        <v>167</v>
      </c>
      <c r="K656" s="23" t="s">
        <v>77</v>
      </c>
      <c r="L656" s="64" t="s">
        <v>77</v>
      </c>
      <c r="M656" s="64" t="s">
        <v>77</v>
      </c>
      <c r="N656" s="25">
        <v>45929</v>
      </c>
      <c r="O656" s="64" t="s">
        <v>77</v>
      </c>
      <c r="P656" s="64" t="s">
        <v>77</v>
      </c>
      <c r="Q656" s="26">
        <v>45921</v>
      </c>
      <c r="R656" s="26" t="s">
        <v>238</v>
      </c>
      <c r="S656" s="23" t="s">
        <v>166</v>
      </c>
      <c r="T656" s="23" t="s">
        <v>196</v>
      </c>
      <c r="U656" s="110" t="s">
        <v>364</v>
      </c>
    </row>
    <row r="657" spans="2:21" s="144" customFormat="1" ht="28.5" customHeight="1" x14ac:dyDescent="0.2">
      <c r="B657" s="44" t="s">
        <v>329</v>
      </c>
      <c r="C657" s="23" t="s">
        <v>325</v>
      </c>
      <c r="D657" s="23" t="s">
        <v>195</v>
      </c>
      <c r="E657" s="23" t="s">
        <v>579</v>
      </c>
      <c r="F657" s="23"/>
      <c r="G657" s="23">
        <v>1</v>
      </c>
      <c r="H657" s="23">
        <v>850.9</v>
      </c>
      <c r="I657" s="23">
        <v>1</v>
      </c>
      <c r="J657" s="35" t="s">
        <v>76</v>
      </c>
      <c r="K657" s="23">
        <v>2</v>
      </c>
      <c r="L657" s="24">
        <v>6</v>
      </c>
      <c r="M657" s="64" t="s">
        <v>77</v>
      </c>
      <c r="N657" s="25">
        <v>45929</v>
      </c>
      <c r="O657" s="24">
        <v>5.5</v>
      </c>
      <c r="P657" s="64" t="s">
        <v>77</v>
      </c>
      <c r="Q657" s="26">
        <v>45921</v>
      </c>
      <c r="R657" s="26" t="s">
        <v>238</v>
      </c>
      <c r="S657" s="23" t="s">
        <v>166</v>
      </c>
      <c r="T657" s="23" t="s">
        <v>196</v>
      </c>
      <c r="U657" s="110" t="s">
        <v>364</v>
      </c>
    </row>
    <row r="658" spans="2:21" s="144" customFormat="1" ht="28.5" customHeight="1" x14ac:dyDescent="0.2">
      <c r="B658" s="44" t="s">
        <v>329</v>
      </c>
      <c r="C658" s="23" t="s">
        <v>325</v>
      </c>
      <c r="D658" s="23" t="s">
        <v>195</v>
      </c>
      <c r="E658" s="23" t="s">
        <v>579</v>
      </c>
      <c r="F658" s="23"/>
      <c r="G658" s="23">
        <v>1</v>
      </c>
      <c r="H658" s="23">
        <v>850.9</v>
      </c>
      <c r="I658" s="23">
        <v>2</v>
      </c>
      <c r="J658" s="35" t="s">
        <v>82</v>
      </c>
      <c r="K658" s="23">
        <v>2</v>
      </c>
      <c r="L658" s="24">
        <f>L657*2</f>
        <v>12</v>
      </c>
      <c r="M658" s="64" t="s">
        <v>77</v>
      </c>
      <c r="N658" s="25">
        <v>45929</v>
      </c>
      <c r="O658" s="24">
        <f>O657*2</f>
        <v>11</v>
      </c>
      <c r="P658" s="64" t="s">
        <v>77</v>
      </c>
      <c r="Q658" s="26">
        <v>45921</v>
      </c>
      <c r="R658" s="26" t="s">
        <v>238</v>
      </c>
      <c r="S658" s="23" t="s">
        <v>166</v>
      </c>
      <c r="T658" s="23" t="s">
        <v>196</v>
      </c>
      <c r="U658" s="110" t="s">
        <v>364</v>
      </c>
    </row>
    <row r="659" spans="2:21" s="144" customFormat="1" ht="28.5" customHeight="1" x14ac:dyDescent="0.2">
      <c r="B659" s="44" t="s">
        <v>329</v>
      </c>
      <c r="C659" s="23" t="s">
        <v>325</v>
      </c>
      <c r="D659" s="23" t="s">
        <v>195</v>
      </c>
      <c r="E659" s="23" t="s">
        <v>579</v>
      </c>
      <c r="F659" s="23"/>
      <c r="G659" s="23">
        <v>1</v>
      </c>
      <c r="H659" s="23">
        <v>850.9</v>
      </c>
      <c r="I659" s="23">
        <v>3</v>
      </c>
      <c r="J659" s="35" t="s">
        <v>95</v>
      </c>
      <c r="K659" s="23">
        <v>3</v>
      </c>
      <c r="L659" s="64">
        <f>L657*1.5</f>
        <v>9</v>
      </c>
      <c r="M659" s="64" t="s">
        <v>77</v>
      </c>
      <c r="N659" s="25">
        <v>45929</v>
      </c>
      <c r="O659" s="64">
        <f>O657*1.5</f>
        <v>8.25</v>
      </c>
      <c r="P659" s="64" t="s">
        <v>77</v>
      </c>
      <c r="Q659" s="26">
        <v>45921</v>
      </c>
      <c r="R659" s="26" t="s">
        <v>238</v>
      </c>
      <c r="S659" s="23" t="s">
        <v>166</v>
      </c>
      <c r="T659" s="23" t="s">
        <v>196</v>
      </c>
      <c r="U659" s="110" t="s">
        <v>364</v>
      </c>
    </row>
    <row r="660" spans="2:21" s="144" customFormat="1" ht="28.5" customHeight="1" x14ac:dyDescent="0.2">
      <c r="B660" s="44" t="s">
        <v>329</v>
      </c>
      <c r="C660" s="23" t="s">
        <v>325</v>
      </c>
      <c r="D660" s="23" t="s">
        <v>195</v>
      </c>
      <c r="E660" s="23" t="s">
        <v>579</v>
      </c>
      <c r="F660" s="23"/>
      <c r="G660" s="23">
        <v>1</v>
      </c>
      <c r="H660" s="23">
        <v>850.9</v>
      </c>
      <c r="I660" s="23">
        <v>4</v>
      </c>
      <c r="J660" s="35" t="s">
        <v>97</v>
      </c>
      <c r="K660" s="23">
        <v>3</v>
      </c>
      <c r="L660" s="64">
        <f>L657*3</f>
        <v>18</v>
      </c>
      <c r="M660" s="64" t="s">
        <v>77</v>
      </c>
      <c r="N660" s="25">
        <v>45929</v>
      </c>
      <c r="O660" s="64">
        <f>O657*3</f>
        <v>16.5</v>
      </c>
      <c r="P660" s="64" t="s">
        <v>77</v>
      </c>
      <c r="Q660" s="26">
        <v>45921</v>
      </c>
      <c r="R660" s="26" t="s">
        <v>238</v>
      </c>
      <c r="S660" s="23" t="s">
        <v>166</v>
      </c>
      <c r="T660" s="23" t="s">
        <v>196</v>
      </c>
      <c r="U660" s="110" t="s">
        <v>364</v>
      </c>
    </row>
    <row r="661" spans="2:21" s="144" customFormat="1" ht="28.5" customHeight="1" x14ac:dyDescent="0.2">
      <c r="B661" s="44" t="s">
        <v>329</v>
      </c>
      <c r="C661" s="23" t="s">
        <v>325</v>
      </c>
      <c r="D661" s="23" t="s">
        <v>195</v>
      </c>
      <c r="E661" s="23" t="s">
        <v>579</v>
      </c>
      <c r="F661" s="23"/>
      <c r="G661" s="23">
        <v>1</v>
      </c>
      <c r="H661" s="23">
        <v>850.9</v>
      </c>
      <c r="I661" s="23">
        <v>5</v>
      </c>
      <c r="J661" s="35" t="s">
        <v>96</v>
      </c>
      <c r="K661" s="23">
        <v>4</v>
      </c>
      <c r="L661" s="64">
        <f>L657*2</f>
        <v>12</v>
      </c>
      <c r="M661" s="64" t="s">
        <v>77</v>
      </c>
      <c r="N661" s="25">
        <v>45929</v>
      </c>
      <c r="O661" s="64">
        <f>O657*2</f>
        <v>11</v>
      </c>
      <c r="P661" s="64" t="s">
        <v>77</v>
      </c>
      <c r="Q661" s="26">
        <v>45921</v>
      </c>
      <c r="R661" s="26" t="s">
        <v>238</v>
      </c>
      <c r="S661" s="23" t="s">
        <v>166</v>
      </c>
      <c r="T661" s="23" t="s">
        <v>196</v>
      </c>
      <c r="U661" s="110" t="s">
        <v>364</v>
      </c>
    </row>
    <row r="662" spans="2:21" s="144" customFormat="1" ht="28.5" customHeight="1" x14ac:dyDescent="0.2">
      <c r="B662" s="44" t="s">
        <v>329</v>
      </c>
      <c r="C662" s="23" t="s">
        <v>325</v>
      </c>
      <c r="D662" s="23" t="s">
        <v>195</v>
      </c>
      <c r="E662" s="23" t="s">
        <v>579</v>
      </c>
      <c r="F662" s="23"/>
      <c r="G662" s="23">
        <v>1</v>
      </c>
      <c r="H662" s="23">
        <v>850.9</v>
      </c>
      <c r="I662" s="23">
        <v>6</v>
      </c>
      <c r="J662" s="35" t="s">
        <v>72</v>
      </c>
      <c r="K662" s="23">
        <v>4</v>
      </c>
      <c r="L662" s="64">
        <f>L657*4</f>
        <v>24</v>
      </c>
      <c r="M662" s="64" t="s">
        <v>77</v>
      </c>
      <c r="N662" s="25">
        <v>45929</v>
      </c>
      <c r="O662" s="64">
        <f>O657*4</f>
        <v>22</v>
      </c>
      <c r="P662" s="64" t="s">
        <v>77</v>
      </c>
      <c r="Q662" s="26">
        <v>45921</v>
      </c>
      <c r="R662" s="26" t="s">
        <v>238</v>
      </c>
      <c r="S662" s="23" t="s">
        <v>166</v>
      </c>
      <c r="T662" s="23" t="s">
        <v>196</v>
      </c>
      <c r="U662" s="110" t="s">
        <v>364</v>
      </c>
    </row>
    <row r="663" spans="2:21" s="144" customFormat="1" ht="28.5" customHeight="1" x14ac:dyDescent="0.2">
      <c r="B663" s="44" t="s">
        <v>329</v>
      </c>
      <c r="C663" s="23" t="s">
        <v>325</v>
      </c>
      <c r="D663" s="23" t="s">
        <v>195</v>
      </c>
      <c r="E663" s="23" t="s">
        <v>579</v>
      </c>
      <c r="F663" s="23"/>
      <c r="G663" s="23">
        <v>1</v>
      </c>
      <c r="H663" s="23">
        <v>850.9</v>
      </c>
      <c r="I663" s="23">
        <v>7</v>
      </c>
      <c r="J663" s="35" t="s">
        <v>72</v>
      </c>
      <c r="K663" s="23">
        <v>5</v>
      </c>
      <c r="L663" s="64">
        <f>L657*5</f>
        <v>30</v>
      </c>
      <c r="M663" s="64" t="s">
        <v>77</v>
      </c>
      <c r="N663" s="25">
        <v>45929</v>
      </c>
      <c r="O663" s="64">
        <f>O657*5</f>
        <v>27.5</v>
      </c>
      <c r="P663" s="64" t="s">
        <v>77</v>
      </c>
      <c r="Q663" s="26">
        <v>45921</v>
      </c>
      <c r="R663" s="26" t="s">
        <v>238</v>
      </c>
      <c r="S663" s="23" t="s">
        <v>166</v>
      </c>
      <c r="T663" s="23" t="s">
        <v>196</v>
      </c>
      <c r="U663" s="110" t="s">
        <v>364</v>
      </c>
    </row>
    <row r="664" spans="2:21" s="144" customFormat="1" ht="28.5" customHeight="1" x14ac:dyDescent="0.2">
      <c r="B664" s="44" t="s">
        <v>329</v>
      </c>
      <c r="C664" s="23" t="s">
        <v>325</v>
      </c>
      <c r="D664" s="23" t="s">
        <v>195</v>
      </c>
      <c r="E664" s="23" t="s">
        <v>579</v>
      </c>
      <c r="F664" s="23"/>
      <c r="G664" s="23">
        <v>1</v>
      </c>
      <c r="H664" s="23">
        <v>850.9</v>
      </c>
      <c r="I664" s="23">
        <v>8</v>
      </c>
      <c r="J664" s="35" t="s">
        <v>72</v>
      </c>
      <c r="K664" s="23">
        <v>6</v>
      </c>
      <c r="L664" s="64">
        <f>L657*6</f>
        <v>36</v>
      </c>
      <c r="M664" s="64" t="s">
        <v>77</v>
      </c>
      <c r="N664" s="25">
        <v>45929</v>
      </c>
      <c r="O664" s="64">
        <f>O657*6</f>
        <v>33</v>
      </c>
      <c r="P664" s="64" t="s">
        <v>77</v>
      </c>
      <c r="Q664" s="26">
        <v>45921</v>
      </c>
      <c r="R664" s="26" t="s">
        <v>238</v>
      </c>
      <c r="S664" s="23" t="s">
        <v>166</v>
      </c>
      <c r="T664" s="23" t="s">
        <v>196</v>
      </c>
      <c r="U664" s="110" t="s">
        <v>364</v>
      </c>
    </row>
    <row r="665" spans="2:21" s="144" customFormat="1" ht="28.5" customHeight="1" x14ac:dyDescent="0.2">
      <c r="B665" s="44" t="s">
        <v>329</v>
      </c>
      <c r="C665" s="23" t="s">
        <v>325</v>
      </c>
      <c r="D665" s="23" t="s">
        <v>195</v>
      </c>
      <c r="E665" s="23" t="s">
        <v>579</v>
      </c>
      <c r="F665" s="23"/>
      <c r="G665" s="23">
        <v>1</v>
      </c>
      <c r="H665" s="23">
        <v>850.9</v>
      </c>
      <c r="I665" s="23">
        <v>9</v>
      </c>
      <c r="J665" s="35" t="s">
        <v>72</v>
      </c>
      <c r="K665" s="23">
        <v>7</v>
      </c>
      <c r="L665" s="64">
        <f>L657*7</f>
        <v>42</v>
      </c>
      <c r="M665" s="64" t="s">
        <v>77</v>
      </c>
      <c r="N665" s="25">
        <v>45929</v>
      </c>
      <c r="O665" s="64">
        <f>O657*7</f>
        <v>38.5</v>
      </c>
      <c r="P665" s="64" t="s">
        <v>77</v>
      </c>
      <c r="Q665" s="26">
        <v>45921</v>
      </c>
      <c r="R665" s="26" t="s">
        <v>238</v>
      </c>
      <c r="S665" s="23" t="s">
        <v>166</v>
      </c>
      <c r="T665" s="23" t="s">
        <v>196</v>
      </c>
      <c r="U665" s="110" t="s">
        <v>364</v>
      </c>
    </row>
    <row r="666" spans="2:21" s="144" customFormat="1" ht="28.5" customHeight="1" x14ac:dyDescent="0.2">
      <c r="B666" s="44" t="s">
        <v>329</v>
      </c>
      <c r="C666" s="23" t="s">
        <v>325</v>
      </c>
      <c r="D666" s="23" t="s">
        <v>195</v>
      </c>
      <c r="E666" s="23" t="s">
        <v>579</v>
      </c>
      <c r="F666" s="23"/>
      <c r="G666" s="23">
        <v>1</v>
      </c>
      <c r="H666" s="23">
        <v>850.9</v>
      </c>
      <c r="I666" s="23">
        <v>10</v>
      </c>
      <c r="J666" s="35" t="s">
        <v>72</v>
      </c>
      <c r="K666" s="23">
        <v>8</v>
      </c>
      <c r="L666" s="64">
        <f>L657*8</f>
        <v>48</v>
      </c>
      <c r="M666" s="64" t="s">
        <v>77</v>
      </c>
      <c r="N666" s="25">
        <v>45929</v>
      </c>
      <c r="O666" s="64">
        <f>O657*8</f>
        <v>44</v>
      </c>
      <c r="P666" s="64" t="s">
        <v>77</v>
      </c>
      <c r="Q666" s="26">
        <v>45921</v>
      </c>
      <c r="R666" s="26" t="s">
        <v>238</v>
      </c>
      <c r="S666" s="23" t="s">
        <v>166</v>
      </c>
      <c r="T666" s="23" t="s">
        <v>196</v>
      </c>
      <c r="U666" s="110" t="s">
        <v>364</v>
      </c>
    </row>
    <row r="667" spans="2:21" s="144" customFormat="1" ht="28.5" customHeight="1" x14ac:dyDescent="0.2">
      <c r="B667" s="44" t="s">
        <v>329</v>
      </c>
      <c r="C667" s="23" t="s">
        <v>325</v>
      </c>
      <c r="D667" s="23" t="s">
        <v>195</v>
      </c>
      <c r="E667" s="23" t="s">
        <v>579</v>
      </c>
      <c r="F667" s="23"/>
      <c r="G667" s="23">
        <v>1</v>
      </c>
      <c r="H667" s="23">
        <v>850.9</v>
      </c>
      <c r="I667" s="23">
        <v>11</v>
      </c>
      <c r="J667" s="35" t="s">
        <v>100</v>
      </c>
      <c r="K667" s="23">
        <v>2</v>
      </c>
      <c r="L667" s="64">
        <f>L657*0.5</f>
        <v>3</v>
      </c>
      <c r="M667" s="64" t="s">
        <v>77</v>
      </c>
      <c r="N667" s="25">
        <v>45929</v>
      </c>
      <c r="O667" s="64">
        <f>O657*0.5</f>
        <v>2.75</v>
      </c>
      <c r="P667" s="64" t="s">
        <v>77</v>
      </c>
      <c r="Q667" s="26">
        <v>45921</v>
      </c>
      <c r="R667" s="26" t="s">
        <v>238</v>
      </c>
      <c r="S667" s="23" t="s">
        <v>166</v>
      </c>
      <c r="T667" s="23" t="s">
        <v>196</v>
      </c>
      <c r="U667" s="110" t="s">
        <v>364</v>
      </c>
    </row>
    <row r="668" spans="2:21" s="144" customFormat="1" ht="28.5" customHeight="1" x14ac:dyDescent="0.2">
      <c r="B668" s="44" t="s">
        <v>329</v>
      </c>
      <c r="C668" s="23" t="s">
        <v>325</v>
      </c>
      <c r="D668" s="23" t="s">
        <v>195</v>
      </c>
      <c r="E668" s="23" t="s">
        <v>579</v>
      </c>
      <c r="F668" s="23"/>
      <c r="G668" s="23">
        <v>1</v>
      </c>
      <c r="H668" s="23">
        <v>850.9</v>
      </c>
      <c r="I668" s="23">
        <v>12</v>
      </c>
      <c r="J668" s="35" t="s">
        <v>167</v>
      </c>
      <c r="K668" s="23" t="s">
        <v>77</v>
      </c>
      <c r="L668" s="64" t="s">
        <v>77</v>
      </c>
      <c r="M668" s="64" t="s">
        <v>77</v>
      </c>
      <c r="N668" s="25">
        <v>45929</v>
      </c>
      <c r="O668" s="64" t="s">
        <v>77</v>
      </c>
      <c r="P668" s="64" t="s">
        <v>77</v>
      </c>
      <c r="Q668" s="26">
        <v>45921</v>
      </c>
      <c r="R668" s="26" t="s">
        <v>238</v>
      </c>
      <c r="S668" s="23" t="s">
        <v>166</v>
      </c>
      <c r="T668" s="23" t="s">
        <v>196</v>
      </c>
      <c r="U668" s="110" t="s">
        <v>364</v>
      </c>
    </row>
    <row r="669" spans="2:21" s="144" customFormat="1" ht="28.5" customHeight="1" x14ac:dyDescent="0.2">
      <c r="B669" s="44" t="s">
        <v>329</v>
      </c>
      <c r="C669" s="23" t="s">
        <v>325</v>
      </c>
      <c r="D669" s="23" t="s">
        <v>195</v>
      </c>
      <c r="E669" s="23" t="s">
        <v>580</v>
      </c>
      <c r="F669" s="23"/>
      <c r="G669" s="23">
        <v>1</v>
      </c>
      <c r="H669" s="23">
        <v>850.9</v>
      </c>
      <c r="I669" s="23">
        <v>1</v>
      </c>
      <c r="J669" s="35" t="s">
        <v>76</v>
      </c>
      <c r="K669" s="23">
        <v>2</v>
      </c>
      <c r="L669" s="24">
        <v>6</v>
      </c>
      <c r="M669" s="64" t="s">
        <v>77</v>
      </c>
      <c r="N669" s="25">
        <v>45929</v>
      </c>
      <c r="O669" s="24">
        <v>5.5</v>
      </c>
      <c r="P669" s="64" t="s">
        <v>77</v>
      </c>
      <c r="Q669" s="26">
        <v>45921</v>
      </c>
      <c r="R669" s="26" t="s">
        <v>238</v>
      </c>
      <c r="S669" s="23" t="s">
        <v>166</v>
      </c>
      <c r="T669" s="23" t="s">
        <v>196</v>
      </c>
      <c r="U669" s="110" t="s">
        <v>364</v>
      </c>
    </row>
    <row r="670" spans="2:21" s="144" customFormat="1" ht="28.5" customHeight="1" x14ac:dyDescent="0.2">
      <c r="B670" s="44" t="s">
        <v>329</v>
      </c>
      <c r="C670" s="23" t="s">
        <v>325</v>
      </c>
      <c r="D670" s="23" t="s">
        <v>195</v>
      </c>
      <c r="E670" s="23" t="s">
        <v>580</v>
      </c>
      <c r="F670" s="23"/>
      <c r="G670" s="23">
        <v>1</v>
      </c>
      <c r="H670" s="23">
        <v>850.9</v>
      </c>
      <c r="I670" s="23">
        <v>2</v>
      </c>
      <c r="J670" s="35" t="s">
        <v>82</v>
      </c>
      <c r="K670" s="23">
        <v>2</v>
      </c>
      <c r="L670" s="24">
        <f>L669*2</f>
        <v>12</v>
      </c>
      <c r="M670" s="64" t="s">
        <v>77</v>
      </c>
      <c r="N670" s="25">
        <v>45929</v>
      </c>
      <c r="O670" s="24">
        <f>O669*2</f>
        <v>11</v>
      </c>
      <c r="P670" s="64" t="s">
        <v>77</v>
      </c>
      <c r="Q670" s="26">
        <v>45921</v>
      </c>
      <c r="R670" s="26" t="s">
        <v>238</v>
      </c>
      <c r="S670" s="23" t="s">
        <v>166</v>
      </c>
      <c r="T670" s="23" t="s">
        <v>196</v>
      </c>
      <c r="U670" s="110" t="s">
        <v>364</v>
      </c>
    </row>
    <row r="671" spans="2:21" s="144" customFormat="1" ht="28.5" customHeight="1" x14ac:dyDescent="0.2">
      <c r="B671" s="44" t="s">
        <v>329</v>
      </c>
      <c r="C671" s="23" t="s">
        <v>325</v>
      </c>
      <c r="D671" s="23" t="s">
        <v>195</v>
      </c>
      <c r="E671" s="23" t="s">
        <v>580</v>
      </c>
      <c r="F671" s="23"/>
      <c r="G671" s="23">
        <v>1</v>
      </c>
      <c r="H671" s="23">
        <v>850.9</v>
      </c>
      <c r="I671" s="23">
        <v>3</v>
      </c>
      <c r="J671" s="35" t="s">
        <v>95</v>
      </c>
      <c r="K671" s="23">
        <v>3</v>
      </c>
      <c r="L671" s="64">
        <f>L669*1.5</f>
        <v>9</v>
      </c>
      <c r="M671" s="64" t="s">
        <v>77</v>
      </c>
      <c r="N671" s="25">
        <v>45929</v>
      </c>
      <c r="O671" s="64">
        <f>O669*1.5</f>
        <v>8.25</v>
      </c>
      <c r="P671" s="64" t="s">
        <v>77</v>
      </c>
      <c r="Q671" s="26">
        <v>45921</v>
      </c>
      <c r="R671" s="26" t="s">
        <v>238</v>
      </c>
      <c r="S671" s="23" t="s">
        <v>166</v>
      </c>
      <c r="T671" s="23" t="s">
        <v>196</v>
      </c>
      <c r="U671" s="110" t="s">
        <v>364</v>
      </c>
    </row>
    <row r="672" spans="2:21" s="144" customFormat="1" ht="28.5" customHeight="1" x14ac:dyDescent="0.2">
      <c r="B672" s="44" t="s">
        <v>329</v>
      </c>
      <c r="C672" s="23" t="s">
        <v>325</v>
      </c>
      <c r="D672" s="23" t="s">
        <v>195</v>
      </c>
      <c r="E672" s="23" t="s">
        <v>580</v>
      </c>
      <c r="F672" s="23"/>
      <c r="G672" s="23">
        <v>1</v>
      </c>
      <c r="H672" s="23">
        <v>850.9</v>
      </c>
      <c r="I672" s="23">
        <v>4</v>
      </c>
      <c r="J672" s="35" t="s">
        <v>97</v>
      </c>
      <c r="K672" s="23">
        <v>3</v>
      </c>
      <c r="L672" s="64">
        <f>L669*3</f>
        <v>18</v>
      </c>
      <c r="M672" s="64" t="s">
        <v>77</v>
      </c>
      <c r="N672" s="25">
        <v>45929</v>
      </c>
      <c r="O672" s="64">
        <f>O669*3</f>
        <v>16.5</v>
      </c>
      <c r="P672" s="64" t="s">
        <v>77</v>
      </c>
      <c r="Q672" s="26">
        <v>45921</v>
      </c>
      <c r="R672" s="26" t="s">
        <v>238</v>
      </c>
      <c r="S672" s="23" t="s">
        <v>166</v>
      </c>
      <c r="T672" s="23" t="s">
        <v>196</v>
      </c>
      <c r="U672" s="110" t="s">
        <v>364</v>
      </c>
    </row>
    <row r="673" spans="2:21" s="144" customFormat="1" ht="28.5" customHeight="1" x14ac:dyDescent="0.2">
      <c r="B673" s="44" t="s">
        <v>329</v>
      </c>
      <c r="C673" s="23" t="s">
        <v>325</v>
      </c>
      <c r="D673" s="23" t="s">
        <v>195</v>
      </c>
      <c r="E673" s="23" t="s">
        <v>580</v>
      </c>
      <c r="F673" s="23"/>
      <c r="G673" s="23">
        <v>1</v>
      </c>
      <c r="H673" s="23">
        <v>850.9</v>
      </c>
      <c r="I673" s="23">
        <v>5</v>
      </c>
      <c r="J673" s="35" t="s">
        <v>96</v>
      </c>
      <c r="K673" s="23">
        <v>4</v>
      </c>
      <c r="L673" s="64">
        <f>L669*2</f>
        <v>12</v>
      </c>
      <c r="M673" s="64" t="s">
        <v>77</v>
      </c>
      <c r="N673" s="25">
        <v>45929</v>
      </c>
      <c r="O673" s="64">
        <f>O669*2</f>
        <v>11</v>
      </c>
      <c r="P673" s="64" t="s">
        <v>77</v>
      </c>
      <c r="Q673" s="26">
        <v>45921</v>
      </c>
      <c r="R673" s="26" t="s">
        <v>238</v>
      </c>
      <c r="S673" s="23" t="s">
        <v>166</v>
      </c>
      <c r="T673" s="23" t="s">
        <v>196</v>
      </c>
      <c r="U673" s="110" t="s">
        <v>364</v>
      </c>
    </row>
    <row r="674" spans="2:21" s="144" customFormat="1" ht="28.5" customHeight="1" x14ac:dyDescent="0.2">
      <c r="B674" s="44" t="s">
        <v>329</v>
      </c>
      <c r="C674" s="23" t="s">
        <v>325</v>
      </c>
      <c r="D674" s="23" t="s">
        <v>195</v>
      </c>
      <c r="E674" s="23" t="s">
        <v>580</v>
      </c>
      <c r="F674" s="23"/>
      <c r="G674" s="23">
        <v>1</v>
      </c>
      <c r="H674" s="23">
        <v>850.9</v>
      </c>
      <c r="I674" s="23">
        <v>6</v>
      </c>
      <c r="J674" s="35" t="s">
        <v>72</v>
      </c>
      <c r="K674" s="23">
        <v>4</v>
      </c>
      <c r="L674" s="64">
        <f>L669*4</f>
        <v>24</v>
      </c>
      <c r="M674" s="64" t="s">
        <v>77</v>
      </c>
      <c r="N674" s="25">
        <v>45929</v>
      </c>
      <c r="O674" s="64">
        <f>O669*4</f>
        <v>22</v>
      </c>
      <c r="P674" s="64" t="s">
        <v>77</v>
      </c>
      <c r="Q674" s="26">
        <v>45921</v>
      </c>
      <c r="R674" s="26" t="s">
        <v>238</v>
      </c>
      <c r="S674" s="23" t="s">
        <v>166</v>
      </c>
      <c r="T674" s="23" t="s">
        <v>196</v>
      </c>
      <c r="U674" s="110" t="s">
        <v>364</v>
      </c>
    </row>
    <row r="675" spans="2:21" s="144" customFormat="1" ht="28.5" customHeight="1" x14ac:dyDescent="0.2">
      <c r="B675" s="44" t="s">
        <v>329</v>
      </c>
      <c r="C675" s="23" t="s">
        <v>325</v>
      </c>
      <c r="D675" s="23" t="s">
        <v>195</v>
      </c>
      <c r="E675" s="23" t="s">
        <v>580</v>
      </c>
      <c r="F675" s="23"/>
      <c r="G675" s="23">
        <v>1</v>
      </c>
      <c r="H675" s="23">
        <v>850.9</v>
      </c>
      <c r="I675" s="23">
        <v>7</v>
      </c>
      <c r="J675" s="35" t="s">
        <v>72</v>
      </c>
      <c r="K675" s="23">
        <v>5</v>
      </c>
      <c r="L675" s="64">
        <f>L669*5</f>
        <v>30</v>
      </c>
      <c r="M675" s="64" t="s">
        <v>77</v>
      </c>
      <c r="N675" s="25">
        <v>45929</v>
      </c>
      <c r="O675" s="64">
        <f>O669*5</f>
        <v>27.5</v>
      </c>
      <c r="P675" s="64" t="s">
        <v>77</v>
      </c>
      <c r="Q675" s="26">
        <v>45921</v>
      </c>
      <c r="R675" s="26" t="s">
        <v>238</v>
      </c>
      <c r="S675" s="23" t="s">
        <v>166</v>
      </c>
      <c r="T675" s="23" t="s">
        <v>196</v>
      </c>
      <c r="U675" s="110" t="s">
        <v>364</v>
      </c>
    </row>
    <row r="676" spans="2:21" s="144" customFormat="1" ht="28.5" customHeight="1" x14ac:dyDescent="0.2">
      <c r="B676" s="44" t="s">
        <v>329</v>
      </c>
      <c r="C676" s="23" t="s">
        <v>325</v>
      </c>
      <c r="D676" s="23" t="s">
        <v>195</v>
      </c>
      <c r="E676" s="23" t="s">
        <v>580</v>
      </c>
      <c r="F676" s="23"/>
      <c r="G676" s="23">
        <v>1</v>
      </c>
      <c r="H676" s="23">
        <v>850.9</v>
      </c>
      <c r="I676" s="23">
        <v>8</v>
      </c>
      <c r="J676" s="35" t="s">
        <v>72</v>
      </c>
      <c r="K676" s="23">
        <v>6</v>
      </c>
      <c r="L676" s="64">
        <f>L669*6</f>
        <v>36</v>
      </c>
      <c r="M676" s="64" t="s">
        <v>77</v>
      </c>
      <c r="N676" s="25">
        <v>45929</v>
      </c>
      <c r="O676" s="64">
        <f>O669*6</f>
        <v>33</v>
      </c>
      <c r="P676" s="64" t="s">
        <v>77</v>
      </c>
      <c r="Q676" s="26">
        <v>45921</v>
      </c>
      <c r="R676" s="26" t="s">
        <v>238</v>
      </c>
      <c r="S676" s="23" t="s">
        <v>166</v>
      </c>
      <c r="T676" s="23" t="s">
        <v>196</v>
      </c>
      <c r="U676" s="110" t="s">
        <v>364</v>
      </c>
    </row>
    <row r="677" spans="2:21" s="144" customFormat="1" ht="28.5" customHeight="1" x14ac:dyDescent="0.2">
      <c r="B677" s="44" t="s">
        <v>329</v>
      </c>
      <c r="C677" s="23" t="s">
        <v>325</v>
      </c>
      <c r="D677" s="23" t="s">
        <v>195</v>
      </c>
      <c r="E677" s="23" t="s">
        <v>580</v>
      </c>
      <c r="F677" s="23"/>
      <c r="G677" s="23">
        <v>1</v>
      </c>
      <c r="H677" s="23">
        <v>850.9</v>
      </c>
      <c r="I677" s="23">
        <v>9</v>
      </c>
      <c r="J677" s="35" t="s">
        <v>72</v>
      </c>
      <c r="K677" s="23">
        <v>7</v>
      </c>
      <c r="L677" s="64">
        <f>L669*7</f>
        <v>42</v>
      </c>
      <c r="M677" s="64" t="s">
        <v>77</v>
      </c>
      <c r="N677" s="25">
        <v>45929</v>
      </c>
      <c r="O677" s="64">
        <f>O669*7</f>
        <v>38.5</v>
      </c>
      <c r="P677" s="64" t="s">
        <v>77</v>
      </c>
      <c r="Q677" s="26">
        <v>45921</v>
      </c>
      <c r="R677" s="26" t="s">
        <v>238</v>
      </c>
      <c r="S677" s="23" t="s">
        <v>166</v>
      </c>
      <c r="T677" s="23" t="s">
        <v>196</v>
      </c>
      <c r="U677" s="110" t="s">
        <v>364</v>
      </c>
    </row>
    <row r="678" spans="2:21" s="144" customFormat="1" ht="28.5" customHeight="1" x14ac:dyDescent="0.2">
      <c r="B678" s="44" t="s">
        <v>329</v>
      </c>
      <c r="C678" s="23" t="s">
        <v>325</v>
      </c>
      <c r="D678" s="23" t="s">
        <v>195</v>
      </c>
      <c r="E678" s="23" t="s">
        <v>580</v>
      </c>
      <c r="F678" s="23"/>
      <c r="G678" s="23">
        <v>1</v>
      </c>
      <c r="H678" s="23">
        <v>850.9</v>
      </c>
      <c r="I678" s="23">
        <v>10</v>
      </c>
      <c r="J678" s="35" t="s">
        <v>72</v>
      </c>
      <c r="K678" s="23">
        <v>8</v>
      </c>
      <c r="L678" s="64">
        <f>L669*8</f>
        <v>48</v>
      </c>
      <c r="M678" s="64" t="s">
        <v>77</v>
      </c>
      <c r="N678" s="25">
        <v>45929</v>
      </c>
      <c r="O678" s="64">
        <f>O669*8</f>
        <v>44</v>
      </c>
      <c r="P678" s="64" t="s">
        <v>77</v>
      </c>
      <c r="Q678" s="26">
        <v>45921</v>
      </c>
      <c r="R678" s="26" t="s">
        <v>238</v>
      </c>
      <c r="S678" s="23" t="s">
        <v>166</v>
      </c>
      <c r="T678" s="23" t="s">
        <v>196</v>
      </c>
      <c r="U678" s="110" t="s">
        <v>364</v>
      </c>
    </row>
    <row r="679" spans="2:21" s="144" customFormat="1" ht="28.5" customHeight="1" x14ac:dyDescent="0.2">
      <c r="B679" s="44" t="s">
        <v>329</v>
      </c>
      <c r="C679" s="23" t="s">
        <v>325</v>
      </c>
      <c r="D679" s="23" t="s">
        <v>195</v>
      </c>
      <c r="E679" s="23" t="s">
        <v>580</v>
      </c>
      <c r="F679" s="23"/>
      <c r="G679" s="23">
        <v>1</v>
      </c>
      <c r="H679" s="23">
        <v>850.9</v>
      </c>
      <c r="I679" s="23">
        <v>11</v>
      </c>
      <c r="J679" s="35" t="s">
        <v>100</v>
      </c>
      <c r="K679" s="23">
        <v>2</v>
      </c>
      <c r="L679" s="64">
        <f>L669*0.5</f>
        <v>3</v>
      </c>
      <c r="M679" s="64" t="s">
        <v>77</v>
      </c>
      <c r="N679" s="25">
        <v>45929</v>
      </c>
      <c r="O679" s="64">
        <f>O669*0.5</f>
        <v>2.75</v>
      </c>
      <c r="P679" s="64" t="s">
        <v>77</v>
      </c>
      <c r="Q679" s="26">
        <v>45921</v>
      </c>
      <c r="R679" s="26" t="s">
        <v>238</v>
      </c>
      <c r="S679" s="23" t="s">
        <v>166</v>
      </c>
      <c r="T679" s="23" t="s">
        <v>196</v>
      </c>
      <c r="U679" s="110" t="s">
        <v>364</v>
      </c>
    </row>
    <row r="680" spans="2:21" s="144" customFormat="1" ht="28.5" customHeight="1" x14ac:dyDescent="0.2">
      <c r="B680" s="44" t="s">
        <v>329</v>
      </c>
      <c r="C680" s="23" t="s">
        <v>325</v>
      </c>
      <c r="D680" s="23" t="s">
        <v>195</v>
      </c>
      <c r="E680" s="23" t="s">
        <v>580</v>
      </c>
      <c r="F680" s="23"/>
      <c r="G680" s="23">
        <v>1</v>
      </c>
      <c r="H680" s="23">
        <v>850.9</v>
      </c>
      <c r="I680" s="23">
        <v>12</v>
      </c>
      <c r="J680" s="35" t="s">
        <v>167</v>
      </c>
      <c r="K680" s="23" t="s">
        <v>77</v>
      </c>
      <c r="L680" s="64" t="s">
        <v>77</v>
      </c>
      <c r="M680" s="64" t="s">
        <v>77</v>
      </c>
      <c r="N680" s="25">
        <v>45929</v>
      </c>
      <c r="O680" s="64" t="s">
        <v>77</v>
      </c>
      <c r="P680" s="64" t="s">
        <v>77</v>
      </c>
      <c r="Q680" s="26">
        <v>45921</v>
      </c>
      <c r="R680" s="26" t="s">
        <v>238</v>
      </c>
      <c r="S680" s="23" t="s">
        <v>166</v>
      </c>
      <c r="T680" s="23" t="s">
        <v>196</v>
      </c>
      <c r="U680" s="110" t="s">
        <v>364</v>
      </c>
    </row>
    <row r="681" spans="2:21" s="144" customFormat="1" ht="28.5" customHeight="1" x14ac:dyDescent="0.2">
      <c r="B681" s="44" t="s">
        <v>329</v>
      </c>
      <c r="C681" s="23" t="s">
        <v>325</v>
      </c>
      <c r="D681" s="23" t="s">
        <v>195</v>
      </c>
      <c r="E681" s="23" t="s">
        <v>581</v>
      </c>
      <c r="F681" s="23"/>
      <c r="G681" s="23">
        <v>1</v>
      </c>
      <c r="H681" s="23">
        <v>850.9</v>
      </c>
      <c r="I681" s="23">
        <v>1</v>
      </c>
      <c r="J681" s="35" t="s">
        <v>76</v>
      </c>
      <c r="K681" s="23">
        <v>2</v>
      </c>
      <c r="L681" s="24">
        <v>8.1</v>
      </c>
      <c r="M681" s="64" t="s">
        <v>77</v>
      </c>
      <c r="N681" s="25">
        <v>45929</v>
      </c>
      <c r="O681" s="24">
        <v>7.2</v>
      </c>
      <c r="P681" s="64" t="s">
        <v>77</v>
      </c>
      <c r="Q681" s="26">
        <v>45921</v>
      </c>
      <c r="R681" s="26" t="s">
        <v>238</v>
      </c>
      <c r="S681" s="23" t="s">
        <v>166</v>
      </c>
      <c r="T681" s="23" t="s">
        <v>196</v>
      </c>
      <c r="U681" s="110" t="s">
        <v>364</v>
      </c>
    </row>
    <row r="682" spans="2:21" s="144" customFormat="1" ht="28.5" customHeight="1" x14ac:dyDescent="0.2">
      <c r="B682" s="44" t="s">
        <v>329</v>
      </c>
      <c r="C682" s="23" t="s">
        <v>325</v>
      </c>
      <c r="D682" s="23" t="s">
        <v>195</v>
      </c>
      <c r="E682" s="23" t="s">
        <v>581</v>
      </c>
      <c r="F682" s="23"/>
      <c r="G682" s="23">
        <v>1</v>
      </c>
      <c r="H682" s="23">
        <v>850.9</v>
      </c>
      <c r="I682" s="23">
        <v>2</v>
      </c>
      <c r="J682" s="35" t="s">
        <v>82</v>
      </c>
      <c r="K682" s="23">
        <v>2</v>
      </c>
      <c r="L682" s="24">
        <f>L681*2</f>
        <v>16.2</v>
      </c>
      <c r="M682" s="64" t="s">
        <v>77</v>
      </c>
      <c r="N682" s="25">
        <v>45929</v>
      </c>
      <c r="O682" s="24">
        <f>O681*2</f>
        <v>14.4</v>
      </c>
      <c r="P682" s="64" t="s">
        <v>77</v>
      </c>
      <c r="Q682" s="26">
        <v>45921</v>
      </c>
      <c r="R682" s="26" t="s">
        <v>238</v>
      </c>
      <c r="S682" s="23" t="s">
        <v>166</v>
      </c>
      <c r="T682" s="23" t="s">
        <v>196</v>
      </c>
      <c r="U682" s="110" t="s">
        <v>364</v>
      </c>
    </row>
    <row r="683" spans="2:21" s="144" customFormat="1" ht="28.5" customHeight="1" x14ac:dyDescent="0.2">
      <c r="B683" s="44" t="s">
        <v>329</v>
      </c>
      <c r="C683" s="23" t="s">
        <v>325</v>
      </c>
      <c r="D683" s="23" t="s">
        <v>195</v>
      </c>
      <c r="E683" s="23" t="s">
        <v>581</v>
      </c>
      <c r="F683" s="23"/>
      <c r="G683" s="23">
        <v>1</v>
      </c>
      <c r="H683" s="23">
        <v>850.9</v>
      </c>
      <c r="I683" s="23">
        <v>3</v>
      </c>
      <c r="J683" s="35" t="s">
        <v>95</v>
      </c>
      <c r="K683" s="23">
        <v>3</v>
      </c>
      <c r="L683" s="64">
        <f>L681*1.5</f>
        <v>12.149999999999999</v>
      </c>
      <c r="M683" s="64" t="s">
        <v>77</v>
      </c>
      <c r="N683" s="25">
        <v>45929</v>
      </c>
      <c r="O683" s="64">
        <f>O681*1.5</f>
        <v>10.8</v>
      </c>
      <c r="P683" s="64" t="s">
        <v>77</v>
      </c>
      <c r="Q683" s="26">
        <v>45921</v>
      </c>
      <c r="R683" s="26" t="s">
        <v>238</v>
      </c>
      <c r="S683" s="23" t="s">
        <v>166</v>
      </c>
      <c r="T683" s="23" t="s">
        <v>196</v>
      </c>
      <c r="U683" s="110" t="s">
        <v>364</v>
      </c>
    </row>
    <row r="684" spans="2:21" s="144" customFormat="1" ht="28.5" customHeight="1" x14ac:dyDescent="0.2">
      <c r="B684" s="44" t="s">
        <v>329</v>
      </c>
      <c r="C684" s="23" t="s">
        <v>325</v>
      </c>
      <c r="D684" s="23" t="s">
        <v>195</v>
      </c>
      <c r="E684" s="23" t="s">
        <v>581</v>
      </c>
      <c r="F684" s="23"/>
      <c r="G684" s="23">
        <v>1</v>
      </c>
      <c r="H684" s="23">
        <v>850.9</v>
      </c>
      <c r="I684" s="23">
        <v>4</v>
      </c>
      <c r="J684" s="35" t="s">
        <v>97</v>
      </c>
      <c r="K684" s="23">
        <v>3</v>
      </c>
      <c r="L684" s="64">
        <f>L681*3</f>
        <v>24.299999999999997</v>
      </c>
      <c r="M684" s="64" t="s">
        <v>77</v>
      </c>
      <c r="N684" s="25">
        <v>45929</v>
      </c>
      <c r="O684" s="64">
        <f>O681*3</f>
        <v>21.6</v>
      </c>
      <c r="P684" s="64" t="s">
        <v>77</v>
      </c>
      <c r="Q684" s="26">
        <v>45921</v>
      </c>
      <c r="R684" s="26" t="s">
        <v>238</v>
      </c>
      <c r="S684" s="23" t="s">
        <v>166</v>
      </c>
      <c r="T684" s="23" t="s">
        <v>196</v>
      </c>
      <c r="U684" s="110" t="s">
        <v>364</v>
      </c>
    </row>
    <row r="685" spans="2:21" s="144" customFormat="1" ht="28.5" customHeight="1" x14ac:dyDescent="0.2">
      <c r="B685" s="44" t="s">
        <v>329</v>
      </c>
      <c r="C685" s="23" t="s">
        <v>325</v>
      </c>
      <c r="D685" s="23" t="s">
        <v>195</v>
      </c>
      <c r="E685" s="23" t="s">
        <v>581</v>
      </c>
      <c r="F685" s="23"/>
      <c r="G685" s="23">
        <v>1</v>
      </c>
      <c r="H685" s="23">
        <v>850.9</v>
      </c>
      <c r="I685" s="23">
        <v>5</v>
      </c>
      <c r="J685" s="35" t="s">
        <v>96</v>
      </c>
      <c r="K685" s="23">
        <v>4</v>
      </c>
      <c r="L685" s="64">
        <f>L681*2</f>
        <v>16.2</v>
      </c>
      <c r="M685" s="64" t="s">
        <v>77</v>
      </c>
      <c r="N685" s="25">
        <v>45929</v>
      </c>
      <c r="O685" s="64">
        <f>O681*2</f>
        <v>14.4</v>
      </c>
      <c r="P685" s="64" t="s">
        <v>77</v>
      </c>
      <c r="Q685" s="26">
        <v>45921</v>
      </c>
      <c r="R685" s="26" t="s">
        <v>238</v>
      </c>
      <c r="S685" s="23" t="s">
        <v>166</v>
      </c>
      <c r="T685" s="23" t="s">
        <v>196</v>
      </c>
      <c r="U685" s="110" t="s">
        <v>364</v>
      </c>
    </row>
    <row r="686" spans="2:21" s="144" customFormat="1" ht="28.5" customHeight="1" x14ac:dyDescent="0.2">
      <c r="B686" s="44" t="s">
        <v>329</v>
      </c>
      <c r="C686" s="23" t="s">
        <v>325</v>
      </c>
      <c r="D686" s="23" t="s">
        <v>195</v>
      </c>
      <c r="E686" s="23" t="s">
        <v>581</v>
      </c>
      <c r="F686" s="23"/>
      <c r="G686" s="23">
        <v>1</v>
      </c>
      <c r="H686" s="23">
        <v>850.9</v>
      </c>
      <c r="I686" s="23">
        <v>6</v>
      </c>
      <c r="J686" s="35" t="s">
        <v>72</v>
      </c>
      <c r="K686" s="23">
        <v>4</v>
      </c>
      <c r="L686" s="64">
        <f>L681*4</f>
        <v>32.4</v>
      </c>
      <c r="M686" s="64" t="s">
        <v>77</v>
      </c>
      <c r="N686" s="25">
        <v>45929</v>
      </c>
      <c r="O686" s="64">
        <f>O681*4</f>
        <v>28.8</v>
      </c>
      <c r="P686" s="64" t="s">
        <v>77</v>
      </c>
      <c r="Q686" s="26">
        <v>45921</v>
      </c>
      <c r="R686" s="26" t="s">
        <v>238</v>
      </c>
      <c r="S686" s="23" t="s">
        <v>166</v>
      </c>
      <c r="T686" s="23" t="s">
        <v>196</v>
      </c>
      <c r="U686" s="110" t="s">
        <v>364</v>
      </c>
    </row>
    <row r="687" spans="2:21" s="144" customFormat="1" ht="28.5" customHeight="1" x14ac:dyDescent="0.2">
      <c r="B687" s="44" t="s">
        <v>329</v>
      </c>
      <c r="C687" s="23" t="s">
        <v>325</v>
      </c>
      <c r="D687" s="23" t="s">
        <v>195</v>
      </c>
      <c r="E687" s="23" t="s">
        <v>581</v>
      </c>
      <c r="F687" s="23"/>
      <c r="G687" s="23">
        <v>1</v>
      </c>
      <c r="H687" s="23">
        <v>850.9</v>
      </c>
      <c r="I687" s="23">
        <v>7</v>
      </c>
      <c r="J687" s="35" t="s">
        <v>72</v>
      </c>
      <c r="K687" s="23">
        <v>5</v>
      </c>
      <c r="L687" s="64">
        <f>L681*5</f>
        <v>40.5</v>
      </c>
      <c r="M687" s="64" t="s">
        <v>77</v>
      </c>
      <c r="N687" s="25">
        <v>45929</v>
      </c>
      <c r="O687" s="64">
        <f>O681*5</f>
        <v>36</v>
      </c>
      <c r="P687" s="64" t="s">
        <v>77</v>
      </c>
      <c r="Q687" s="26">
        <v>45921</v>
      </c>
      <c r="R687" s="26" t="s">
        <v>238</v>
      </c>
      <c r="S687" s="23" t="s">
        <v>166</v>
      </c>
      <c r="T687" s="23" t="s">
        <v>196</v>
      </c>
      <c r="U687" s="110" t="s">
        <v>364</v>
      </c>
    </row>
    <row r="688" spans="2:21" s="144" customFormat="1" ht="28.5" customHeight="1" x14ac:dyDescent="0.2">
      <c r="B688" s="44" t="s">
        <v>329</v>
      </c>
      <c r="C688" s="23" t="s">
        <v>325</v>
      </c>
      <c r="D688" s="23" t="s">
        <v>195</v>
      </c>
      <c r="E688" s="23" t="s">
        <v>581</v>
      </c>
      <c r="F688" s="23"/>
      <c r="G688" s="23">
        <v>1</v>
      </c>
      <c r="H688" s="23">
        <v>850.9</v>
      </c>
      <c r="I688" s="23">
        <v>8</v>
      </c>
      <c r="J688" s="35" t="s">
        <v>72</v>
      </c>
      <c r="K688" s="23">
        <v>6</v>
      </c>
      <c r="L688" s="64">
        <f>L681*6</f>
        <v>48.599999999999994</v>
      </c>
      <c r="M688" s="64" t="s">
        <v>77</v>
      </c>
      <c r="N688" s="25">
        <v>45929</v>
      </c>
      <c r="O688" s="64">
        <f>O681*6</f>
        <v>43.2</v>
      </c>
      <c r="P688" s="64" t="s">
        <v>77</v>
      </c>
      <c r="Q688" s="26">
        <v>45921</v>
      </c>
      <c r="R688" s="26" t="s">
        <v>238</v>
      </c>
      <c r="S688" s="23" t="s">
        <v>166</v>
      </c>
      <c r="T688" s="23" t="s">
        <v>196</v>
      </c>
      <c r="U688" s="110" t="s">
        <v>364</v>
      </c>
    </row>
    <row r="689" spans="2:21" s="144" customFormat="1" ht="28.5" customHeight="1" x14ac:dyDescent="0.2">
      <c r="B689" s="44" t="s">
        <v>329</v>
      </c>
      <c r="C689" s="23" t="s">
        <v>325</v>
      </c>
      <c r="D689" s="23" t="s">
        <v>195</v>
      </c>
      <c r="E689" s="23" t="s">
        <v>581</v>
      </c>
      <c r="F689" s="23"/>
      <c r="G689" s="23">
        <v>1</v>
      </c>
      <c r="H689" s="23">
        <v>850.9</v>
      </c>
      <c r="I689" s="23">
        <v>9</v>
      </c>
      <c r="J689" s="35" t="s">
        <v>72</v>
      </c>
      <c r="K689" s="23">
        <v>7</v>
      </c>
      <c r="L689" s="64">
        <f>L681*7</f>
        <v>56.699999999999996</v>
      </c>
      <c r="M689" s="64" t="s">
        <v>77</v>
      </c>
      <c r="N689" s="25">
        <v>45929</v>
      </c>
      <c r="O689" s="64">
        <f>O681*7</f>
        <v>50.4</v>
      </c>
      <c r="P689" s="64" t="s">
        <v>77</v>
      </c>
      <c r="Q689" s="26">
        <v>45921</v>
      </c>
      <c r="R689" s="26" t="s">
        <v>238</v>
      </c>
      <c r="S689" s="23" t="s">
        <v>166</v>
      </c>
      <c r="T689" s="23" t="s">
        <v>196</v>
      </c>
      <c r="U689" s="110" t="s">
        <v>364</v>
      </c>
    </row>
    <row r="690" spans="2:21" s="144" customFormat="1" ht="28.5" customHeight="1" x14ac:dyDescent="0.2">
      <c r="B690" s="44" t="s">
        <v>329</v>
      </c>
      <c r="C690" s="23" t="s">
        <v>325</v>
      </c>
      <c r="D690" s="23" t="s">
        <v>195</v>
      </c>
      <c r="E690" s="23" t="s">
        <v>581</v>
      </c>
      <c r="F690" s="23"/>
      <c r="G690" s="23">
        <v>1</v>
      </c>
      <c r="H690" s="23">
        <v>850.9</v>
      </c>
      <c r="I690" s="23">
        <v>10</v>
      </c>
      <c r="J690" s="35" t="s">
        <v>72</v>
      </c>
      <c r="K690" s="23">
        <v>8</v>
      </c>
      <c r="L690" s="64">
        <f>L681*8</f>
        <v>64.8</v>
      </c>
      <c r="M690" s="64" t="s">
        <v>77</v>
      </c>
      <c r="N690" s="25">
        <v>45929</v>
      </c>
      <c r="O690" s="64">
        <f>O681*8</f>
        <v>57.6</v>
      </c>
      <c r="P690" s="64" t="s">
        <v>77</v>
      </c>
      <c r="Q690" s="26">
        <v>45921</v>
      </c>
      <c r="R690" s="26" t="s">
        <v>238</v>
      </c>
      <c r="S690" s="23" t="s">
        <v>166</v>
      </c>
      <c r="T690" s="23" t="s">
        <v>196</v>
      </c>
      <c r="U690" s="110" t="s">
        <v>364</v>
      </c>
    </row>
    <row r="691" spans="2:21" s="144" customFormat="1" ht="28.5" customHeight="1" x14ac:dyDescent="0.2">
      <c r="B691" s="44" t="s">
        <v>329</v>
      </c>
      <c r="C691" s="23" t="s">
        <v>325</v>
      </c>
      <c r="D691" s="23" t="s">
        <v>195</v>
      </c>
      <c r="E691" s="23" t="s">
        <v>581</v>
      </c>
      <c r="F691" s="23"/>
      <c r="G691" s="23">
        <v>1</v>
      </c>
      <c r="H691" s="23">
        <v>850.9</v>
      </c>
      <c r="I691" s="23">
        <v>11</v>
      </c>
      <c r="J691" s="35" t="s">
        <v>100</v>
      </c>
      <c r="K691" s="23">
        <v>2</v>
      </c>
      <c r="L691" s="64">
        <f>L681*0.5</f>
        <v>4.05</v>
      </c>
      <c r="M691" s="64" t="s">
        <v>77</v>
      </c>
      <c r="N691" s="25">
        <v>45929</v>
      </c>
      <c r="O691" s="64">
        <f>O681*0.5</f>
        <v>3.6</v>
      </c>
      <c r="P691" s="64" t="s">
        <v>77</v>
      </c>
      <c r="Q691" s="26">
        <v>45921</v>
      </c>
      <c r="R691" s="26" t="s">
        <v>238</v>
      </c>
      <c r="S691" s="23" t="s">
        <v>166</v>
      </c>
      <c r="T691" s="23" t="s">
        <v>196</v>
      </c>
      <c r="U691" s="110" t="s">
        <v>364</v>
      </c>
    </row>
    <row r="692" spans="2:21" s="144" customFormat="1" ht="28.5" customHeight="1" x14ac:dyDescent="0.2">
      <c r="B692" s="44" t="s">
        <v>329</v>
      </c>
      <c r="C692" s="23" t="s">
        <v>325</v>
      </c>
      <c r="D692" s="23" t="s">
        <v>195</v>
      </c>
      <c r="E692" s="23" t="s">
        <v>581</v>
      </c>
      <c r="F692" s="23"/>
      <c r="G692" s="23">
        <v>1</v>
      </c>
      <c r="H692" s="23">
        <v>850.9</v>
      </c>
      <c r="I692" s="23">
        <v>12</v>
      </c>
      <c r="J692" s="35" t="s">
        <v>167</v>
      </c>
      <c r="K692" s="23" t="s">
        <v>77</v>
      </c>
      <c r="L692" s="64" t="s">
        <v>77</v>
      </c>
      <c r="M692" s="64" t="s">
        <v>77</v>
      </c>
      <c r="N692" s="25">
        <v>45929</v>
      </c>
      <c r="O692" s="64" t="s">
        <v>77</v>
      </c>
      <c r="P692" s="64" t="s">
        <v>77</v>
      </c>
      <c r="Q692" s="26">
        <v>45921</v>
      </c>
      <c r="R692" s="26" t="s">
        <v>238</v>
      </c>
      <c r="S692" s="23" t="s">
        <v>166</v>
      </c>
      <c r="T692" s="23" t="s">
        <v>196</v>
      </c>
      <c r="U692" s="110" t="s">
        <v>364</v>
      </c>
    </row>
    <row r="693" spans="2:21" s="144" customFormat="1" ht="28.5" customHeight="1" x14ac:dyDescent="0.2">
      <c r="B693" s="44" t="s">
        <v>329</v>
      </c>
      <c r="C693" s="23" t="s">
        <v>325</v>
      </c>
      <c r="D693" s="23" t="s">
        <v>195</v>
      </c>
      <c r="E693" s="23" t="s">
        <v>582</v>
      </c>
      <c r="F693" s="23"/>
      <c r="G693" s="23">
        <v>1</v>
      </c>
      <c r="H693" s="23">
        <v>850.9</v>
      </c>
      <c r="I693" s="23">
        <v>1</v>
      </c>
      <c r="J693" s="35" t="s">
        <v>76</v>
      </c>
      <c r="K693" s="23">
        <v>2</v>
      </c>
      <c r="L693" s="24">
        <v>6.7</v>
      </c>
      <c r="M693" s="64" t="s">
        <v>77</v>
      </c>
      <c r="N693" s="25">
        <v>45929</v>
      </c>
      <c r="O693" s="24">
        <v>6.1</v>
      </c>
      <c r="P693" s="64" t="s">
        <v>77</v>
      </c>
      <c r="Q693" s="26">
        <v>45921</v>
      </c>
      <c r="R693" s="26" t="s">
        <v>238</v>
      </c>
      <c r="S693" s="23" t="s">
        <v>166</v>
      </c>
      <c r="T693" s="23" t="s">
        <v>196</v>
      </c>
      <c r="U693" s="110" t="s">
        <v>364</v>
      </c>
    </row>
    <row r="694" spans="2:21" s="144" customFormat="1" ht="28.5" customHeight="1" x14ac:dyDescent="0.2">
      <c r="B694" s="44" t="s">
        <v>329</v>
      </c>
      <c r="C694" s="23" t="s">
        <v>325</v>
      </c>
      <c r="D694" s="23" t="s">
        <v>195</v>
      </c>
      <c r="E694" s="23" t="s">
        <v>582</v>
      </c>
      <c r="F694" s="23"/>
      <c r="G694" s="23">
        <v>1</v>
      </c>
      <c r="H694" s="23">
        <v>850.9</v>
      </c>
      <c r="I694" s="23">
        <v>2</v>
      </c>
      <c r="J694" s="35" t="s">
        <v>82</v>
      </c>
      <c r="K694" s="23">
        <v>2</v>
      </c>
      <c r="L694" s="24">
        <f>L693*2</f>
        <v>13.4</v>
      </c>
      <c r="M694" s="64" t="s">
        <v>77</v>
      </c>
      <c r="N694" s="25">
        <v>45929</v>
      </c>
      <c r="O694" s="24">
        <f>O693*2</f>
        <v>12.2</v>
      </c>
      <c r="P694" s="64" t="s">
        <v>77</v>
      </c>
      <c r="Q694" s="26">
        <v>45921</v>
      </c>
      <c r="R694" s="26" t="s">
        <v>238</v>
      </c>
      <c r="S694" s="23" t="s">
        <v>166</v>
      </c>
      <c r="T694" s="23" t="s">
        <v>196</v>
      </c>
      <c r="U694" s="110" t="s">
        <v>364</v>
      </c>
    </row>
    <row r="695" spans="2:21" s="144" customFormat="1" ht="28.5" customHeight="1" x14ac:dyDescent="0.2">
      <c r="B695" s="44" t="s">
        <v>329</v>
      </c>
      <c r="C695" s="23" t="s">
        <v>325</v>
      </c>
      <c r="D695" s="23" t="s">
        <v>195</v>
      </c>
      <c r="E695" s="23" t="s">
        <v>582</v>
      </c>
      <c r="F695" s="23"/>
      <c r="G695" s="23">
        <v>1</v>
      </c>
      <c r="H695" s="23">
        <v>850.9</v>
      </c>
      <c r="I695" s="23">
        <v>3</v>
      </c>
      <c r="J695" s="35" t="s">
        <v>95</v>
      </c>
      <c r="K695" s="23">
        <v>3</v>
      </c>
      <c r="L695" s="64">
        <f>L693*1.5</f>
        <v>10.050000000000001</v>
      </c>
      <c r="M695" s="64" t="s">
        <v>77</v>
      </c>
      <c r="N695" s="25">
        <v>45929</v>
      </c>
      <c r="O695" s="64">
        <f>O693*1.5</f>
        <v>9.1499999999999986</v>
      </c>
      <c r="P695" s="64" t="s">
        <v>77</v>
      </c>
      <c r="Q695" s="26">
        <v>45921</v>
      </c>
      <c r="R695" s="26" t="s">
        <v>238</v>
      </c>
      <c r="S695" s="23" t="s">
        <v>166</v>
      </c>
      <c r="T695" s="23" t="s">
        <v>196</v>
      </c>
      <c r="U695" s="110" t="s">
        <v>364</v>
      </c>
    </row>
    <row r="696" spans="2:21" s="144" customFormat="1" ht="28.5" customHeight="1" x14ac:dyDescent="0.2">
      <c r="B696" s="44" t="s">
        <v>329</v>
      </c>
      <c r="C696" s="23" t="s">
        <v>325</v>
      </c>
      <c r="D696" s="23" t="s">
        <v>195</v>
      </c>
      <c r="E696" s="23" t="s">
        <v>582</v>
      </c>
      <c r="F696" s="23"/>
      <c r="G696" s="23">
        <v>1</v>
      </c>
      <c r="H696" s="23">
        <v>850.9</v>
      </c>
      <c r="I696" s="23">
        <v>4</v>
      </c>
      <c r="J696" s="35" t="s">
        <v>97</v>
      </c>
      <c r="K696" s="23">
        <v>3</v>
      </c>
      <c r="L696" s="64">
        <f>L693*3</f>
        <v>20.100000000000001</v>
      </c>
      <c r="M696" s="64" t="s">
        <v>77</v>
      </c>
      <c r="N696" s="25">
        <v>45929</v>
      </c>
      <c r="O696" s="64">
        <f>O693*3</f>
        <v>18.299999999999997</v>
      </c>
      <c r="P696" s="64" t="s">
        <v>77</v>
      </c>
      <c r="Q696" s="26">
        <v>45921</v>
      </c>
      <c r="R696" s="26" t="s">
        <v>238</v>
      </c>
      <c r="S696" s="23" t="s">
        <v>166</v>
      </c>
      <c r="T696" s="23" t="s">
        <v>196</v>
      </c>
      <c r="U696" s="110" t="s">
        <v>364</v>
      </c>
    </row>
    <row r="697" spans="2:21" s="144" customFormat="1" ht="28.5" customHeight="1" x14ac:dyDescent="0.2">
      <c r="B697" s="44" t="s">
        <v>329</v>
      </c>
      <c r="C697" s="23" t="s">
        <v>325</v>
      </c>
      <c r="D697" s="23" t="s">
        <v>195</v>
      </c>
      <c r="E697" s="23" t="s">
        <v>582</v>
      </c>
      <c r="F697" s="23"/>
      <c r="G697" s="23">
        <v>1</v>
      </c>
      <c r="H697" s="23">
        <v>850.9</v>
      </c>
      <c r="I697" s="23">
        <v>5</v>
      </c>
      <c r="J697" s="35" t="s">
        <v>96</v>
      </c>
      <c r="K697" s="23">
        <v>4</v>
      </c>
      <c r="L697" s="64">
        <f>L693*2</f>
        <v>13.4</v>
      </c>
      <c r="M697" s="64" t="s">
        <v>77</v>
      </c>
      <c r="N697" s="25">
        <v>45929</v>
      </c>
      <c r="O697" s="64">
        <f>O693*2</f>
        <v>12.2</v>
      </c>
      <c r="P697" s="64" t="s">
        <v>77</v>
      </c>
      <c r="Q697" s="26">
        <v>45921</v>
      </c>
      <c r="R697" s="26" t="s">
        <v>238</v>
      </c>
      <c r="S697" s="23" t="s">
        <v>166</v>
      </c>
      <c r="T697" s="23" t="s">
        <v>196</v>
      </c>
      <c r="U697" s="110" t="s">
        <v>364</v>
      </c>
    </row>
    <row r="698" spans="2:21" s="144" customFormat="1" ht="28.5" customHeight="1" x14ac:dyDescent="0.2">
      <c r="B698" s="44" t="s">
        <v>329</v>
      </c>
      <c r="C698" s="23" t="s">
        <v>325</v>
      </c>
      <c r="D698" s="23" t="s">
        <v>195</v>
      </c>
      <c r="E698" s="23" t="s">
        <v>582</v>
      </c>
      <c r="F698" s="23"/>
      <c r="G698" s="23">
        <v>1</v>
      </c>
      <c r="H698" s="23">
        <v>850.9</v>
      </c>
      <c r="I698" s="23">
        <v>6</v>
      </c>
      <c r="J698" s="35" t="s">
        <v>72</v>
      </c>
      <c r="K698" s="23">
        <v>4</v>
      </c>
      <c r="L698" s="64">
        <f>L693*4</f>
        <v>26.8</v>
      </c>
      <c r="M698" s="64" t="s">
        <v>77</v>
      </c>
      <c r="N698" s="25">
        <v>45929</v>
      </c>
      <c r="O698" s="64">
        <f>O693*4</f>
        <v>24.4</v>
      </c>
      <c r="P698" s="64" t="s">
        <v>77</v>
      </c>
      <c r="Q698" s="26">
        <v>45921</v>
      </c>
      <c r="R698" s="26" t="s">
        <v>238</v>
      </c>
      <c r="S698" s="23" t="s">
        <v>166</v>
      </c>
      <c r="T698" s="23" t="s">
        <v>196</v>
      </c>
      <c r="U698" s="110" t="s">
        <v>364</v>
      </c>
    </row>
    <row r="699" spans="2:21" s="144" customFormat="1" ht="28.5" customHeight="1" x14ac:dyDescent="0.2">
      <c r="B699" s="44" t="s">
        <v>329</v>
      </c>
      <c r="C699" s="23" t="s">
        <v>325</v>
      </c>
      <c r="D699" s="23" t="s">
        <v>195</v>
      </c>
      <c r="E699" s="23" t="s">
        <v>582</v>
      </c>
      <c r="F699" s="23"/>
      <c r="G699" s="23">
        <v>1</v>
      </c>
      <c r="H699" s="23">
        <v>850.9</v>
      </c>
      <c r="I699" s="23">
        <v>7</v>
      </c>
      <c r="J699" s="35" t="s">
        <v>72</v>
      </c>
      <c r="K699" s="23">
        <v>5</v>
      </c>
      <c r="L699" s="64">
        <f>L693*5</f>
        <v>33.5</v>
      </c>
      <c r="M699" s="64" t="s">
        <v>77</v>
      </c>
      <c r="N699" s="25">
        <v>45929</v>
      </c>
      <c r="O699" s="64">
        <f>O693*5</f>
        <v>30.5</v>
      </c>
      <c r="P699" s="64" t="s">
        <v>77</v>
      </c>
      <c r="Q699" s="26">
        <v>45921</v>
      </c>
      <c r="R699" s="26" t="s">
        <v>238</v>
      </c>
      <c r="S699" s="23" t="s">
        <v>166</v>
      </c>
      <c r="T699" s="23" t="s">
        <v>196</v>
      </c>
      <c r="U699" s="110" t="s">
        <v>364</v>
      </c>
    </row>
    <row r="700" spans="2:21" s="144" customFormat="1" ht="28.5" customHeight="1" x14ac:dyDescent="0.2">
      <c r="B700" s="44" t="s">
        <v>329</v>
      </c>
      <c r="C700" s="23" t="s">
        <v>325</v>
      </c>
      <c r="D700" s="23" t="s">
        <v>195</v>
      </c>
      <c r="E700" s="23" t="s">
        <v>582</v>
      </c>
      <c r="F700" s="23"/>
      <c r="G700" s="23">
        <v>1</v>
      </c>
      <c r="H700" s="23">
        <v>850.9</v>
      </c>
      <c r="I700" s="23">
        <v>8</v>
      </c>
      <c r="J700" s="35" t="s">
        <v>72</v>
      </c>
      <c r="K700" s="23">
        <v>6</v>
      </c>
      <c r="L700" s="64">
        <f>L693*6</f>
        <v>40.200000000000003</v>
      </c>
      <c r="M700" s="64" t="s">
        <v>77</v>
      </c>
      <c r="N700" s="25">
        <v>45929</v>
      </c>
      <c r="O700" s="64">
        <f>O693*6</f>
        <v>36.599999999999994</v>
      </c>
      <c r="P700" s="64" t="s">
        <v>77</v>
      </c>
      <c r="Q700" s="26">
        <v>45921</v>
      </c>
      <c r="R700" s="26" t="s">
        <v>238</v>
      </c>
      <c r="S700" s="23" t="s">
        <v>166</v>
      </c>
      <c r="T700" s="23" t="s">
        <v>196</v>
      </c>
      <c r="U700" s="110" t="s">
        <v>364</v>
      </c>
    </row>
    <row r="701" spans="2:21" s="144" customFormat="1" ht="28.5" customHeight="1" x14ac:dyDescent="0.2">
      <c r="B701" s="44" t="s">
        <v>329</v>
      </c>
      <c r="C701" s="23" t="s">
        <v>325</v>
      </c>
      <c r="D701" s="23" t="s">
        <v>195</v>
      </c>
      <c r="E701" s="23" t="s">
        <v>582</v>
      </c>
      <c r="F701" s="23"/>
      <c r="G701" s="23">
        <v>1</v>
      </c>
      <c r="H701" s="23">
        <v>850.9</v>
      </c>
      <c r="I701" s="23">
        <v>9</v>
      </c>
      <c r="J701" s="35" t="s">
        <v>72</v>
      </c>
      <c r="K701" s="23">
        <v>7</v>
      </c>
      <c r="L701" s="64">
        <f>L693*7</f>
        <v>46.9</v>
      </c>
      <c r="M701" s="64" t="s">
        <v>77</v>
      </c>
      <c r="N701" s="25">
        <v>45929</v>
      </c>
      <c r="O701" s="64">
        <f>O693*7</f>
        <v>42.699999999999996</v>
      </c>
      <c r="P701" s="64" t="s">
        <v>77</v>
      </c>
      <c r="Q701" s="26">
        <v>45921</v>
      </c>
      <c r="R701" s="26" t="s">
        <v>238</v>
      </c>
      <c r="S701" s="23" t="s">
        <v>166</v>
      </c>
      <c r="T701" s="23" t="s">
        <v>196</v>
      </c>
      <c r="U701" s="110" t="s">
        <v>364</v>
      </c>
    </row>
    <row r="702" spans="2:21" s="144" customFormat="1" ht="28.5" customHeight="1" x14ac:dyDescent="0.2">
      <c r="B702" s="44" t="s">
        <v>329</v>
      </c>
      <c r="C702" s="23" t="s">
        <v>325</v>
      </c>
      <c r="D702" s="23" t="s">
        <v>195</v>
      </c>
      <c r="E702" s="23" t="s">
        <v>582</v>
      </c>
      <c r="F702" s="23"/>
      <c r="G702" s="23">
        <v>1</v>
      </c>
      <c r="H702" s="23">
        <v>850.9</v>
      </c>
      <c r="I702" s="23">
        <v>10</v>
      </c>
      <c r="J702" s="35" t="s">
        <v>72</v>
      </c>
      <c r="K702" s="23">
        <v>8</v>
      </c>
      <c r="L702" s="64">
        <f>L693*8</f>
        <v>53.6</v>
      </c>
      <c r="M702" s="64" t="s">
        <v>77</v>
      </c>
      <c r="N702" s="25">
        <v>45929</v>
      </c>
      <c r="O702" s="64">
        <f>O693*8</f>
        <v>48.8</v>
      </c>
      <c r="P702" s="64" t="s">
        <v>77</v>
      </c>
      <c r="Q702" s="26">
        <v>45921</v>
      </c>
      <c r="R702" s="26" t="s">
        <v>238</v>
      </c>
      <c r="S702" s="23" t="s">
        <v>166</v>
      </c>
      <c r="T702" s="23" t="s">
        <v>196</v>
      </c>
      <c r="U702" s="110" t="s">
        <v>364</v>
      </c>
    </row>
    <row r="703" spans="2:21" s="144" customFormat="1" ht="28.5" customHeight="1" x14ac:dyDescent="0.2">
      <c r="B703" s="44" t="s">
        <v>329</v>
      </c>
      <c r="C703" s="23" t="s">
        <v>325</v>
      </c>
      <c r="D703" s="23" t="s">
        <v>195</v>
      </c>
      <c r="E703" s="23" t="s">
        <v>582</v>
      </c>
      <c r="F703" s="23"/>
      <c r="G703" s="23">
        <v>1</v>
      </c>
      <c r="H703" s="23">
        <v>850.9</v>
      </c>
      <c r="I703" s="23">
        <v>11</v>
      </c>
      <c r="J703" s="35" t="s">
        <v>100</v>
      </c>
      <c r="K703" s="23">
        <v>2</v>
      </c>
      <c r="L703" s="64">
        <f>L693*0.5</f>
        <v>3.35</v>
      </c>
      <c r="M703" s="64" t="s">
        <v>77</v>
      </c>
      <c r="N703" s="25">
        <v>45929</v>
      </c>
      <c r="O703" s="64">
        <f>O693*0.5</f>
        <v>3.05</v>
      </c>
      <c r="P703" s="64" t="s">
        <v>77</v>
      </c>
      <c r="Q703" s="26">
        <v>45921</v>
      </c>
      <c r="R703" s="26" t="s">
        <v>238</v>
      </c>
      <c r="S703" s="23" t="s">
        <v>166</v>
      </c>
      <c r="T703" s="23" t="s">
        <v>196</v>
      </c>
      <c r="U703" s="110" t="s">
        <v>364</v>
      </c>
    </row>
    <row r="704" spans="2:21" s="144" customFormat="1" ht="28.5" customHeight="1" x14ac:dyDescent="0.2">
      <c r="B704" s="44" t="s">
        <v>329</v>
      </c>
      <c r="C704" s="23" t="s">
        <v>325</v>
      </c>
      <c r="D704" s="23" t="s">
        <v>195</v>
      </c>
      <c r="E704" s="23" t="s">
        <v>582</v>
      </c>
      <c r="F704" s="23"/>
      <c r="G704" s="23">
        <v>1</v>
      </c>
      <c r="H704" s="23">
        <v>850.9</v>
      </c>
      <c r="I704" s="23">
        <v>12</v>
      </c>
      <c r="J704" s="35" t="s">
        <v>167</v>
      </c>
      <c r="K704" s="23" t="s">
        <v>77</v>
      </c>
      <c r="L704" s="64" t="s">
        <v>77</v>
      </c>
      <c r="M704" s="64" t="s">
        <v>77</v>
      </c>
      <c r="N704" s="25">
        <v>45929</v>
      </c>
      <c r="O704" s="64" t="s">
        <v>77</v>
      </c>
      <c r="P704" s="64" t="s">
        <v>77</v>
      </c>
      <c r="Q704" s="26">
        <v>45921</v>
      </c>
      <c r="R704" s="26" t="s">
        <v>238</v>
      </c>
      <c r="S704" s="23" t="s">
        <v>166</v>
      </c>
      <c r="T704" s="23" t="s">
        <v>196</v>
      </c>
      <c r="U704" s="110" t="s">
        <v>364</v>
      </c>
    </row>
    <row r="705" spans="2:21" s="144" customFormat="1" ht="28.5" customHeight="1" x14ac:dyDescent="0.2">
      <c r="B705" s="44" t="s">
        <v>329</v>
      </c>
      <c r="C705" s="23" t="s">
        <v>325</v>
      </c>
      <c r="D705" s="23" t="s">
        <v>195</v>
      </c>
      <c r="E705" s="23" t="s">
        <v>583</v>
      </c>
      <c r="F705" s="23"/>
      <c r="G705" s="23">
        <v>1</v>
      </c>
      <c r="H705" s="23">
        <v>850.9</v>
      </c>
      <c r="I705" s="23">
        <v>1</v>
      </c>
      <c r="J705" s="35" t="s">
        <v>76</v>
      </c>
      <c r="K705" s="23">
        <v>2</v>
      </c>
      <c r="L705" s="24">
        <v>5.4</v>
      </c>
      <c r="M705" s="64" t="s">
        <v>77</v>
      </c>
      <c r="N705" s="25">
        <v>45929</v>
      </c>
      <c r="O705" s="24">
        <v>5</v>
      </c>
      <c r="P705" s="64" t="s">
        <v>77</v>
      </c>
      <c r="Q705" s="26">
        <v>45921</v>
      </c>
      <c r="R705" s="26" t="s">
        <v>238</v>
      </c>
      <c r="S705" s="23" t="s">
        <v>166</v>
      </c>
      <c r="T705" s="23" t="s">
        <v>196</v>
      </c>
      <c r="U705" s="110" t="s">
        <v>364</v>
      </c>
    </row>
    <row r="706" spans="2:21" s="144" customFormat="1" ht="28.5" customHeight="1" x14ac:dyDescent="0.2">
      <c r="B706" s="44" t="s">
        <v>329</v>
      </c>
      <c r="C706" s="23" t="s">
        <v>325</v>
      </c>
      <c r="D706" s="23" t="s">
        <v>195</v>
      </c>
      <c r="E706" s="23" t="s">
        <v>583</v>
      </c>
      <c r="F706" s="23"/>
      <c r="G706" s="23">
        <v>1</v>
      </c>
      <c r="H706" s="23">
        <v>850.9</v>
      </c>
      <c r="I706" s="23">
        <v>2</v>
      </c>
      <c r="J706" s="35" t="s">
        <v>82</v>
      </c>
      <c r="K706" s="23">
        <v>2</v>
      </c>
      <c r="L706" s="24">
        <f>L705*2</f>
        <v>10.8</v>
      </c>
      <c r="M706" s="64" t="s">
        <v>77</v>
      </c>
      <c r="N706" s="25">
        <v>45929</v>
      </c>
      <c r="O706" s="24">
        <f>O705*2</f>
        <v>10</v>
      </c>
      <c r="P706" s="64" t="s">
        <v>77</v>
      </c>
      <c r="Q706" s="26">
        <v>45921</v>
      </c>
      <c r="R706" s="26" t="s">
        <v>238</v>
      </c>
      <c r="S706" s="23" t="s">
        <v>166</v>
      </c>
      <c r="T706" s="23" t="s">
        <v>196</v>
      </c>
      <c r="U706" s="110" t="s">
        <v>364</v>
      </c>
    </row>
    <row r="707" spans="2:21" s="144" customFormat="1" ht="28.5" customHeight="1" x14ac:dyDescent="0.2">
      <c r="B707" s="44" t="s">
        <v>329</v>
      </c>
      <c r="C707" s="23" t="s">
        <v>325</v>
      </c>
      <c r="D707" s="23" t="s">
        <v>195</v>
      </c>
      <c r="E707" s="23" t="s">
        <v>583</v>
      </c>
      <c r="F707" s="23"/>
      <c r="G707" s="23">
        <v>1</v>
      </c>
      <c r="H707" s="23">
        <v>850.9</v>
      </c>
      <c r="I707" s="23">
        <v>3</v>
      </c>
      <c r="J707" s="35" t="s">
        <v>95</v>
      </c>
      <c r="K707" s="23">
        <v>3</v>
      </c>
      <c r="L707" s="64">
        <f>L705*1.5</f>
        <v>8.1000000000000014</v>
      </c>
      <c r="M707" s="64" t="s">
        <v>77</v>
      </c>
      <c r="N707" s="25">
        <v>45929</v>
      </c>
      <c r="O707" s="64">
        <f>O705*1.5</f>
        <v>7.5</v>
      </c>
      <c r="P707" s="64" t="s">
        <v>77</v>
      </c>
      <c r="Q707" s="26">
        <v>45921</v>
      </c>
      <c r="R707" s="26" t="s">
        <v>238</v>
      </c>
      <c r="S707" s="23" t="s">
        <v>166</v>
      </c>
      <c r="T707" s="23" t="s">
        <v>196</v>
      </c>
      <c r="U707" s="110" t="s">
        <v>364</v>
      </c>
    </row>
    <row r="708" spans="2:21" s="144" customFormat="1" ht="28.5" customHeight="1" x14ac:dyDescent="0.2">
      <c r="B708" s="44" t="s">
        <v>329</v>
      </c>
      <c r="C708" s="23" t="s">
        <v>325</v>
      </c>
      <c r="D708" s="23" t="s">
        <v>195</v>
      </c>
      <c r="E708" s="23" t="s">
        <v>583</v>
      </c>
      <c r="F708" s="23"/>
      <c r="G708" s="23">
        <v>1</v>
      </c>
      <c r="H708" s="23">
        <v>850.9</v>
      </c>
      <c r="I708" s="23">
        <v>4</v>
      </c>
      <c r="J708" s="35" t="s">
        <v>97</v>
      </c>
      <c r="K708" s="23">
        <v>3</v>
      </c>
      <c r="L708" s="64">
        <f>L705*3</f>
        <v>16.200000000000003</v>
      </c>
      <c r="M708" s="64" t="s">
        <v>77</v>
      </c>
      <c r="N708" s="25">
        <v>45929</v>
      </c>
      <c r="O708" s="64">
        <f>O705*3</f>
        <v>15</v>
      </c>
      <c r="P708" s="64" t="s">
        <v>77</v>
      </c>
      <c r="Q708" s="26">
        <v>45921</v>
      </c>
      <c r="R708" s="26" t="s">
        <v>238</v>
      </c>
      <c r="S708" s="23" t="s">
        <v>166</v>
      </c>
      <c r="T708" s="23" t="s">
        <v>196</v>
      </c>
      <c r="U708" s="110" t="s">
        <v>364</v>
      </c>
    </row>
    <row r="709" spans="2:21" s="144" customFormat="1" ht="28.5" customHeight="1" x14ac:dyDescent="0.2">
      <c r="B709" s="44" t="s">
        <v>329</v>
      </c>
      <c r="C709" s="23" t="s">
        <v>325</v>
      </c>
      <c r="D709" s="23" t="s">
        <v>195</v>
      </c>
      <c r="E709" s="23" t="s">
        <v>583</v>
      </c>
      <c r="F709" s="23"/>
      <c r="G709" s="23">
        <v>1</v>
      </c>
      <c r="H709" s="23">
        <v>850.9</v>
      </c>
      <c r="I709" s="23">
        <v>5</v>
      </c>
      <c r="J709" s="35" t="s">
        <v>96</v>
      </c>
      <c r="K709" s="23">
        <v>4</v>
      </c>
      <c r="L709" s="64">
        <f>L705*2</f>
        <v>10.8</v>
      </c>
      <c r="M709" s="64" t="s">
        <v>77</v>
      </c>
      <c r="N709" s="25">
        <v>45929</v>
      </c>
      <c r="O709" s="64">
        <f>O705*2</f>
        <v>10</v>
      </c>
      <c r="P709" s="64" t="s">
        <v>77</v>
      </c>
      <c r="Q709" s="26">
        <v>45921</v>
      </c>
      <c r="R709" s="26" t="s">
        <v>238</v>
      </c>
      <c r="S709" s="23" t="s">
        <v>166</v>
      </c>
      <c r="T709" s="23" t="s">
        <v>196</v>
      </c>
      <c r="U709" s="110" t="s">
        <v>364</v>
      </c>
    </row>
    <row r="710" spans="2:21" s="144" customFormat="1" ht="28.5" customHeight="1" x14ac:dyDescent="0.2">
      <c r="B710" s="44" t="s">
        <v>329</v>
      </c>
      <c r="C710" s="23" t="s">
        <v>325</v>
      </c>
      <c r="D710" s="23" t="s">
        <v>195</v>
      </c>
      <c r="E710" s="23" t="s">
        <v>583</v>
      </c>
      <c r="F710" s="23"/>
      <c r="G710" s="23">
        <v>1</v>
      </c>
      <c r="H710" s="23">
        <v>850.9</v>
      </c>
      <c r="I710" s="23">
        <v>6</v>
      </c>
      <c r="J710" s="35" t="s">
        <v>72</v>
      </c>
      <c r="K710" s="23">
        <v>4</v>
      </c>
      <c r="L710" s="64">
        <f>L705*4</f>
        <v>21.6</v>
      </c>
      <c r="M710" s="64" t="s">
        <v>77</v>
      </c>
      <c r="N710" s="25">
        <v>45929</v>
      </c>
      <c r="O710" s="64">
        <f>O705*4</f>
        <v>20</v>
      </c>
      <c r="P710" s="64" t="s">
        <v>77</v>
      </c>
      <c r="Q710" s="26">
        <v>45921</v>
      </c>
      <c r="R710" s="26" t="s">
        <v>238</v>
      </c>
      <c r="S710" s="23" t="s">
        <v>166</v>
      </c>
      <c r="T710" s="23" t="s">
        <v>196</v>
      </c>
      <c r="U710" s="110" t="s">
        <v>364</v>
      </c>
    </row>
    <row r="711" spans="2:21" s="144" customFormat="1" ht="28.5" customHeight="1" x14ac:dyDescent="0.2">
      <c r="B711" s="44" t="s">
        <v>329</v>
      </c>
      <c r="C711" s="23" t="s">
        <v>325</v>
      </c>
      <c r="D711" s="23" t="s">
        <v>195</v>
      </c>
      <c r="E711" s="23" t="s">
        <v>583</v>
      </c>
      <c r="F711" s="23"/>
      <c r="G711" s="23">
        <v>1</v>
      </c>
      <c r="H711" s="23">
        <v>850.9</v>
      </c>
      <c r="I711" s="23">
        <v>7</v>
      </c>
      <c r="J711" s="35" t="s">
        <v>72</v>
      </c>
      <c r="K711" s="23">
        <v>5</v>
      </c>
      <c r="L711" s="64">
        <f>L705*5</f>
        <v>27</v>
      </c>
      <c r="M711" s="64" t="s">
        <v>77</v>
      </c>
      <c r="N711" s="25">
        <v>45929</v>
      </c>
      <c r="O711" s="64">
        <f>O705*5</f>
        <v>25</v>
      </c>
      <c r="P711" s="64" t="s">
        <v>77</v>
      </c>
      <c r="Q711" s="26">
        <v>45921</v>
      </c>
      <c r="R711" s="26" t="s">
        <v>238</v>
      </c>
      <c r="S711" s="23" t="s">
        <v>166</v>
      </c>
      <c r="T711" s="23" t="s">
        <v>196</v>
      </c>
      <c r="U711" s="110" t="s">
        <v>364</v>
      </c>
    </row>
    <row r="712" spans="2:21" s="144" customFormat="1" ht="28.5" customHeight="1" x14ac:dyDescent="0.2">
      <c r="B712" s="44" t="s">
        <v>329</v>
      </c>
      <c r="C712" s="23" t="s">
        <v>325</v>
      </c>
      <c r="D712" s="23" t="s">
        <v>195</v>
      </c>
      <c r="E712" s="23" t="s">
        <v>583</v>
      </c>
      <c r="F712" s="23"/>
      <c r="G712" s="23">
        <v>1</v>
      </c>
      <c r="H712" s="23">
        <v>850.9</v>
      </c>
      <c r="I712" s="23">
        <v>8</v>
      </c>
      <c r="J712" s="35" t="s">
        <v>72</v>
      </c>
      <c r="K712" s="23">
        <v>6</v>
      </c>
      <c r="L712" s="64">
        <f>L705*6</f>
        <v>32.400000000000006</v>
      </c>
      <c r="M712" s="64" t="s">
        <v>77</v>
      </c>
      <c r="N712" s="25">
        <v>45929</v>
      </c>
      <c r="O712" s="64">
        <f>O705*6</f>
        <v>30</v>
      </c>
      <c r="P712" s="64" t="s">
        <v>77</v>
      </c>
      <c r="Q712" s="26">
        <v>45921</v>
      </c>
      <c r="R712" s="26" t="s">
        <v>238</v>
      </c>
      <c r="S712" s="23" t="s">
        <v>166</v>
      </c>
      <c r="T712" s="23" t="s">
        <v>196</v>
      </c>
      <c r="U712" s="110" t="s">
        <v>364</v>
      </c>
    </row>
    <row r="713" spans="2:21" s="144" customFormat="1" ht="28.5" customHeight="1" x14ac:dyDescent="0.2">
      <c r="B713" s="44" t="s">
        <v>329</v>
      </c>
      <c r="C713" s="23" t="s">
        <v>325</v>
      </c>
      <c r="D713" s="23" t="s">
        <v>195</v>
      </c>
      <c r="E713" s="23" t="s">
        <v>583</v>
      </c>
      <c r="F713" s="23"/>
      <c r="G713" s="23">
        <v>1</v>
      </c>
      <c r="H713" s="23">
        <v>850.9</v>
      </c>
      <c r="I713" s="23">
        <v>9</v>
      </c>
      <c r="J713" s="35" t="s">
        <v>72</v>
      </c>
      <c r="K713" s="23">
        <v>7</v>
      </c>
      <c r="L713" s="64">
        <f>L705*7</f>
        <v>37.800000000000004</v>
      </c>
      <c r="M713" s="64" t="s">
        <v>77</v>
      </c>
      <c r="N713" s="25">
        <v>45929</v>
      </c>
      <c r="O713" s="64">
        <f>O705*7</f>
        <v>35</v>
      </c>
      <c r="P713" s="64" t="s">
        <v>77</v>
      </c>
      <c r="Q713" s="26">
        <v>45921</v>
      </c>
      <c r="R713" s="26" t="s">
        <v>238</v>
      </c>
      <c r="S713" s="23" t="s">
        <v>166</v>
      </c>
      <c r="T713" s="23" t="s">
        <v>196</v>
      </c>
      <c r="U713" s="110" t="s">
        <v>364</v>
      </c>
    </row>
    <row r="714" spans="2:21" s="144" customFormat="1" ht="28.5" customHeight="1" x14ac:dyDescent="0.2">
      <c r="B714" s="44" t="s">
        <v>329</v>
      </c>
      <c r="C714" s="23" t="s">
        <v>325</v>
      </c>
      <c r="D714" s="23" t="s">
        <v>195</v>
      </c>
      <c r="E714" s="23" t="s">
        <v>583</v>
      </c>
      <c r="F714" s="23"/>
      <c r="G714" s="23">
        <v>1</v>
      </c>
      <c r="H714" s="23">
        <v>850.9</v>
      </c>
      <c r="I714" s="23">
        <v>10</v>
      </c>
      <c r="J714" s="35" t="s">
        <v>72</v>
      </c>
      <c r="K714" s="23">
        <v>8</v>
      </c>
      <c r="L714" s="64">
        <f>L705*8</f>
        <v>43.2</v>
      </c>
      <c r="M714" s="64" t="s">
        <v>77</v>
      </c>
      <c r="N714" s="25">
        <v>45929</v>
      </c>
      <c r="O714" s="64">
        <f>O705*8</f>
        <v>40</v>
      </c>
      <c r="P714" s="64" t="s">
        <v>77</v>
      </c>
      <c r="Q714" s="26">
        <v>45921</v>
      </c>
      <c r="R714" s="26" t="s">
        <v>238</v>
      </c>
      <c r="S714" s="23" t="s">
        <v>166</v>
      </c>
      <c r="T714" s="23" t="s">
        <v>196</v>
      </c>
      <c r="U714" s="110" t="s">
        <v>364</v>
      </c>
    </row>
    <row r="715" spans="2:21" s="144" customFormat="1" ht="28.5" customHeight="1" x14ac:dyDescent="0.2">
      <c r="B715" s="44" t="s">
        <v>329</v>
      </c>
      <c r="C715" s="23" t="s">
        <v>325</v>
      </c>
      <c r="D715" s="23" t="s">
        <v>195</v>
      </c>
      <c r="E715" s="23" t="s">
        <v>583</v>
      </c>
      <c r="F715" s="23"/>
      <c r="G715" s="23">
        <v>1</v>
      </c>
      <c r="H715" s="23">
        <v>850.9</v>
      </c>
      <c r="I715" s="23">
        <v>11</v>
      </c>
      <c r="J715" s="35" t="s">
        <v>100</v>
      </c>
      <c r="K715" s="23">
        <v>2</v>
      </c>
      <c r="L715" s="64">
        <f>L705*0.5</f>
        <v>2.7</v>
      </c>
      <c r="M715" s="64" t="s">
        <v>77</v>
      </c>
      <c r="N715" s="25">
        <v>45929</v>
      </c>
      <c r="O715" s="64">
        <f>O705*0.5</f>
        <v>2.5</v>
      </c>
      <c r="P715" s="64" t="s">
        <v>77</v>
      </c>
      <c r="Q715" s="26">
        <v>45921</v>
      </c>
      <c r="R715" s="26" t="s">
        <v>238</v>
      </c>
      <c r="S715" s="23" t="s">
        <v>166</v>
      </c>
      <c r="T715" s="23" t="s">
        <v>196</v>
      </c>
      <c r="U715" s="110" t="s">
        <v>364</v>
      </c>
    </row>
    <row r="716" spans="2:21" s="144" customFormat="1" ht="28.5" customHeight="1" x14ac:dyDescent="0.2">
      <c r="B716" s="44" t="s">
        <v>329</v>
      </c>
      <c r="C716" s="23" t="s">
        <v>325</v>
      </c>
      <c r="D716" s="23" t="s">
        <v>195</v>
      </c>
      <c r="E716" s="23" t="s">
        <v>583</v>
      </c>
      <c r="F716" s="23"/>
      <c r="G716" s="23">
        <v>1</v>
      </c>
      <c r="H716" s="23">
        <v>850.9</v>
      </c>
      <c r="I716" s="23">
        <v>12</v>
      </c>
      <c r="J716" s="35" t="s">
        <v>167</v>
      </c>
      <c r="K716" s="23" t="s">
        <v>77</v>
      </c>
      <c r="L716" s="64" t="s">
        <v>77</v>
      </c>
      <c r="M716" s="64" t="s">
        <v>77</v>
      </c>
      <c r="N716" s="25">
        <v>45929</v>
      </c>
      <c r="O716" s="64" t="s">
        <v>77</v>
      </c>
      <c r="P716" s="64" t="s">
        <v>77</v>
      </c>
      <c r="Q716" s="26">
        <v>45921</v>
      </c>
      <c r="R716" s="26" t="s">
        <v>238</v>
      </c>
      <c r="S716" s="23" t="s">
        <v>166</v>
      </c>
      <c r="T716" s="23" t="s">
        <v>196</v>
      </c>
      <c r="U716" s="110" t="s">
        <v>364</v>
      </c>
    </row>
    <row r="717" spans="2:21" s="144" customFormat="1" ht="28.5" customHeight="1" x14ac:dyDescent="0.2">
      <c r="B717" s="44" t="s">
        <v>329</v>
      </c>
      <c r="C717" s="23" t="s">
        <v>325</v>
      </c>
      <c r="D717" s="23" t="s">
        <v>195</v>
      </c>
      <c r="E717" s="23" t="s">
        <v>584</v>
      </c>
      <c r="F717" s="23"/>
      <c r="G717" s="23">
        <v>1</v>
      </c>
      <c r="H717" s="23">
        <v>850.9</v>
      </c>
      <c r="I717" s="23">
        <v>1</v>
      </c>
      <c r="J717" s="35" t="s">
        <v>76</v>
      </c>
      <c r="K717" s="23">
        <v>2</v>
      </c>
      <c r="L717" s="24">
        <v>7.1</v>
      </c>
      <c r="M717" s="64" t="s">
        <v>77</v>
      </c>
      <c r="N717" s="25">
        <v>45929</v>
      </c>
      <c r="O717" s="24">
        <v>6.4</v>
      </c>
      <c r="P717" s="64" t="s">
        <v>77</v>
      </c>
      <c r="Q717" s="26">
        <v>45921</v>
      </c>
      <c r="R717" s="26" t="s">
        <v>238</v>
      </c>
      <c r="S717" s="23" t="s">
        <v>166</v>
      </c>
      <c r="T717" s="23" t="s">
        <v>196</v>
      </c>
      <c r="U717" s="110" t="s">
        <v>364</v>
      </c>
    </row>
    <row r="718" spans="2:21" s="144" customFormat="1" ht="28.5" customHeight="1" x14ac:dyDescent="0.2">
      <c r="B718" s="44" t="s">
        <v>329</v>
      </c>
      <c r="C718" s="23" t="s">
        <v>325</v>
      </c>
      <c r="D718" s="23" t="s">
        <v>195</v>
      </c>
      <c r="E718" s="23" t="s">
        <v>584</v>
      </c>
      <c r="F718" s="23"/>
      <c r="G718" s="23">
        <v>1</v>
      </c>
      <c r="H718" s="23">
        <v>850.9</v>
      </c>
      <c r="I718" s="23">
        <v>2</v>
      </c>
      <c r="J718" s="35" t="s">
        <v>82</v>
      </c>
      <c r="K718" s="23">
        <v>2</v>
      </c>
      <c r="L718" s="24">
        <f>L717*2</f>
        <v>14.2</v>
      </c>
      <c r="M718" s="64" t="s">
        <v>77</v>
      </c>
      <c r="N718" s="25">
        <v>45929</v>
      </c>
      <c r="O718" s="24">
        <f>O717*2</f>
        <v>12.8</v>
      </c>
      <c r="P718" s="64" t="s">
        <v>77</v>
      </c>
      <c r="Q718" s="26">
        <v>45921</v>
      </c>
      <c r="R718" s="26" t="s">
        <v>238</v>
      </c>
      <c r="S718" s="23" t="s">
        <v>166</v>
      </c>
      <c r="T718" s="23" t="s">
        <v>196</v>
      </c>
      <c r="U718" s="110" t="s">
        <v>364</v>
      </c>
    </row>
    <row r="719" spans="2:21" s="144" customFormat="1" ht="28.5" customHeight="1" x14ac:dyDescent="0.2">
      <c r="B719" s="44" t="s">
        <v>329</v>
      </c>
      <c r="C719" s="23" t="s">
        <v>325</v>
      </c>
      <c r="D719" s="23" t="s">
        <v>195</v>
      </c>
      <c r="E719" s="23" t="s">
        <v>584</v>
      </c>
      <c r="F719" s="23"/>
      <c r="G719" s="23">
        <v>1</v>
      </c>
      <c r="H719" s="23">
        <v>850.9</v>
      </c>
      <c r="I719" s="23">
        <v>3</v>
      </c>
      <c r="J719" s="35" t="s">
        <v>95</v>
      </c>
      <c r="K719" s="23">
        <v>3</v>
      </c>
      <c r="L719" s="64">
        <f>L717*1.5</f>
        <v>10.649999999999999</v>
      </c>
      <c r="M719" s="64" t="s">
        <v>77</v>
      </c>
      <c r="N719" s="25">
        <v>45929</v>
      </c>
      <c r="O719" s="64">
        <f>O717*1.5</f>
        <v>9.6000000000000014</v>
      </c>
      <c r="P719" s="64" t="s">
        <v>77</v>
      </c>
      <c r="Q719" s="26">
        <v>45921</v>
      </c>
      <c r="R719" s="26" t="s">
        <v>238</v>
      </c>
      <c r="S719" s="23" t="s">
        <v>166</v>
      </c>
      <c r="T719" s="23" t="s">
        <v>196</v>
      </c>
      <c r="U719" s="110" t="s">
        <v>364</v>
      </c>
    </row>
    <row r="720" spans="2:21" s="144" customFormat="1" ht="28.5" customHeight="1" x14ac:dyDescent="0.2">
      <c r="B720" s="44" t="s">
        <v>329</v>
      </c>
      <c r="C720" s="23" t="s">
        <v>325</v>
      </c>
      <c r="D720" s="23" t="s">
        <v>195</v>
      </c>
      <c r="E720" s="23" t="s">
        <v>584</v>
      </c>
      <c r="F720" s="23"/>
      <c r="G720" s="23">
        <v>1</v>
      </c>
      <c r="H720" s="23">
        <v>850.9</v>
      </c>
      <c r="I720" s="23">
        <v>4</v>
      </c>
      <c r="J720" s="35" t="s">
        <v>97</v>
      </c>
      <c r="K720" s="23">
        <v>3</v>
      </c>
      <c r="L720" s="64">
        <f>L717*3</f>
        <v>21.299999999999997</v>
      </c>
      <c r="M720" s="64" t="s">
        <v>77</v>
      </c>
      <c r="N720" s="25">
        <v>45929</v>
      </c>
      <c r="O720" s="64">
        <f>O717*3</f>
        <v>19.200000000000003</v>
      </c>
      <c r="P720" s="64" t="s">
        <v>77</v>
      </c>
      <c r="Q720" s="26">
        <v>45921</v>
      </c>
      <c r="R720" s="26" t="s">
        <v>238</v>
      </c>
      <c r="S720" s="23" t="s">
        <v>166</v>
      </c>
      <c r="T720" s="23" t="s">
        <v>196</v>
      </c>
      <c r="U720" s="110" t="s">
        <v>364</v>
      </c>
    </row>
    <row r="721" spans="2:21" s="144" customFormat="1" ht="28.5" customHeight="1" x14ac:dyDescent="0.2">
      <c r="B721" s="44" t="s">
        <v>329</v>
      </c>
      <c r="C721" s="23" t="s">
        <v>325</v>
      </c>
      <c r="D721" s="23" t="s">
        <v>195</v>
      </c>
      <c r="E721" s="23" t="s">
        <v>584</v>
      </c>
      <c r="F721" s="23"/>
      <c r="G721" s="23">
        <v>1</v>
      </c>
      <c r="H721" s="23">
        <v>850.9</v>
      </c>
      <c r="I721" s="23">
        <v>5</v>
      </c>
      <c r="J721" s="35" t="s">
        <v>96</v>
      </c>
      <c r="K721" s="23">
        <v>4</v>
      </c>
      <c r="L721" s="64">
        <f>L717*2</f>
        <v>14.2</v>
      </c>
      <c r="M721" s="64" t="s">
        <v>77</v>
      </c>
      <c r="N721" s="25">
        <v>45929</v>
      </c>
      <c r="O721" s="64">
        <f>O717*2</f>
        <v>12.8</v>
      </c>
      <c r="P721" s="64" t="s">
        <v>77</v>
      </c>
      <c r="Q721" s="26">
        <v>45921</v>
      </c>
      <c r="R721" s="26" t="s">
        <v>238</v>
      </c>
      <c r="S721" s="23" t="s">
        <v>166</v>
      </c>
      <c r="T721" s="23" t="s">
        <v>196</v>
      </c>
      <c r="U721" s="110" t="s">
        <v>364</v>
      </c>
    </row>
    <row r="722" spans="2:21" s="144" customFormat="1" ht="28.5" customHeight="1" x14ac:dyDescent="0.2">
      <c r="B722" s="44" t="s">
        <v>329</v>
      </c>
      <c r="C722" s="23" t="s">
        <v>325</v>
      </c>
      <c r="D722" s="23" t="s">
        <v>195</v>
      </c>
      <c r="E722" s="23" t="s">
        <v>584</v>
      </c>
      <c r="F722" s="23"/>
      <c r="G722" s="23">
        <v>1</v>
      </c>
      <c r="H722" s="23">
        <v>850.9</v>
      </c>
      <c r="I722" s="23">
        <v>6</v>
      </c>
      <c r="J722" s="35" t="s">
        <v>72</v>
      </c>
      <c r="K722" s="23">
        <v>4</v>
      </c>
      <c r="L722" s="64">
        <f>L717*4</f>
        <v>28.4</v>
      </c>
      <c r="M722" s="64" t="s">
        <v>77</v>
      </c>
      <c r="N722" s="25">
        <v>45929</v>
      </c>
      <c r="O722" s="64">
        <f>O717*4</f>
        <v>25.6</v>
      </c>
      <c r="P722" s="64" t="s">
        <v>77</v>
      </c>
      <c r="Q722" s="26">
        <v>45921</v>
      </c>
      <c r="R722" s="26" t="s">
        <v>238</v>
      </c>
      <c r="S722" s="23" t="s">
        <v>166</v>
      </c>
      <c r="T722" s="23" t="s">
        <v>196</v>
      </c>
      <c r="U722" s="110" t="s">
        <v>364</v>
      </c>
    </row>
    <row r="723" spans="2:21" s="144" customFormat="1" ht="28.5" customHeight="1" x14ac:dyDescent="0.2">
      <c r="B723" s="44" t="s">
        <v>329</v>
      </c>
      <c r="C723" s="23" t="s">
        <v>325</v>
      </c>
      <c r="D723" s="23" t="s">
        <v>195</v>
      </c>
      <c r="E723" s="23" t="s">
        <v>584</v>
      </c>
      <c r="F723" s="23"/>
      <c r="G723" s="23">
        <v>1</v>
      </c>
      <c r="H723" s="23">
        <v>850.9</v>
      </c>
      <c r="I723" s="23">
        <v>7</v>
      </c>
      <c r="J723" s="35" t="s">
        <v>72</v>
      </c>
      <c r="K723" s="23">
        <v>5</v>
      </c>
      <c r="L723" s="64">
        <f>L717*5</f>
        <v>35.5</v>
      </c>
      <c r="M723" s="64" t="s">
        <v>77</v>
      </c>
      <c r="N723" s="25">
        <v>45929</v>
      </c>
      <c r="O723" s="64">
        <f>O717*5</f>
        <v>32</v>
      </c>
      <c r="P723" s="64" t="s">
        <v>77</v>
      </c>
      <c r="Q723" s="26">
        <v>45921</v>
      </c>
      <c r="R723" s="26" t="s">
        <v>238</v>
      </c>
      <c r="S723" s="23" t="s">
        <v>166</v>
      </c>
      <c r="T723" s="23" t="s">
        <v>196</v>
      </c>
      <c r="U723" s="110" t="s">
        <v>364</v>
      </c>
    </row>
    <row r="724" spans="2:21" s="144" customFormat="1" ht="28.5" customHeight="1" x14ac:dyDescent="0.2">
      <c r="B724" s="44" t="s">
        <v>329</v>
      </c>
      <c r="C724" s="23" t="s">
        <v>325</v>
      </c>
      <c r="D724" s="23" t="s">
        <v>195</v>
      </c>
      <c r="E724" s="23" t="s">
        <v>584</v>
      </c>
      <c r="F724" s="23"/>
      <c r="G724" s="23">
        <v>1</v>
      </c>
      <c r="H724" s="23">
        <v>850.9</v>
      </c>
      <c r="I724" s="23">
        <v>8</v>
      </c>
      <c r="J724" s="35" t="s">
        <v>72</v>
      </c>
      <c r="K724" s="23">
        <v>6</v>
      </c>
      <c r="L724" s="64">
        <f>L717*6</f>
        <v>42.599999999999994</v>
      </c>
      <c r="M724" s="64" t="s">
        <v>77</v>
      </c>
      <c r="N724" s="25">
        <v>45929</v>
      </c>
      <c r="O724" s="64">
        <f>O717*6</f>
        <v>38.400000000000006</v>
      </c>
      <c r="P724" s="64" t="s">
        <v>77</v>
      </c>
      <c r="Q724" s="26">
        <v>45921</v>
      </c>
      <c r="R724" s="26" t="s">
        <v>238</v>
      </c>
      <c r="S724" s="23" t="s">
        <v>166</v>
      </c>
      <c r="T724" s="23" t="s">
        <v>196</v>
      </c>
      <c r="U724" s="110" t="s">
        <v>364</v>
      </c>
    </row>
    <row r="725" spans="2:21" s="144" customFormat="1" ht="28.5" customHeight="1" x14ac:dyDescent="0.2">
      <c r="B725" s="44" t="s">
        <v>329</v>
      </c>
      <c r="C725" s="23" t="s">
        <v>325</v>
      </c>
      <c r="D725" s="23" t="s">
        <v>195</v>
      </c>
      <c r="E725" s="23" t="s">
        <v>584</v>
      </c>
      <c r="F725" s="23"/>
      <c r="G725" s="23">
        <v>1</v>
      </c>
      <c r="H725" s="23">
        <v>850.9</v>
      </c>
      <c r="I725" s="23">
        <v>9</v>
      </c>
      <c r="J725" s="35" t="s">
        <v>72</v>
      </c>
      <c r="K725" s="23">
        <v>7</v>
      </c>
      <c r="L725" s="64">
        <f>L717*7</f>
        <v>49.699999999999996</v>
      </c>
      <c r="M725" s="64" t="s">
        <v>77</v>
      </c>
      <c r="N725" s="25">
        <v>45929</v>
      </c>
      <c r="O725" s="64">
        <f>O717*7</f>
        <v>44.800000000000004</v>
      </c>
      <c r="P725" s="64" t="s">
        <v>77</v>
      </c>
      <c r="Q725" s="26">
        <v>45921</v>
      </c>
      <c r="R725" s="26" t="s">
        <v>238</v>
      </c>
      <c r="S725" s="23" t="s">
        <v>166</v>
      </c>
      <c r="T725" s="23" t="s">
        <v>196</v>
      </c>
      <c r="U725" s="110" t="s">
        <v>364</v>
      </c>
    </row>
    <row r="726" spans="2:21" s="144" customFormat="1" ht="28.5" customHeight="1" x14ac:dyDescent="0.2">
      <c r="B726" s="44" t="s">
        <v>329</v>
      </c>
      <c r="C726" s="23" t="s">
        <v>325</v>
      </c>
      <c r="D726" s="23" t="s">
        <v>195</v>
      </c>
      <c r="E726" s="23" t="s">
        <v>584</v>
      </c>
      <c r="F726" s="23"/>
      <c r="G726" s="23">
        <v>1</v>
      </c>
      <c r="H726" s="23">
        <v>850.9</v>
      </c>
      <c r="I726" s="23">
        <v>10</v>
      </c>
      <c r="J726" s="35" t="s">
        <v>72</v>
      </c>
      <c r="K726" s="23">
        <v>8</v>
      </c>
      <c r="L726" s="64">
        <f>L717*8</f>
        <v>56.8</v>
      </c>
      <c r="M726" s="64" t="s">
        <v>77</v>
      </c>
      <c r="N726" s="25">
        <v>45929</v>
      </c>
      <c r="O726" s="64">
        <f>O717*8</f>
        <v>51.2</v>
      </c>
      <c r="P726" s="64" t="s">
        <v>77</v>
      </c>
      <c r="Q726" s="26">
        <v>45921</v>
      </c>
      <c r="R726" s="26" t="s">
        <v>238</v>
      </c>
      <c r="S726" s="23" t="s">
        <v>166</v>
      </c>
      <c r="T726" s="23" t="s">
        <v>196</v>
      </c>
      <c r="U726" s="110" t="s">
        <v>364</v>
      </c>
    </row>
    <row r="727" spans="2:21" s="144" customFormat="1" ht="28.5" customHeight="1" x14ac:dyDescent="0.2">
      <c r="B727" s="44" t="s">
        <v>329</v>
      </c>
      <c r="C727" s="23" t="s">
        <v>325</v>
      </c>
      <c r="D727" s="23" t="s">
        <v>195</v>
      </c>
      <c r="E727" s="23" t="s">
        <v>584</v>
      </c>
      <c r="F727" s="23"/>
      <c r="G727" s="23">
        <v>1</v>
      </c>
      <c r="H727" s="23">
        <v>850.9</v>
      </c>
      <c r="I727" s="23">
        <v>11</v>
      </c>
      <c r="J727" s="35" t="s">
        <v>100</v>
      </c>
      <c r="K727" s="23">
        <v>2</v>
      </c>
      <c r="L727" s="64">
        <f>L717*0.5</f>
        <v>3.55</v>
      </c>
      <c r="M727" s="64" t="s">
        <v>77</v>
      </c>
      <c r="N727" s="25">
        <v>45929</v>
      </c>
      <c r="O727" s="64">
        <f>O717*0.5</f>
        <v>3.2</v>
      </c>
      <c r="P727" s="64" t="s">
        <v>77</v>
      </c>
      <c r="Q727" s="26">
        <v>45921</v>
      </c>
      <c r="R727" s="26" t="s">
        <v>238</v>
      </c>
      <c r="S727" s="23" t="s">
        <v>166</v>
      </c>
      <c r="T727" s="23" t="s">
        <v>196</v>
      </c>
      <c r="U727" s="110" t="s">
        <v>364</v>
      </c>
    </row>
    <row r="728" spans="2:21" s="144" customFormat="1" ht="28.5" customHeight="1" x14ac:dyDescent="0.2">
      <c r="B728" s="44" t="s">
        <v>329</v>
      </c>
      <c r="C728" s="23" t="s">
        <v>325</v>
      </c>
      <c r="D728" s="23" t="s">
        <v>195</v>
      </c>
      <c r="E728" s="23" t="s">
        <v>584</v>
      </c>
      <c r="F728" s="23"/>
      <c r="G728" s="23">
        <v>1</v>
      </c>
      <c r="H728" s="23">
        <v>850.9</v>
      </c>
      <c r="I728" s="23">
        <v>12</v>
      </c>
      <c r="J728" s="35" t="s">
        <v>167</v>
      </c>
      <c r="K728" s="23" t="s">
        <v>77</v>
      </c>
      <c r="L728" s="64" t="s">
        <v>77</v>
      </c>
      <c r="M728" s="64" t="s">
        <v>77</v>
      </c>
      <c r="N728" s="25">
        <v>45929</v>
      </c>
      <c r="O728" s="64" t="s">
        <v>77</v>
      </c>
      <c r="P728" s="64" t="s">
        <v>77</v>
      </c>
      <c r="Q728" s="26">
        <v>45921</v>
      </c>
      <c r="R728" s="26" t="s">
        <v>238</v>
      </c>
      <c r="S728" s="23" t="s">
        <v>166</v>
      </c>
      <c r="T728" s="23" t="s">
        <v>196</v>
      </c>
      <c r="U728" s="110" t="s">
        <v>364</v>
      </c>
    </row>
    <row r="729" spans="2:21" s="144" customFormat="1" ht="28.5" customHeight="1" x14ac:dyDescent="0.2">
      <c r="B729" s="44" t="s">
        <v>329</v>
      </c>
      <c r="C729" s="23" t="s">
        <v>325</v>
      </c>
      <c r="D729" s="23" t="s">
        <v>195</v>
      </c>
      <c r="E729" s="23" t="s">
        <v>585</v>
      </c>
      <c r="F729" s="23"/>
      <c r="G729" s="23">
        <v>1</v>
      </c>
      <c r="H729" s="23">
        <v>850.9</v>
      </c>
      <c r="I729" s="23">
        <v>1</v>
      </c>
      <c r="J729" s="35" t="s">
        <v>76</v>
      </c>
      <c r="K729" s="23">
        <v>2</v>
      </c>
      <c r="L729" s="24">
        <v>10.4</v>
      </c>
      <c r="M729" s="64" t="s">
        <v>77</v>
      </c>
      <c r="N729" s="25">
        <v>45929</v>
      </c>
      <c r="O729" s="24">
        <v>9</v>
      </c>
      <c r="P729" s="64" t="s">
        <v>77</v>
      </c>
      <c r="Q729" s="26">
        <v>45921</v>
      </c>
      <c r="R729" s="26" t="s">
        <v>238</v>
      </c>
      <c r="S729" s="23" t="s">
        <v>166</v>
      </c>
      <c r="T729" s="23" t="s">
        <v>196</v>
      </c>
      <c r="U729" s="110" t="s">
        <v>364</v>
      </c>
    </row>
    <row r="730" spans="2:21" s="144" customFormat="1" ht="28.5" customHeight="1" x14ac:dyDescent="0.2">
      <c r="B730" s="44" t="s">
        <v>329</v>
      </c>
      <c r="C730" s="23" t="s">
        <v>325</v>
      </c>
      <c r="D730" s="23" t="s">
        <v>195</v>
      </c>
      <c r="E730" s="23" t="s">
        <v>585</v>
      </c>
      <c r="F730" s="23"/>
      <c r="G730" s="23">
        <v>1</v>
      </c>
      <c r="H730" s="23">
        <v>850.9</v>
      </c>
      <c r="I730" s="23">
        <v>2</v>
      </c>
      <c r="J730" s="35" t="s">
        <v>82</v>
      </c>
      <c r="K730" s="23">
        <v>2</v>
      </c>
      <c r="L730" s="24">
        <f>L729*2</f>
        <v>20.8</v>
      </c>
      <c r="M730" s="64" t="s">
        <v>77</v>
      </c>
      <c r="N730" s="25">
        <v>45929</v>
      </c>
      <c r="O730" s="24">
        <f>O729*2</f>
        <v>18</v>
      </c>
      <c r="P730" s="64" t="s">
        <v>77</v>
      </c>
      <c r="Q730" s="26">
        <v>45921</v>
      </c>
      <c r="R730" s="26" t="s">
        <v>238</v>
      </c>
      <c r="S730" s="23" t="s">
        <v>166</v>
      </c>
      <c r="T730" s="23" t="s">
        <v>196</v>
      </c>
      <c r="U730" s="110" t="s">
        <v>364</v>
      </c>
    </row>
    <row r="731" spans="2:21" s="144" customFormat="1" ht="28.5" customHeight="1" x14ac:dyDescent="0.2">
      <c r="B731" s="44" t="s">
        <v>329</v>
      </c>
      <c r="C731" s="23" t="s">
        <v>325</v>
      </c>
      <c r="D731" s="23" t="s">
        <v>195</v>
      </c>
      <c r="E731" s="23" t="s">
        <v>585</v>
      </c>
      <c r="F731" s="23"/>
      <c r="G731" s="23">
        <v>1</v>
      </c>
      <c r="H731" s="23">
        <v>850.9</v>
      </c>
      <c r="I731" s="23">
        <v>3</v>
      </c>
      <c r="J731" s="35" t="s">
        <v>95</v>
      </c>
      <c r="K731" s="23">
        <v>3</v>
      </c>
      <c r="L731" s="64">
        <f>L729*1.5</f>
        <v>15.600000000000001</v>
      </c>
      <c r="M731" s="64" t="s">
        <v>77</v>
      </c>
      <c r="N731" s="25">
        <v>45929</v>
      </c>
      <c r="O731" s="64">
        <f>O729*1.5</f>
        <v>13.5</v>
      </c>
      <c r="P731" s="64" t="s">
        <v>77</v>
      </c>
      <c r="Q731" s="26">
        <v>45921</v>
      </c>
      <c r="R731" s="26" t="s">
        <v>238</v>
      </c>
      <c r="S731" s="23" t="s">
        <v>166</v>
      </c>
      <c r="T731" s="23" t="s">
        <v>196</v>
      </c>
      <c r="U731" s="110" t="s">
        <v>364</v>
      </c>
    </row>
    <row r="732" spans="2:21" s="144" customFormat="1" ht="28.5" customHeight="1" x14ac:dyDescent="0.2">
      <c r="B732" s="44" t="s">
        <v>329</v>
      </c>
      <c r="C732" s="23" t="s">
        <v>325</v>
      </c>
      <c r="D732" s="23" t="s">
        <v>195</v>
      </c>
      <c r="E732" s="23" t="s">
        <v>585</v>
      </c>
      <c r="F732" s="23"/>
      <c r="G732" s="23">
        <v>1</v>
      </c>
      <c r="H732" s="23">
        <v>850.9</v>
      </c>
      <c r="I732" s="23">
        <v>4</v>
      </c>
      <c r="J732" s="35" t="s">
        <v>97</v>
      </c>
      <c r="K732" s="23">
        <v>3</v>
      </c>
      <c r="L732" s="64">
        <f>L729*3</f>
        <v>31.200000000000003</v>
      </c>
      <c r="M732" s="64" t="s">
        <v>77</v>
      </c>
      <c r="N732" s="25">
        <v>45929</v>
      </c>
      <c r="O732" s="64">
        <f>O729*3</f>
        <v>27</v>
      </c>
      <c r="P732" s="64" t="s">
        <v>77</v>
      </c>
      <c r="Q732" s="26">
        <v>45921</v>
      </c>
      <c r="R732" s="26" t="s">
        <v>238</v>
      </c>
      <c r="S732" s="23" t="s">
        <v>166</v>
      </c>
      <c r="T732" s="23" t="s">
        <v>196</v>
      </c>
      <c r="U732" s="110" t="s">
        <v>364</v>
      </c>
    </row>
    <row r="733" spans="2:21" s="144" customFormat="1" ht="28.5" customHeight="1" x14ac:dyDescent="0.2">
      <c r="B733" s="44" t="s">
        <v>329</v>
      </c>
      <c r="C733" s="23" t="s">
        <v>325</v>
      </c>
      <c r="D733" s="23" t="s">
        <v>195</v>
      </c>
      <c r="E733" s="23" t="s">
        <v>585</v>
      </c>
      <c r="F733" s="23"/>
      <c r="G733" s="23">
        <v>1</v>
      </c>
      <c r="H733" s="23">
        <v>850.9</v>
      </c>
      <c r="I733" s="23">
        <v>5</v>
      </c>
      <c r="J733" s="35" t="s">
        <v>96</v>
      </c>
      <c r="K733" s="23">
        <v>4</v>
      </c>
      <c r="L733" s="64">
        <f>L729*2</f>
        <v>20.8</v>
      </c>
      <c r="M733" s="64" t="s">
        <v>77</v>
      </c>
      <c r="N733" s="25">
        <v>45929</v>
      </c>
      <c r="O733" s="64">
        <f>O729*2</f>
        <v>18</v>
      </c>
      <c r="P733" s="64" t="s">
        <v>77</v>
      </c>
      <c r="Q733" s="26">
        <v>45921</v>
      </c>
      <c r="R733" s="26" t="s">
        <v>238</v>
      </c>
      <c r="S733" s="23" t="s">
        <v>166</v>
      </c>
      <c r="T733" s="23" t="s">
        <v>196</v>
      </c>
      <c r="U733" s="110" t="s">
        <v>364</v>
      </c>
    </row>
    <row r="734" spans="2:21" s="144" customFormat="1" ht="28.5" customHeight="1" x14ac:dyDescent="0.2">
      <c r="B734" s="44" t="s">
        <v>329</v>
      </c>
      <c r="C734" s="23" t="s">
        <v>325</v>
      </c>
      <c r="D734" s="23" t="s">
        <v>195</v>
      </c>
      <c r="E734" s="23" t="s">
        <v>585</v>
      </c>
      <c r="F734" s="23"/>
      <c r="G734" s="23">
        <v>1</v>
      </c>
      <c r="H734" s="23">
        <v>850.9</v>
      </c>
      <c r="I734" s="23">
        <v>6</v>
      </c>
      <c r="J734" s="35" t="s">
        <v>72</v>
      </c>
      <c r="K734" s="23">
        <v>4</v>
      </c>
      <c r="L734" s="64">
        <f>L729*4</f>
        <v>41.6</v>
      </c>
      <c r="M734" s="64" t="s">
        <v>77</v>
      </c>
      <c r="N734" s="25">
        <v>45929</v>
      </c>
      <c r="O734" s="64">
        <f>O729*4</f>
        <v>36</v>
      </c>
      <c r="P734" s="64" t="s">
        <v>77</v>
      </c>
      <c r="Q734" s="26">
        <v>45921</v>
      </c>
      <c r="R734" s="26" t="s">
        <v>238</v>
      </c>
      <c r="S734" s="23" t="s">
        <v>166</v>
      </c>
      <c r="T734" s="23" t="s">
        <v>196</v>
      </c>
      <c r="U734" s="110" t="s">
        <v>364</v>
      </c>
    </row>
    <row r="735" spans="2:21" s="144" customFormat="1" ht="28.5" customHeight="1" x14ac:dyDescent="0.2">
      <c r="B735" s="44" t="s">
        <v>329</v>
      </c>
      <c r="C735" s="23" t="s">
        <v>325</v>
      </c>
      <c r="D735" s="23" t="s">
        <v>195</v>
      </c>
      <c r="E735" s="23" t="s">
        <v>585</v>
      </c>
      <c r="F735" s="23"/>
      <c r="G735" s="23">
        <v>1</v>
      </c>
      <c r="H735" s="23">
        <v>850.9</v>
      </c>
      <c r="I735" s="23">
        <v>7</v>
      </c>
      <c r="J735" s="35" t="s">
        <v>72</v>
      </c>
      <c r="K735" s="23">
        <v>5</v>
      </c>
      <c r="L735" s="64">
        <f>L729*5</f>
        <v>52</v>
      </c>
      <c r="M735" s="64" t="s">
        <v>77</v>
      </c>
      <c r="N735" s="25">
        <v>45929</v>
      </c>
      <c r="O735" s="64">
        <f>O729*5</f>
        <v>45</v>
      </c>
      <c r="P735" s="64" t="s">
        <v>77</v>
      </c>
      <c r="Q735" s="26">
        <v>45921</v>
      </c>
      <c r="R735" s="26" t="s">
        <v>238</v>
      </c>
      <c r="S735" s="23" t="s">
        <v>166</v>
      </c>
      <c r="T735" s="23" t="s">
        <v>196</v>
      </c>
      <c r="U735" s="110" t="s">
        <v>364</v>
      </c>
    </row>
    <row r="736" spans="2:21" s="144" customFormat="1" ht="28.5" customHeight="1" x14ac:dyDescent="0.2">
      <c r="B736" s="44" t="s">
        <v>329</v>
      </c>
      <c r="C736" s="23" t="s">
        <v>325</v>
      </c>
      <c r="D736" s="23" t="s">
        <v>195</v>
      </c>
      <c r="E736" s="23" t="s">
        <v>585</v>
      </c>
      <c r="F736" s="23"/>
      <c r="G736" s="23">
        <v>1</v>
      </c>
      <c r="H736" s="23">
        <v>850.9</v>
      </c>
      <c r="I736" s="23">
        <v>8</v>
      </c>
      <c r="J736" s="35" t="s">
        <v>72</v>
      </c>
      <c r="K736" s="23">
        <v>6</v>
      </c>
      <c r="L736" s="64">
        <f>L729*6</f>
        <v>62.400000000000006</v>
      </c>
      <c r="M736" s="64" t="s">
        <v>77</v>
      </c>
      <c r="N736" s="25">
        <v>45929</v>
      </c>
      <c r="O736" s="64">
        <f>O729*6</f>
        <v>54</v>
      </c>
      <c r="P736" s="64" t="s">
        <v>77</v>
      </c>
      <c r="Q736" s="26">
        <v>45921</v>
      </c>
      <c r="R736" s="26" t="s">
        <v>238</v>
      </c>
      <c r="S736" s="23" t="s">
        <v>166</v>
      </c>
      <c r="T736" s="23" t="s">
        <v>196</v>
      </c>
      <c r="U736" s="110" t="s">
        <v>364</v>
      </c>
    </row>
    <row r="737" spans="2:21" s="144" customFormat="1" ht="28.5" customHeight="1" x14ac:dyDescent="0.2">
      <c r="B737" s="44" t="s">
        <v>329</v>
      </c>
      <c r="C737" s="23" t="s">
        <v>325</v>
      </c>
      <c r="D737" s="23" t="s">
        <v>195</v>
      </c>
      <c r="E737" s="23" t="s">
        <v>585</v>
      </c>
      <c r="F737" s="23"/>
      <c r="G737" s="23">
        <v>1</v>
      </c>
      <c r="H737" s="23">
        <v>850.9</v>
      </c>
      <c r="I737" s="23">
        <v>9</v>
      </c>
      <c r="J737" s="35" t="s">
        <v>72</v>
      </c>
      <c r="K737" s="23">
        <v>7</v>
      </c>
      <c r="L737" s="64">
        <f>L729*7</f>
        <v>72.8</v>
      </c>
      <c r="M737" s="64" t="s">
        <v>77</v>
      </c>
      <c r="N737" s="25">
        <v>45929</v>
      </c>
      <c r="O737" s="64">
        <f>O729*7</f>
        <v>63</v>
      </c>
      <c r="P737" s="64" t="s">
        <v>77</v>
      </c>
      <c r="Q737" s="26">
        <v>45921</v>
      </c>
      <c r="R737" s="26" t="s">
        <v>238</v>
      </c>
      <c r="S737" s="23" t="s">
        <v>166</v>
      </c>
      <c r="T737" s="23" t="s">
        <v>196</v>
      </c>
      <c r="U737" s="110" t="s">
        <v>364</v>
      </c>
    </row>
    <row r="738" spans="2:21" s="144" customFormat="1" ht="28.5" customHeight="1" x14ac:dyDescent="0.2">
      <c r="B738" s="44" t="s">
        <v>329</v>
      </c>
      <c r="C738" s="23" t="s">
        <v>325</v>
      </c>
      <c r="D738" s="23" t="s">
        <v>195</v>
      </c>
      <c r="E738" s="23" t="s">
        <v>585</v>
      </c>
      <c r="F738" s="23"/>
      <c r="G738" s="23">
        <v>1</v>
      </c>
      <c r="H738" s="23">
        <v>850.9</v>
      </c>
      <c r="I738" s="23">
        <v>10</v>
      </c>
      <c r="J738" s="35" t="s">
        <v>72</v>
      </c>
      <c r="K738" s="23">
        <v>8</v>
      </c>
      <c r="L738" s="64">
        <f>L729*8</f>
        <v>83.2</v>
      </c>
      <c r="M738" s="64" t="s">
        <v>77</v>
      </c>
      <c r="N738" s="25">
        <v>45929</v>
      </c>
      <c r="O738" s="64">
        <f>O729*8</f>
        <v>72</v>
      </c>
      <c r="P738" s="64" t="s">
        <v>77</v>
      </c>
      <c r="Q738" s="26">
        <v>45921</v>
      </c>
      <c r="R738" s="26" t="s">
        <v>238</v>
      </c>
      <c r="S738" s="23" t="s">
        <v>166</v>
      </c>
      <c r="T738" s="23" t="s">
        <v>196</v>
      </c>
      <c r="U738" s="110" t="s">
        <v>364</v>
      </c>
    </row>
    <row r="739" spans="2:21" s="144" customFormat="1" ht="28.5" customHeight="1" x14ac:dyDescent="0.2">
      <c r="B739" s="44" t="s">
        <v>329</v>
      </c>
      <c r="C739" s="23" t="s">
        <v>325</v>
      </c>
      <c r="D739" s="23" t="s">
        <v>195</v>
      </c>
      <c r="E739" s="23" t="s">
        <v>585</v>
      </c>
      <c r="F739" s="23"/>
      <c r="G739" s="23">
        <v>1</v>
      </c>
      <c r="H739" s="23">
        <v>850.9</v>
      </c>
      <c r="I739" s="23">
        <v>11</v>
      </c>
      <c r="J739" s="35" t="s">
        <v>100</v>
      </c>
      <c r="K739" s="23">
        <v>2</v>
      </c>
      <c r="L739" s="64">
        <f>L729*0.5</f>
        <v>5.2</v>
      </c>
      <c r="M739" s="64" t="s">
        <v>77</v>
      </c>
      <c r="N739" s="25">
        <v>45929</v>
      </c>
      <c r="O739" s="64">
        <f>O729*0.5</f>
        <v>4.5</v>
      </c>
      <c r="P739" s="64" t="s">
        <v>77</v>
      </c>
      <c r="Q739" s="26">
        <v>45921</v>
      </c>
      <c r="R739" s="26" t="s">
        <v>238</v>
      </c>
      <c r="S739" s="23" t="s">
        <v>166</v>
      </c>
      <c r="T739" s="23" t="s">
        <v>196</v>
      </c>
      <c r="U739" s="110" t="s">
        <v>364</v>
      </c>
    </row>
    <row r="740" spans="2:21" s="144" customFormat="1" ht="28.5" customHeight="1" x14ac:dyDescent="0.2">
      <c r="B740" s="44" t="s">
        <v>329</v>
      </c>
      <c r="C740" s="23" t="s">
        <v>325</v>
      </c>
      <c r="D740" s="23" t="s">
        <v>195</v>
      </c>
      <c r="E740" s="23" t="s">
        <v>585</v>
      </c>
      <c r="F740" s="23"/>
      <c r="G740" s="23">
        <v>1</v>
      </c>
      <c r="H740" s="23">
        <v>850.9</v>
      </c>
      <c r="I740" s="23">
        <v>12</v>
      </c>
      <c r="J740" s="35" t="s">
        <v>167</v>
      </c>
      <c r="K740" s="23" t="s">
        <v>77</v>
      </c>
      <c r="L740" s="64" t="s">
        <v>77</v>
      </c>
      <c r="M740" s="64" t="s">
        <v>77</v>
      </c>
      <c r="N740" s="25">
        <v>45929</v>
      </c>
      <c r="O740" s="64" t="s">
        <v>77</v>
      </c>
      <c r="P740" s="64" t="s">
        <v>77</v>
      </c>
      <c r="Q740" s="26">
        <v>45921</v>
      </c>
      <c r="R740" s="26" t="s">
        <v>238</v>
      </c>
      <c r="S740" s="23" t="s">
        <v>166</v>
      </c>
      <c r="T740" s="23" t="s">
        <v>196</v>
      </c>
      <c r="U740" s="110" t="s">
        <v>364</v>
      </c>
    </row>
    <row r="741" spans="2:21" s="144" customFormat="1" ht="28.5" customHeight="1" x14ac:dyDescent="0.2">
      <c r="B741" s="44" t="s">
        <v>385</v>
      </c>
      <c r="C741" s="23" t="s">
        <v>197</v>
      </c>
      <c r="D741" s="23" t="s">
        <v>198</v>
      </c>
      <c r="E741" s="23" t="s">
        <v>613</v>
      </c>
      <c r="F741" s="23" t="s">
        <v>388</v>
      </c>
      <c r="G741" s="23">
        <v>1</v>
      </c>
      <c r="H741" s="23">
        <v>624.1</v>
      </c>
      <c r="I741" s="23">
        <v>1</v>
      </c>
      <c r="J741" s="35" t="s">
        <v>76</v>
      </c>
      <c r="K741" s="23">
        <v>2</v>
      </c>
      <c r="L741" s="24">
        <v>9.5</v>
      </c>
      <c r="M741" s="64" t="s">
        <v>77</v>
      </c>
      <c r="N741" s="25">
        <v>45933</v>
      </c>
      <c r="O741" s="24">
        <v>9.3000000000000007</v>
      </c>
      <c r="P741" s="64" t="s">
        <v>77</v>
      </c>
      <c r="Q741" s="26">
        <v>45202</v>
      </c>
      <c r="R741" s="26" t="s">
        <v>238</v>
      </c>
      <c r="S741" s="23" t="s">
        <v>166</v>
      </c>
      <c r="T741" s="23" t="s">
        <v>199</v>
      </c>
      <c r="U741" s="112" t="s">
        <v>732</v>
      </c>
    </row>
    <row r="742" spans="2:21" s="144" customFormat="1" ht="28.5" customHeight="1" x14ac:dyDescent="0.2">
      <c r="B742" s="44" t="s">
        <v>385</v>
      </c>
      <c r="C742" s="23" t="s">
        <v>197</v>
      </c>
      <c r="D742" s="23" t="s">
        <v>198</v>
      </c>
      <c r="E742" s="23" t="s">
        <v>613</v>
      </c>
      <c r="F742" s="150">
        <v>124500.51</v>
      </c>
      <c r="G742" s="23">
        <v>1</v>
      </c>
      <c r="H742" s="23">
        <v>624.1</v>
      </c>
      <c r="I742" s="23">
        <v>2</v>
      </c>
      <c r="J742" s="35" t="s">
        <v>82</v>
      </c>
      <c r="K742" s="23">
        <v>2</v>
      </c>
      <c r="L742" s="24">
        <f>L741*2</f>
        <v>19</v>
      </c>
      <c r="M742" s="64" t="s">
        <v>77</v>
      </c>
      <c r="N742" s="25">
        <v>45933</v>
      </c>
      <c r="O742" s="24">
        <f>O741*2</f>
        <v>18.600000000000001</v>
      </c>
      <c r="P742" s="64" t="s">
        <v>77</v>
      </c>
      <c r="Q742" s="26">
        <v>45202</v>
      </c>
      <c r="R742" s="26" t="s">
        <v>238</v>
      </c>
      <c r="S742" s="23" t="s">
        <v>166</v>
      </c>
      <c r="T742" s="23" t="s">
        <v>199</v>
      </c>
      <c r="U742" s="112" t="s">
        <v>732</v>
      </c>
    </row>
    <row r="743" spans="2:21" s="144" customFormat="1" ht="28.5" customHeight="1" x14ac:dyDescent="0.2">
      <c r="B743" s="44" t="s">
        <v>385</v>
      </c>
      <c r="C743" s="23" t="s">
        <v>197</v>
      </c>
      <c r="D743" s="23" t="s">
        <v>198</v>
      </c>
      <c r="E743" s="23" t="s">
        <v>613</v>
      </c>
      <c r="F743" s="148">
        <f>F742/850.7</f>
        <v>146.35066415892794</v>
      </c>
      <c r="G743" s="23">
        <v>1</v>
      </c>
      <c r="H743" s="23">
        <v>624.1</v>
      </c>
      <c r="I743" s="23">
        <v>3</v>
      </c>
      <c r="J743" s="35" t="s">
        <v>95</v>
      </c>
      <c r="K743" s="23">
        <v>3</v>
      </c>
      <c r="L743" s="64">
        <f>L741*1.5</f>
        <v>14.25</v>
      </c>
      <c r="M743" s="64" t="s">
        <v>77</v>
      </c>
      <c r="N743" s="25">
        <v>45933</v>
      </c>
      <c r="O743" s="64">
        <f>O741*1.5</f>
        <v>13.950000000000001</v>
      </c>
      <c r="P743" s="64" t="s">
        <v>77</v>
      </c>
      <c r="Q743" s="26">
        <v>45202</v>
      </c>
      <c r="R743" s="26" t="s">
        <v>238</v>
      </c>
      <c r="S743" s="23" t="s">
        <v>166</v>
      </c>
      <c r="T743" s="23" t="s">
        <v>199</v>
      </c>
      <c r="U743" s="112" t="s">
        <v>732</v>
      </c>
    </row>
    <row r="744" spans="2:21" s="144" customFormat="1" ht="28.5" customHeight="1" x14ac:dyDescent="0.2">
      <c r="B744" s="44" t="s">
        <v>385</v>
      </c>
      <c r="C744" s="23" t="s">
        <v>197</v>
      </c>
      <c r="D744" s="23" t="s">
        <v>198</v>
      </c>
      <c r="E744" s="23" t="s">
        <v>613</v>
      </c>
      <c r="F744" s="149">
        <f>F743/365</f>
        <v>0.40096072372309027</v>
      </c>
      <c r="G744" s="23">
        <v>1</v>
      </c>
      <c r="H744" s="23">
        <v>624.1</v>
      </c>
      <c r="I744" s="23">
        <v>4</v>
      </c>
      <c r="J744" s="35" t="s">
        <v>97</v>
      </c>
      <c r="K744" s="23">
        <v>3</v>
      </c>
      <c r="L744" s="64">
        <f>L741*3</f>
        <v>28.5</v>
      </c>
      <c r="M744" s="64" t="s">
        <v>77</v>
      </c>
      <c r="N744" s="25">
        <v>45933</v>
      </c>
      <c r="O744" s="64">
        <f>O741*3</f>
        <v>27.900000000000002</v>
      </c>
      <c r="P744" s="64" t="s">
        <v>77</v>
      </c>
      <c r="Q744" s="26">
        <v>45202</v>
      </c>
      <c r="R744" s="26" t="s">
        <v>238</v>
      </c>
      <c r="S744" s="23" t="s">
        <v>166</v>
      </c>
      <c r="T744" s="23" t="s">
        <v>199</v>
      </c>
      <c r="U744" s="112" t="s">
        <v>732</v>
      </c>
    </row>
    <row r="745" spans="2:21" s="144" customFormat="1" ht="28.5" customHeight="1" x14ac:dyDescent="0.2">
      <c r="B745" s="44" t="s">
        <v>385</v>
      </c>
      <c r="C745" s="23" t="s">
        <v>197</v>
      </c>
      <c r="D745" s="23" t="s">
        <v>198</v>
      </c>
      <c r="E745" s="23" t="s">
        <v>613</v>
      </c>
      <c r="F745" s="23" t="s">
        <v>370</v>
      </c>
      <c r="G745" s="23">
        <v>1</v>
      </c>
      <c r="H745" s="23">
        <v>624.1</v>
      </c>
      <c r="I745" s="23">
        <v>5</v>
      </c>
      <c r="J745" s="35" t="s">
        <v>96</v>
      </c>
      <c r="K745" s="23">
        <v>4</v>
      </c>
      <c r="L745" s="64">
        <f>L741*2</f>
        <v>19</v>
      </c>
      <c r="M745" s="64" t="s">
        <v>77</v>
      </c>
      <c r="N745" s="25">
        <v>45933</v>
      </c>
      <c r="O745" s="64">
        <f>O741*2</f>
        <v>18.600000000000001</v>
      </c>
      <c r="P745" s="64" t="s">
        <v>77</v>
      </c>
      <c r="Q745" s="26">
        <v>45202</v>
      </c>
      <c r="R745" s="26" t="s">
        <v>238</v>
      </c>
      <c r="S745" s="23" t="s">
        <v>166</v>
      </c>
      <c r="T745" s="23" t="s">
        <v>199</v>
      </c>
      <c r="U745" s="112" t="s">
        <v>732</v>
      </c>
    </row>
    <row r="746" spans="2:21" s="144" customFormat="1" ht="28.5" customHeight="1" x14ac:dyDescent="0.2">
      <c r="B746" s="44" t="s">
        <v>385</v>
      </c>
      <c r="C746" s="23" t="s">
        <v>197</v>
      </c>
      <c r="D746" s="23" t="s">
        <v>198</v>
      </c>
      <c r="E746" s="23" t="s">
        <v>613</v>
      </c>
      <c r="F746" s="23"/>
      <c r="G746" s="23">
        <v>1</v>
      </c>
      <c r="H746" s="23">
        <v>624.1</v>
      </c>
      <c r="I746" s="23">
        <v>6</v>
      </c>
      <c r="J746" s="35" t="s">
        <v>72</v>
      </c>
      <c r="K746" s="23">
        <v>4</v>
      </c>
      <c r="L746" s="64">
        <f>L741*4</f>
        <v>38</v>
      </c>
      <c r="M746" s="64" t="s">
        <v>77</v>
      </c>
      <c r="N746" s="25">
        <v>45933</v>
      </c>
      <c r="O746" s="64">
        <f>O741*4</f>
        <v>37.200000000000003</v>
      </c>
      <c r="P746" s="64" t="s">
        <v>77</v>
      </c>
      <c r="Q746" s="26">
        <v>45202</v>
      </c>
      <c r="R746" s="26" t="s">
        <v>238</v>
      </c>
      <c r="S746" s="23" t="s">
        <v>166</v>
      </c>
      <c r="T746" s="23" t="s">
        <v>199</v>
      </c>
      <c r="U746" s="112" t="s">
        <v>732</v>
      </c>
    </row>
    <row r="747" spans="2:21" s="144" customFormat="1" ht="28.5" customHeight="1" x14ac:dyDescent="0.2">
      <c r="B747" s="44" t="s">
        <v>385</v>
      </c>
      <c r="C747" s="23" t="s">
        <v>197</v>
      </c>
      <c r="D747" s="23" t="s">
        <v>198</v>
      </c>
      <c r="E747" s="23" t="s">
        <v>613</v>
      </c>
      <c r="F747" s="23"/>
      <c r="G747" s="23">
        <v>1</v>
      </c>
      <c r="H747" s="23">
        <v>624.1</v>
      </c>
      <c r="I747" s="23">
        <v>7</v>
      </c>
      <c r="J747" s="35" t="s">
        <v>72</v>
      </c>
      <c r="K747" s="23">
        <v>5</v>
      </c>
      <c r="L747" s="64">
        <f>L741*5</f>
        <v>47.5</v>
      </c>
      <c r="M747" s="64" t="s">
        <v>77</v>
      </c>
      <c r="N747" s="25">
        <v>45933</v>
      </c>
      <c r="O747" s="64">
        <f>O741*5</f>
        <v>46.5</v>
      </c>
      <c r="P747" s="64" t="s">
        <v>77</v>
      </c>
      <c r="Q747" s="26">
        <v>45202</v>
      </c>
      <c r="R747" s="26" t="s">
        <v>238</v>
      </c>
      <c r="S747" s="23" t="s">
        <v>166</v>
      </c>
      <c r="T747" s="23" t="s">
        <v>199</v>
      </c>
      <c r="U747" s="112" t="s">
        <v>732</v>
      </c>
    </row>
    <row r="748" spans="2:21" s="144" customFormat="1" ht="28.5" customHeight="1" x14ac:dyDescent="0.2">
      <c r="B748" s="44" t="s">
        <v>385</v>
      </c>
      <c r="C748" s="23" t="s">
        <v>197</v>
      </c>
      <c r="D748" s="23" t="s">
        <v>198</v>
      </c>
      <c r="E748" s="23" t="s">
        <v>613</v>
      </c>
      <c r="F748" s="23"/>
      <c r="G748" s="23">
        <v>1</v>
      </c>
      <c r="H748" s="23">
        <v>624.1</v>
      </c>
      <c r="I748" s="23">
        <v>8</v>
      </c>
      <c r="J748" s="35" t="s">
        <v>72</v>
      </c>
      <c r="K748" s="23">
        <v>6</v>
      </c>
      <c r="L748" s="64">
        <f>L741*6</f>
        <v>57</v>
      </c>
      <c r="M748" s="64" t="s">
        <v>77</v>
      </c>
      <c r="N748" s="25">
        <v>45933</v>
      </c>
      <c r="O748" s="64">
        <f>O741*6</f>
        <v>55.800000000000004</v>
      </c>
      <c r="P748" s="64" t="s">
        <v>77</v>
      </c>
      <c r="Q748" s="26">
        <v>45202</v>
      </c>
      <c r="R748" s="26" t="s">
        <v>238</v>
      </c>
      <c r="S748" s="23" t="s">
        <v>166</v>
      </c>
      <c r="T748" s="23" t="s">
        <v>199</v>
      </c>
      <c r="U748" s="112" t="s">
        <v>732</v>
      </c>
    </row>
    <row r="749" spans="2:21" s="144" customFormat="1" ht="28.5" customHeight="1" x14ac:dyDescent="0.2">
      <c r="B749" s="44" t="s">
        <v>385</v>
      </c>
      <c r="C749" s="23" t="s">
        <v>197</v>
      </c>
      <c r="D749" s="23" t="s">
        <v>198</v>
      </c>
      <c r="E749" s="23" t="s">
        <v>613</v>
      </c>
      <c r="F749" s="23"/>
      <c r="G749" s="23">
        <v>1</v>
      </c>
      <c r="H749" s="23">
        <v>624.1</v>
      </c>
      <c r="I749" s="23">
        <v>9</v>
      </c>
      <c r="J749" s="35" t="s">
        <v>72</v>
      </c>
      <c r="K749" s="23">
        <v>7</v>
      </c>
      <c r="L749" s="64">
        <f>L741*7</f>
        <v>66.5</v>
      </c>
      <c r="M749" s="64" t="s">
        <v>77</v>
      </c>
      <c r="N749" s="25">
        <v>45933</v>
      </c>
      <c r="O749" s="64">
        <f>O741*7</f>
        <v>65.100000000000009</v>
      </c>
      <c r="P749" s="64" t="s">
        <v>77</v>
      </c>
      <c r="Q749" s="26">
        <v>45202</v>
      </c>
      <c r="R749" s="26" t="s">
        <v>238</v>
      </c>
      <c r="S749" s="23" t="s">
        <v>166</v>
      </c>
      <c r="T749" s="23" t="s">
        <v>199</v>
      </c>
      <c r="U749" s="112" t="s">
        <v>732</v>
      </c>
    </row>
    <row r="750" spans="2:21" s="144" customFormat="1" ht="28.5" customHeight="1" x14ac:dyDescent="0.2">
      <c r="B750" s="44" t="s">
        <v>385</v>
      </c>
      <c r="C750" s="23" t="s">
        <v>197</v>
      </c>
      <c r="D750" s="23" t="s">
        <v>198</v>
      </c>
      <c r="E750" s="23" t="s">
        <v>613</v>
      </c>
      <c r="F750" s="23"/>
      <c r="G750" s="23">
        <v>1</v>
      </c>
      <c r="H750" s="23">
        <v>624.1</v>
      </c>
      <c r="I750" s="23">
        <v>10</v>
      </c>
      <c r="J750" s="35" t="s">
        <v>72</v>
      </c>
      <c r="K750" s="23">
        <v>8</v>
      </c>
      <c r="L750" s="64">
        <f>L741*8</f>
        <v>76</v>
      </c>
      <c r="M750" s="64" t="s">
        <v>77</v>
      </c>
      <c r="N750" s="25">
        <v>45933</v>
      </c>
      <c r="O750" s="64">
        <f>O741*8</f>
        <v>74.400000000000006</v>
      </c>
      <c r="P750" s="64" t="s">
        <v>77</v>
      </c>
      <c r="Q750" s="26">
        <v>45202</v>
      </c>
      <c r="R750" s="26" t="s">
        <v>238</v>
      </c>
      <c r="S750" s="23" t="s">
        <v>166</v>
      </c>
      <c r="T750" s="23" t="s">
        <v>199</v>
      </c>
      <c r="U750" s="112" t="s">
        <v>732</v>
      </c>
    </row>
    <row r="751" spans="2:21" s="144" customFormat="1" ht="28.5" customHeight="1" x14ac:dyDescent="0.2">
      <c r="B751" s="44" t="s">
        <v>385</v>
      </c>
      <c r="C751" s="23" t="s">
        <v>197</v>
      </c>
      <c r="D751" s="23" t="s">
        <v>198</v>
      </c>
      <c r="E751" s="23" t="s">
        <v>613</v>
      </c>
      <c r="F751" s="23"/>
      <c r="G751" s="23">
        <v>1</v>
      </c>
      <c r="H751" s="23">
        <v>624.1</v>
      </c>
      <c r="I751" s="23">
        <v>11</v>
      </c>
      <c r="J751" s="35" t="s">
        <v>100</v>
      </c>
      <c r="K751" s="23">
        <v>2</v>
      </c>
      <c r="L751" s="64">
        <f>L741*0.5</f>
        <v>4.75</v>
      </c>
      <c r="M751" s="64" t="s">
        <v>77</v>
      </c>
      <c r="N751" s="25">
        <v>45933</v>
      </c>
      <c r="O751" s="64">
        <f>O741*0.5</f>
        <v>4.6500000000000004</v>
      </c>
      <c r="P751" s="64" t="s">
        <v>77</v>
      </c>
      <c r="Q751" s="26">
        <v>45202</v>
      </c>
      <c r="R751" s="26" t="s">
        <v>238</v>
      </c>
      <c r="S751" s="23" t="s">
        <v>166</v>
      </c>
      <c r="T751" s="23" t="s">
        <v>199</v>
      </c>
      <c r="U751" s="112" t="s">
        <v>732</v>
      </c>
    </row>
    <row r="752" spans="2:21" s="144" customFormat="1" ht="28.5" customHeight="1" x14ac:dyDescent="0.2">
      <c r="B752" s="44" t="s">
        <v>385</v>
      </c>
      <c r="C752" s="23" t="s">
        <v>197</v>
      </c>
      <c r="D752" s="23" t="s">
        <v>198</v>
      </c>
      <c r="E752" s="23" t="s">
        <v>613</v>
      </c>
      <c r="F752" s="23"/>
      <c r="G752" s="23">
        <v>1</v>
      </c>
      <c r="H752" s="23">
        <v>624.1</v>
      </c>
      <c r="I752" s="23">
        <v>12</v>
      </c>
      <c r="J752" s="35" t="s">
        <v>167</v>
      </c>
      <c r="K752" s="23" t="s">
        <v>77</v>
      </c>
      <c r="L752" s="64" t="s">
        <v>77</v>
      </c>
      <c r="M752" s="64" t="s">
        <v>77</v>
      </c>
      <c r="N752" s="25">
        <v>45933</v>
      </c>
      <c r="O752" s="64" t="s">
        <v>77</v>
      </c>
      <c r="P752" s="64" t="s">
        <v>77</v>
      </c>
      <c r="Q752" s="26">
        <v>45202</v>
      </c>
      <c r="R752" s="26" t="s">
        <v>238</v>
      </c>
      <c r="S752" s="23" t="s">
        <v>166</v>
      </c>
      <c r="T752" s="23" t="s">
        <v>199</v>
      </c>
      <c r="U752" s="112" t="s">
        <v>732</v>
      </c>
    </row>
    <row r="753" spans="2:21" s="144" customFormat="1" ht="28.5" customHeight="1" x14ac:dyDescent="0.2">
      <c r="B753" s="44" t="s">
        <v>385</v>
      </c>
      <c r="C753" s="23" t="s">
        <v>197</v>
      </c>
      <c r="D753" s="23" t="s">
        <v>198</v>
      </c>
      <c r="E753" s="23" t="s">
        <v>586</v>
      </c>
      <c r="F753" s="23"/>
      <c r="G753" s="23">
        <v>1</v>
      </c>
      <c r="H753" s="23">
        <v>624.1</v>
      </c>
      <c r="I753" s="23">
        <v>1</v>
      </c>
      <c r="J753" s="35" t="s">
        <v>76</v>
      </c>
      <c r="K753" s="23">
        <v>2</v>
      </c>
      <c r="L753" s="24">
        <v>12.4</v>
      </c>
      <c r="M753" s="64" t="s">
        <v>77</v>
      </c>
      <c r="N753" s="25">
        <v>45933</v>
      </c>
      <c r="O753" s="24">
        <v>12.2</v>
      </c>
      <c r="P753" s="64" t="s">
        <v>77</v>
      </c>
      <c r="Q753" s="26">
        <v>45202</v>
      </c>
      <c r="R753" s="26" t="s">
        <v>238</v>
      </c>
      <c r="S753" s="23" t="s">
        <v>166</v>
      </c>
      <c r="T753" s="23" t="s">
        <v>199</v>
      </c>
      <c r="U753" s="112" t="s">
        <v>732</v>
      </c>
    </row>
    <row r="754" spans="2:21" s="144" customFormat="1" ht="28.5" customHeight="1" x14ac:dyDescent="0.2">
      <c r="B754" s="44" t="s">
        <v>385</v>
      </c>
      <c r="C754" s="23" t="s">
        <v>197</v>
      </c>
      <c r="D754" s="23" t="s">
        <v>198</v>
      </c>
      <c r="E754" s="23" t="s">
        <v>586</v>
      </c>
      <c r="F754" s="23"/>
      <c r="G754" s="23">
        <v>1</v>
      </c>
      <c r="H754" s="23">
        <v>624.1</v>
      </c>
      <c r="I754" s="23">
        <v>2</v>
      </c>
      <c r="J754" s="35" t="s">
        <v>82</v>
      </c>
      <c r="K754" s="23">
        <v>2</v>
      </c>
      <c r="L754" s="24">
        <f>L753*2</f>
        <v>24.8</v>
      </c>
      <c r="M754" s="64" t="s">
        <v>77</v>
      </c>
      <c r="N754" s="25">
        <v>45933</v>
      </c>
      <c r="O754" s="24">
        <f>O753*2</f>
        <v>24.4</v>
      </c>
      <c r="P754" s="64" t="s">
        <v>77</v>
      </c>
      <c r="Q754" s="26">
        <v>45202</v>
      </c>
      <c r="R754" s="26" t="s">
        <v>238</v>
      </c>
      <c r="S754" s="23" t="s">
        <v>166</v>
      </c>
      <c r="T754" s="23" t="s">
        <v>199</v>
      </c>
      <c r="U754" s="112" t="s">
        <v>732</v>
      </c>
    </row>
    <row r="755" spans="2:21" s="144" customFormat="1" ht="28.5" customHeight="1" x14ac:dyDescent="0.2">
      <c r="B755" s="44" t="s">
        <v>385</v>
      </c>
      <c r="C755" s="23" t="s">
        <v>197</v>
      </c>
      <c r="D755" s="23" t="s">
        <v>198</v>
      </c>
      <c r="E755" s="23" t="s">
        <v>586</v>
      </c>
      <c r="F755" s="23"/>
      <c r="G755" s="23">
        <v>1</v>
      </c>
      <c r="H755" s="23">
        <v>624.1</v>
      </c>
      <c r="I755" s="23">
        <v>3</v>
      </c>
      <c r="J755" s="35" t="s">
        <v>95</v>
      </c>
      <c r="K755" s="23">
        <v>3</v>
      </c>
      <c r="L755" s="64">
        <f>L753*1.5</f>
        <v>18.600000000000001</v>
      </c>
      <c r="M755" s="64" t="s">
        <v>77</v>
      </c>
      <c r="N755" s="25">
        <v>45933</v>
      </c>
      <c r="O755" s="64">
        <f>O753*1.5</f>
        <v>18.299999999999997</v>
      </c>
      <c r="P755" s="64" t="s">
        <v>77</v>
      </c>
      <c r="Q755" s="26">
        <v>45202</v>
      </c>
      <c r="R755" s="26" t="s">
        <v>238</v>
      </c>
      <c r="S755" s="23" t="s">
        <v>166</v>
      </c>
      <c r="T755" s="23" t="s">
        <v>199</v>
      </c>
      <c r="U755" s="112" t="s">
        <v>732</v>
      </c>
    </row>
    <row r="756" spans="2:21" s="144" customFormat="1" ht="28.5" customHeight="1" x14ac:dyDescent="0.2">
      <c r="B756" s="44" t="s">
        <v>385</v>
      </c>
      <c r="C756" s="23" t="s">
        <v>197</v>
      </c>
      <c r="D756" s="23" t="s">
        <v>198</v>
      </c>
      <c r="E756" s="23" t="s">
        <v>586</v>
      </c>
      <c r="F756" s="23"/>
      <c r="G756" s="23">
        <v>1</v>
      </c>
      <c r="H756" s="23">
        <v>624.1</v>
      </c>
      <c r="I756" s="23">
        <v>4</v>
      </c>
      <c r="J756" s="35" t="s">
        <v>97</v>
      </c>
      <c r="K756" s="23">
        <v>3</v>
      </c>
      <c r="L756" s="64">
        <f>L753*3</f>
        <v>37.200000000000003</v>
      </c>
      <c r="M756" s="64" t="s">
        <v>77</v>
      </c>
      <c r="N756" s="25">
        <v>45933</v>
      </c>
      <c r="O756" s="64">
        <f>O753*3</f>
        <v>36.599999999999994</v>
      </c>
      <c r="P756" s="64" t="s">
        <v>77</v>
      </c>
      <c r="Q756" s="26">
        <v>45202</v>
      </c>
      <c r="R756" s="26" t="s">
        <v>238</v>
      </c>
      <c r="S756" s="23" t="s">
        <v>166</v>
      </c>
      <c r="T756" s="23" t="s">
        <v>199</v>
      </c>
      <c r="U756" s="112" t="s">
        <v>732</v>
      </c>
    </row>
    <row r="757" spans="2:21" s="144" customFormat="1" ht="28.5" customHeight="1" x14ac:dyDescent="0.2">
      <c r="B757" s="44" t="s">
        <v>385</v>
      </c>
      <c r="C757" s="23" t="s">
        <v>197</v>
      </c>
      <c r="D757" s="23" t="s">
        <v>198</v>
      </c>
      <c r="E757" s="23" t="s">
        <v>586</v>
      </c>
      <c r="F757" s="23"/>
      <c r="G757" s="23">
        <v>1</v>
      </c>
      <c r="H757" s="23">
        <v>624.1</v>
      </c>
      <c r="I757" s="23">
        <v>5</v>
      </c>
      <c r="J757" s="35" t="s">
        <v>96</v>
      </c>
      <c r="K757" s="23">
        <v>4</v>
      </c>
      <c r="L757" s="64">
        <f>L753*2</f>
        <v>24.8</v>
      </c>
      <c r="M757" s="64" t="s">
        <v>77</v>
      </c>
      <c r="N757" s="25">
        <v>45933</v>
      </c>
      <c r="O757" s="64">
        <f>O753*2</f>
        <v>24.4</v>
      </c>
      <c r="P757" s="64" t="s">
        <v>77</v>
      </c>
      <c r="Q757" s="26">
        <v>45202</v>
      </c>
      <c r="R757" s="26" t="s">
        <v>238</v>
      </c>
      <c r="S757" s="23" t="s">
        <v>166</v>
      </c>
      <c r="T757" s="23" t="s">
        <v>199</v>
      </c>
      <c r="U757" s="112" t="s">
        <v>732</v>
      </c>
    </row>
    <row r="758" spans="2:21" s="144" customFormat="1" ht="28.5" customHeight="1" x14ac:dyDescent="0.2">
      <c r="B758" s="44" t="s">
        <v>385</v>
      </c>
      <c r="C758" s="23" t="s">
        <v>197</v>
      </c>
      <c r="D758" s="23" t="s">
        <v>198</v>
      </c>
      <c r="E758" s="23" t="s">
        <v>586</v>
      </c>
      <c r="F758" s="23"/>
      <c r="G758" s="23">
        <v>1</v>
      </c>
      <c r="H758" s="23">
        <v>624.1</v>
      </c>
      <c r="I758" s="23">
        <v>6</v>
      </c>
      <c r="J758" s="35" t="s">
        <v>72</v>
      </c>
      <c r="K758" s="23">
        <v>4</v>
      </c>
      <c r="L758" s="64">
        <f>L753*4</f>
        <v>49.6</v>
      </c>
      <c r="M758" s="64" t="s">
        <v>77</v>
      </c>
      <c r="N758" s="25">
        <v>45933</v>
      </c>
      <c r="O758" s="64">
        <f>O753*4</f>
        <v>48.8</v>
      </c>
      <c r="P758" s="64" t="s">
        <v>77</v>
      </c>
      <c r="Q758" s="26">
        <v>45202</v>
      </c>
      <c r="R758" s="26" t="s">
        <v>238</v>
      </c>
      <c r="S758" s="23" t="s">
        <v>166</v>
      </c>
      <c r="T758" s="23" t="s">
        <v>199</v>
      </c>
      <c r="U758" s="112" t="s">
        <v>732</v>
      </c>
    </row>
    <row r="759" spans="2:21" s="144" customFormat="1" ht="28.5" customHeight="1" x14ac:dyDescent="0.2">
      <c r="B759" s="44" t="s">
        <v>385</v>
      </c>
      <c r="C759" s="23" t="s">
        <v>197</v>
      </c>
      <c r="D759" s="23" t="s">
        <v>198</v>
      </c>
      <c r="E759" s="23" t="s">
        <v>586</v>
      </c>
      <c r="F759" s="23"/>
      <c r="G759" s="23">
        <v>1</v>
      </c>
      <c r="H759" s="23">
        <v>624.1</v>
      </c>
      <c r="I759" s="23">
        <v>7</v>
      </c>
      <c r="J759" s="35" t="s">
        <v>72</v>
      </c>
      <c r="K759" s="23">
        <v>5</v>
      </c>
      <c r="L759" s="64">
        <f>L753*5</f>
        <v>62</v>
      </c>
      <c r="M759" s="64" t="s">
        <v>77</v>
      </c>
      <c r="N759" s="25">
        <v>45933</v>
      </c>
      <c r="O759" s="64">
        <f>O753*5</f>
        <v>61</v>
      </c>
      <c r="P759" s="64" t="s">
        <v>77</v>
      </c>
      <c r="Q759" s="26">
        <v>45202</v>
      </c>
      <c r="R759" s="26" t="s">
        <v>238</v>
      </c>
      <c r="S759" s="23" t="s">
        <v>166</v>
      </c>
      <c r="T759" s="23" t="s">
        <v>199</v>
      </c>
      <c r="U759" s="112" t="s">
        <v>732</v>
      </c>
    </row>
    <row r="760" spans="2:21" s="144" customFormat="1" ht="28.5" customHeight="1" x14ac:dyDescent="0.2">
      <c r="B760" s="44" t="s">
        <v>385</v>
      </c>
      <c r="C760" s="23" t="s">
        <v>197</v>
      </c>
      <c r="D760" s="23" t="s">
        <v>198</v>
      </c>
      <c r="E760" s="23" t="s">
        <v>586</v>
      </c>
      <c r="F760" s="23"/>
      <c r="G760" s="23">
        <v>1</v>
      </c>
      <c r="H760" s="23">
        <v>624.1</v>
      </c>
      <c r="I760" s="23">
        <v>8</v>
      </c>
      <c r="J760" s="35" t="s">
        <v>72</v>
      </c>
      <c r="K760" s="23">
        <v>6</v>
      </c>
      <c r="L760" s="64">
        <f>L753*6</f>
        <v>74.400000000000006</v>
      </c>
      <c r="M760" s="64" t="s">
        <v>77</v>
      </c>
      <c r="N760" s="25">
        <v>45933</v>
      </c>
      <c r="O760" s="64">
        <f>O753*6</f>
        <v>73.199999999999989</v>
      </c>
      <c r="P760" s="64" t="s">
        <v>77</v>
      </c>
      <c r="Q760" s="26">
        <v>45202</v>
      </c>
      <c r="R760" s="26" t="s">
        <v>238</v>
      </c>
      <c r="S760" s="23" t="s">
        <v>166</v>
      </c>
      <c r="T760" s="23" t="s">
        <v>199</v>
      </c>
      <c r="U760" s="112" t="s">
        <v>732</v>
      </c>
    </row>
    <row r="761" spans="2:21" s="144" customFormat="1" ht="28.5" customHeight="1" x14ac:dyDescent="0.2">
      <c r="B761" s="44" t="s">
        <v>385</v>
      </c>
      <c r="C761" s="23" t="s">
        <v>197</v>
      </c>
      <c r="D761" s="23" t="s">
        <v>198</v>
      </c>
      <c r="E761" s="23" t="s">
        <v>586</v>
      </c>
      <c r="F761" s="23"/>
      <c r="G761" s="23">
        <v>1</v>
      </c>
      <c r="H761" s="23">
        <v>624.1</v>
      </c>
      <c r="I761" s="23">
        <v>9</v>
      </c>
      <c r="J761" s="35" t="s">
        <v>72</v>
      </c>
      <c r="K761" s="23">
        <v>7</v>
      </c>
      <c r="L761" s="64">
        <f>L753*7</f>
        <v>86.8</v>
      </c>
      <c r="M761" s="64" t="s">
        <v>77</v>
      </c>
      <c r="N761" s="25">
        <v>45933</v>
      </c>
      <c r="O761" s="64">
        <f>O753*7</f>
        <v>85.399999999999991</v>
      </c>
      <c r="P761" s="64" t="s">
        <v>77</v>
      </c>
      <c r="Q761" s="26">
        <v>45202</v>
      </c>
      <c r="R761" s="26" t="s">
        <v>238</v>
      </c>
      <c r="S761" s="23" t="s">
        <v>166</v>
      </c>
      <c r="T761" s="23" t="s">
        <v>199</v>
      </c>
      <c r="U761" s="112" t="s">
        <v>732</v>
      </c>
    </row>
    <row r="762" spans="2:21" s="144" customFormat="1" ht="28.5" customHeight="1" x14ac:dyDescent="0.2">
      <c r="B762" s="44" t="s">
        <v>385</v>
      </c>
      <c r="C762" s="23" t="s">
        <v>197</v>
      </c>
      <c r="D762" s="23" t="s">
        <v>198</v>
      </c>
      <c r="E762" s="23" t="s">
        <v>586</v>
      </c>
      <c r="F762" s="23"/>
      <c r="G762" s="23">
        <v>1</v>
      </c>
      <c r="H762" s="23">
        <v>624.1</v>
      </c>
      <c r="I762" s="23">
        <v>10</v>
      </c>
      <c r="J762" s="35" t="s">
        <v>72</v>
      </c>
      <c r="K762" s="23">
        <v>8</v>
      </c>
      <c r="L762" s="64">
        <f>L753*8</f>
        <v>99.2</v>
      </c>
      <c r="M762" s="64" t="s">
        <v>77</v>
      </c>
      <c r="N762" s="25">
        <v>45933</v>
      </c>
      <c r="O762" s="64">
        <f>O753*8</f>
        <v>97.6</v>
      </c>
      <c r="P762" s="64" t="s">
        <v>77</v>
      </c>
      <c r="Q762" s="26">
        <v>45202</v>
      </c>
      <c r="R762" s="26" t="s">
        <v>238</v>
      </c>
      <c r="S762" s="23" t="s">
        <v>166</v>
      </c>
      <c r="T762" s="23" t="s">
        <v>199</v>
      </c>
      <c r="U762" s="112" t="s">
        <v>732</v>
      </c>
    </row>
    <row r="763" spans="2:21" s="144" customFormat="1" ht="28.5" customHeight="1" x14ac:dyDescent="0.2">
      <c r="B763" s="44" t="s">
        <v>385</v>
      </c>
      <c r="C763" s="23" t="s">
        <v>197</v>
      </c>
      <c r="D763" s="23" t="s">
        <v>198</v>
      </c>
      <c r="E763" s="23" t="s">
        <v>586</v>
      </c>
      <c r="F763" s="23"/>
      <c r="G763" s="23">
        <v>1</v>
      </c>
      <c r="H763" s="23">
        <v>624.1</v>
      </c>
      <c r="I763" s="23">
        <v>11</v>
      </c>
      <c r="J763" s="35" t="s">
        <v>100</v>
      </c>
      <c r="K763" s="23">
        <v>2</v>
      </c>
      <c r="L763" s="64">
        <f>L753*0.5</f>
        <v>6.2</v>
      </c>
      <c r="M763" s="64" t="s">
        <v>77</v>
      </c>
      <c r="N763" s="25">
        <v>45933</v>
      </c>
      <c r="O763" s="64">
        <f>O753*0.5</f>
        <v>6.1</v>
      </c>
      <c r="P763" s="64" t="s">
        <v>77</v>
      </c>
      <c r="Q763" s="26">
        <v>45202</v>
      </c>
      <c r="R763" s="26" t="s">
        <v>238</v>
      </c>
      <c r="S763" s="23" t="s">
        <v>166</v>
      </c>
      <c r="T763" s="23" t="s">
        <v>199</v>
      </c>
      <c r="U763" s="112" t="s">
        <v>732</v>
      </c>
    </row>
    <row r="764" spans="2:21" s="144" customFormat="1" ht="28.5" customHeight="1" x14ac:dyDescent="0.2">
      <c r="B764" s="44" t="s">
        <v>385</v>
      </c>
      <c r="C764" s="23" t="s">
        <v>197</v>
      </c>
      <c r="D764" s="23" t="s">
        <v>198</v>
      </c>
      <c r="E764" s="23" t="s">
        <v>586</v>
      </c>
      <c r="F764" s="23"/>
      <c r="G764" s="23">
        <v>1</v>
      </c>
      <c r="H764" s="23">
        <v>624.1</v>
      </c>
      <c r="I764" s="23">
        <v>12</v>
      </c>
      <c r="J764" s="35" t="s">
        <v>167</v>
      </c>
      <c r="K764" s="23" t="s">
        <v>77</v>
      </c>
      <c r="L764" s="64" t="s">
        <v>77</v>
      </c>
      <c r="M764" s="64" t="s">
        <v>77</v>
      </c>
      <c r="N764" s="25">
        <v>45933</v>
      </c>
      <c r="O764" s="64" t="s">
        <v>77</v>
      </c>
      <c r="P764" s="64" t="s">
        <v>77</v>
      </c>
      <c r="Q764" s="26">
        <v>45202</v>
      </c>
      <c r="R764" s="26" t="s">
        <v>238</v>
      </c>
      <c r="S764" s="23" t="s">
        <v>166</v>
      </c>
      <c r="T764" s="23" t="s">
        <v>199</v>
      </c>
      <c r="U764" s="112" t="s">
        <v>732</v>
      </c>
    </row>
    <row r="765" spans="2:21" s="144" customFormat="1" ht="28.5" customHeight="1" x14ac:dyDescent="0.2">
      <c r="B765" s="44" t="s">
        <v>385</v>
      </c>
      <c r="C765" s="23" t="s">
        <v>197</v>
      </c>
      <c r="D765" s="23" t="s">
        <v>198</v>
      </c>
      <c r="E765" s="23" t="s">
        <v>587</v>
      </c>
      <c r="F765" s="23"/>
      <c r="G765" s="23">
        <v>1</v>
      </c>
      <c r="H765" s="23">
        <v>624.1</v>
      </c>
      <c r="I765" s="23">
        <v>1</v>
      </c>
      <c r="J765" s="35" t="s">
        <v>76</v>
      </c>
      <c r="K765" s="23">
        <v>2</v>
      </c>
      <c r="L765" s="24">
        <v>12</v>
      </c>
      <c r="M765" s="64" t="s">
        <v>77</v>
      </c>
      <c r="N765" s="25">
        <v>45933</v>
      </c>
      <c r="O765" s="24">
        <v>11.8</v>
      </c>
      <c r="P765" s="64" t="s">
        <v>77</v>
      </c>
      <c r="Q765" s="26">
        <v>45202</v>
      </c>
      <c r="R765" s="26" t="s">
        <v>238</v>
      </c>
      <c r="S765" s="23" t="s">
        <v>166</v>
      </c>
      <c r="T765" s="23" t="s">
        <v>199</v>
      </c>
      <c r="U765" s="112" t="s">
        <v>732</v>
      </c>
    </row>
    <row r="766" spans="2:21" s="144" customFormat="1" ht="28.5" customHeight="1" x14ac:dyDescent="0.2">
      <c r="B766" s="44" t="s">
        <v>385</v>
      </c>
      <c r="C766" s="23" t="s">
        <v>197</v>
      </c>
      <c r="D766" s="23" t="s">
        <v>198</v>
      </c>
      <c r="E766" s="23" t="s">
        <v>587</v>
      </c>
      <c r="F766" s="23"/>
      <c r="G766" s="23">
        <v>1</v>
      </c>
      <c r="H766" s="23">
        <v>624.1</v>
      </c>
      <c r="I766" s="23">
        <v>2</v>
      </c>
      <c r="J766" s="35" t="s">
        <v>82</v>
      </c>
      <c r="K766" s="23">
        <v>2</v>
      </c>
      <c r="L766" s="24">
        <f>L765*2</f>
        <v>24</v>
      </c>
      <c r="M766" s="64" t="s">
        <v>77</v>
      </c>
      <c r="N766" s="25">
        <v>45933</v>
      </c>
      <c r="O766" s="24">
        <f>O765*2</f>
        <v>23.6</v>
      </c>
      <c r="P766" s="64" t="s">
        <v>77</v>
      </c>
      <c r="Q766" s="26">
        <v>45202</v>
      </c>
      <c r="R766" s="26" t="s">
        <v>238</v>
      </c>
      <c r="S766" s="23" t="s">
        <v>166</v>
      </c>
      <c r="T766" s="23" t="s">
        <v>199</v>
      </c>
      <c r="U766" s="112" t="s">
        <v>732</v>
      </c>
    </row>
    <row r="767" spans="2:21" s="144" customFormat="1" ht="28.5" customHeight="1" x14ac:dyDescent="0.2">
      <c r="B767" s="44" t="s">
        <v>385</v>
      </c>
      <c r="C767" s="23" t="s">
        <v>197</v>
      </c>
      <c r="D767" s="23" t="s">
        <v>198</v>
      </c>
      <c r="E767" s="23" t="s">
        <v>587</v>
      </c>
      <c r="F767" s="23"/>
      <c r="G767" s="23">
        <v>1</v>
      </c>
      <c r="H767" s="23">
        <v>624.1</v>
      </c>
      <c r="I767" s="23">
        <v>3</v>
      </c>
      <c r="J767" s="35" t="s">
        <v>95</v>
      </c>
      <c r="K767" s="23">
        <v>3</v>
      </c>
      <c r="L767" s="64">
        <f>L765*1.5</f>
        <v>18</v>
      </c>
      <c r="M767" s="64" t="s">
        <v>77</v>
      </c>
      <c r="N767" s="25">
        <v>45933</v>
      </c>
      <c r="O767" s="64">
        <f>O765*1.5</f>
        <v>17.700000000000003</v>
      </c>
      <c r="P767" s="64" t="s">
        <v>77</v>
      </c>
      <c r="Q767" s="26">
        <v>45202</v>
      </c>
      <c r="R767" s="26" t="s">
        <v>238</v>
      </c>
      <c r="S767" s="23" t="s">
        <v>166</v>
      </c>
      <c r="T767" s="23" t="s">
        <v>199</v>
      </c>
      <c r="U767" s="112" t="s">
        <v>732</v>
      </c>
    </row>
    <row r="768" spans="2:21" s="144" customFormat="1" ht="28.5" customHeight="1" x14ac:dyDescent="0.2">
      <c r="B768" s="44" t="s">
        <v>385</v>
      </c>
      <c r="C768" s="23" t="s">
        <v>197</v>
      </c>
      <c r="D768" s="23" t="s">
        <v>198</v>
      </c>
      <c r="E768" s="23" t="s">
        <v>587</v>
      </c>
      <c r="F768" s="23"/>
      <c r="G768" s="23">
        <v>1</v>
      </c>
      <c r="H768" s="23">
        <v>624.1</v>
      </c>
      <c r="I768" s="23">
        <v>4</v>
      </c>
      <c r="J768" s="35" t="s">
        <v>97</v>
      </c>
      <c r="K768" s="23">
        <v>3</v>
      </c>
      <c r="L768" s="64">
        <f>L765*3</f>
        <v>36</v>
      </c>
      <c r="M768" s="64" t="s">
        <v>77</v>
      </c>
      <c r="N768" s="25">
        <v>45933</v>
      </c>
      <c r="O768" s="64">
        <f>O765*3</f>
        <v>35.400000000000006</v>
      </c>
      <c r="P768" s="64" t="s">
        <v>77</v>
      </c>
      <c r="Q768" s="26">
        <v>45202</v>
      </c>
      <c r="R768" s="26" t="s">
        <v>238</v>
      </c>
      <c r="S768" s="23" t="s">
        <v>166</v>
      </c>
      <c r="T768" s="23" t="s">
        <v>199</v>
      </c>
      <c r="U768" s="112" t="s">
        <v>732</v>
      </c>
    </row>
    <row r="769" spans="2:21" s="144" customFormat="1" ht="28.5" customHeight="1" x14ac:dyDescent="0.2">
      <c r="B769" s="44" t="s">
        <v>385</v>
      </c>
      <c r="C769" s="23" t="s">
        <v>197</v>
      </c>
      <c r="D769" s="23" t="s">
        <v>198</v>
      </c>
      <c r="E769" s="23" t="s">
        <v>587</v>
      </c>
      <c r="F769" s="23"/>
      <c r="G769" s="23">
        <v>1</v>
      </c>
      <c r="H769" s="23">
        <v>624.1</v>
      </c>
      <c r="I769" s="23">
        <v>5</v>
      </c>
      <c r="J769" s="35" t="s">
        <v>96</v>
      </c>
      <c r="K769" s="23">
        <v>4</v>
      </c>
      <c r="L769" s="64">
        <f>L765*2</f>
        <v>24</v>
      </c>
      <c r="M769" s="64" t="s">
        <v>77</v>
      </c>
      <c r="N769" s="25">
        <v>45933</v>
      </c>
      <c r="O769" s="64">
        <f>O765*2</f>
        <v>23.6</v>
      </c>
      <c r="P769" s="64" t="s">
        <v>77</v>
      </c>
      <c r="Q769" s="26">
        <v>45202</v>
      </c>
      <c r="R769" s="26" t="s">
        <v>238</v>
      </c>
      <c r="S769" s="23" t="s">
        <v>166</v>
      </c>
      <c r="T769" s="23" t="s">
        <v>199</v>
      </c>
      <c r="U769" s="112" t="s">
        <v>732</v>
      </c>
    </row>
    <row r="770" spans="2:21" s="144" customFormat="1" ht="28.5" customHeight="1" x14ac:dyDescent="0.2">
      <c r="B770" s="44" t="s">
        <v>385</v>
      </c>
      <c r="C770" s="23" t="s">
        <v>197</v>
      </c>
      <c r="D770" s="23" t="s">
        <v>198</v>
      </c>
      <c r="E770" s="23" t="s">
        <v>587</v>
      </c>
      <c r="F770" s="23"/>
      <c r="G770" s="23">
        <v>1</v>
      </c>
      <c r="H770" s="23">
        <v>624.1</v>
      </c>
      <c r="I770" s="23">
        <v>6</v>
      </c>
      <c r="J770" s="35" t="s">
        <v>72</v>
      </c>
      <c r="K770" s="23">
        <v>4</v>
      </c>
      <c r="L770" s="64">
        <f>L765*4</f>
        <v>48</v>
      </c>
      <c r="M770" s="64" t="s">
        <v>77</v>
      </c>
      <c r="N770" s="25">
        <v>45933</v>
      </c>
      <c r="O770" s="64">
        <f>O765*4</f>
        <v>47.2</v>
      </c>
      <c r="P770" s="64" t="s">
        <v>77</v>
      </c>
      <c r="Q770" s="26">
        <v>45202</v>
      </c>
      <c r="R770" s="26" t="s">
        <v>238</v>
      </c>
      <c r="S770" s="23" t="s">
        <v>166</v>
      </c>
      <c r="T770" s="23" t="s">
        <v>199</v>
      </c>
      <c r="U770" s="112" t="s">
        <v>732</v>
      </c>
    </row>
    <row r="771" spans="2:21" s="144" customFormat="1" ht="28.5" customHeight="1" x14ac:dyDescent="0.2">
      <c r="B771" s="44" t="s">
        <v>385</v>
      </c>
      <c r="C771" s="23" t="s">
        <v>197</v>
      </c>
      <c r="D771" s="23" t="s">
        <v>198</v>
      </c>
      <c r="E771" s="23" t="s">
        <v>587</v>
      </c>
      <c r="F771" s="23"/>
      <c r="G771" s="23">
        <v>1</v>
      </c>
      <c r="H771" s="23">
        <v>624.1</v>
      </c>
      <c r="I771" s="23">
        <v>7</v>
      </c>
      <c r="J771" s="35" t="s">
        <v>72</v>
      </c>
      <c r="K771" s="23">
        <v>5</v>
      </c>
      <c r="L771" s="64">
        <f>L765*5</f>
        <v>60</v>
      </c>
      <c r="M771" s="64" t="s">
        <v>77</v>
      </c>
      <c r="N771" s="25">
        <v>45933</v>
      </c>
      <c r="O771" s="64">
        <f>O765*5</f>
        <v>59</v>
      </c>
      <c r="P771" s="64" t="s">
        <v>77</v>
      </c>
      <c r="Q771" s="26">
        <v>45202</v>
      </c>
      <c r="R771" s="26" t="s">
        <v>238</v>
      </c>
      <c r="S771" s="23" t="s">
        <v>166</v>
      </c>
      <c r="T771" s="23" t="s">
        <v>199</v>
      </c>
      <c r="U771" s="112" t="s">
        <v>732</v>
      </c>
    </row>
    <row r="772" spans="2:21" s="144" customFormat="1" ht="28.5" customHeight="1" x14ac:dyDescent="0.2">
      <c r="B772" s="44" t="s">
        <v>385</v>
      </c>
      <c r="C772" s="23" t="s">
        <v>197</v>
      </c>
      <c r="D772" s="23" t="s">
        <v>198</v>
      </c>
      <c r="E772" s="23" t="s">
        <v>587</v>
      </c>
      <c r="F772" s="23"/>
      <c r="G772" s="23">
        <v>1</v>
      </c>
      <c r="H772" s="23">
        <v>624.1</v>
      </c>
      <c r="I772" s="23">
        <v>8</v>
      </c>
      <c r="J772" s="35" t="s">
        <v>72</v>
      </c>
      <c r="K772" s="23">
        <v>6</v>
      </c>
      <c r="L772" s="64">
        <f>L765*6</f>
        <v>72</v>
      </c>
      <c r="M772" s="64" t="s">
        <v>77</v>
      </c>
      <c r="N772" s="25">
        <v>45933</v>
      </c>
      <c r="O772" s="64">
        <f>O765*6</f>
        <v>70.800000000000011</v>
      </c>
      <c r="P772" s="64" t="s">
        <v>77</v>
      </c>
      <c r="Q772" s="26">
        <v>45202</v>
      </c>
      <c r="R772" s="26" t="s">
        <v>238</v>
      </c>
      <c r="S772" s="23" t="s">
        <v>166</v>
      </c>
      <c r="T772" s="23" t="s">
        <v>199</v>
      </c>
      <c r="U772" s="112" t="s">
        <v>732</v>
      </c>
    </row>
    <row r="773" spans="2:21" s="144" customFormat="1" ht="28.5" customHeight="1" x14ac:dyDescent="0.2">
      <c r="B773" s="44" t="s">
        <v>385</v>
      </c>
      <c r="C773" s="23" t="s">
        <v>197</v>
      </c>
      <c r="D773" s="23" t="s">
        <v>198</v>
      </c>
      <c r="E773" s="23" t="s">
        <v>587</v>
      </c>
      <c r="F773" s="23"/>
      <c r="G773" s="23">
        <v>1</v>
      </c>
      <c r="H773" s="23">
        <v>624.1</v>
      </c>
      <c r="I773" s="23">
        <v>9</v>
      </c>
      <c r="J773" s="35" t="s">
        <v>72</v>
      </c>
      <c r="K773" s="23">
        <v>7</v>
      </c>
      <c r="L773" s="64">
        <f>L765*7</f>
        <v>84</v>
      </c>
      <c r="M773" s="64" t="s">
        <v>77</v>
      </c>
      <c r="N773" s="25">
        <v>45933</v>
      </c>
      <c r="O773" s="64">
        <f>O765*7</f>
        <v>82.600000000000009</v>
      </c>
      <c r="P773" s="64" t="s">
        <v>77</v>
      </c>
      <c r="Q773" s="26">
        <v>45202</v>
      </c>
      <c r="R773" s="26" t="s">
        <v>238</v>
      </c>
      <c r="S773" s="23" t="s">
        <v>166</v>
      </c>
      <c r="T773" s="23" t="s">
        <v>199</v>
      </c>
      <c r="U773" s="112" t="s">
        <v>732</v>
      </c>
    </row>
    <row r="774" spans="2:21" s="144" customFormat="1" ht="28.5" customHeight="1" x14ac:dyDescent="0.2">
      <c r="B774" s="44" t="s">
        <v>385</v>
      </c>
      <c r="C774" s="23" t="s">
        <v>197</v>
      </c>
      <c r="D774" s="23" t="s">
        <v>198</v>
      </c>
      <c r="E774" s="23" t="s">
        <v>587</v>
      </c>
      <c r="F774" s="23"/>
      <c r="G774" s="23">
        <v>1</v>
      </c>
      <c r="H774" s="23">
        <v>624.1</v>
      </c>
      <c r="I774" s="23">
        <v>10</v>
      </c>
      <c r="J774" s="35" t="s">
        <v>72</v>
      </c>
      <c r="K774" s="23">
        <v>8</v>
      </c>
      <c r="L774" s="64">
        <f>L765*8</f>
        <v>96</v>
      </c>
      <c r="M774" s="64" t="s">
        <v>77</v>
      </c>
      <c r="N774" s="25">
        <v>45933</v>
      </c>
      <c r="O774" s="64">
        <f>O765*8</f>
        <v>94.4</v>
      </c>
      <c r="P774" s="64" t="s">
        <v>77</v>
      </c>
      <c r="Q774" s="26">
        <v>45202</v>
      </c>
      <c r="R774" s="26" t="s">
        <v>238</v>
      </c>
      <c r="S774" s="23" t="s">
        <v>166</v>
      </c>
      <c r="T774" s="23" t="s">
        <v>199</v>
      </c>
      <c r="U774" s="112" t="s">
        <v>732</v>
      </c>
    </row>
    <row r="775" spans="2:21" s="144" customFormat="1" ht="28.5" customHeight="1" x14ac:dyDescent="0.2">
      <c r="B775" s="44" t="s">
        <v>385</v>
      </c>
      <c r="C775" s="23" t="s">
        <v>197</v>
      </c>
      <c r="D775" s="23" t="s">
        <v>198</v>
      </c>
      <c r="E775" s="23" t="s">
        <v>587</v>
      </c>
      <c r="F775" s="23"/>
      <c r="G775" s="23">
        <v>1</v>
      </c>
      <c r="H775" s="23">
        <v>624.1</v>
      </c>
      <c r="I775" s="23">
        <v>11</v>
      </c>
      <c r="J775" s="35" t="s">
        <v>100</v>
      </c>
      <c r="K775" s="23">
        <v>2</v>
      </c>
      <c r="L775" s="64">
        <f>L765*0.5</f>
        <v>6</v>
      </c>
      <c r="M775" s="64" t="s">
        <v>77</v>
      </c>
      <c r="N775" s="25">
        <v>45933</v>
      </c>
      <c r="O775" s="64">
        <f>O765*0.5</f>
        <v>5.9</v>
      </c>
      <c r="P775" s="64" t="s">
        <v>77</v>
      </c>
      <c r="Q775" s="26">
        <v>45202</v>
      </c>
      <c r="R775" s="26" t="s">
        <v>238</v>
      </c>
      <c r="S775" s="23" t="s">
        <v>166</v>
      </c>
      <c r="T775" s="23" t="s">
        <v>199</v>
      </c>
      <c r="U775" s="112" t="s">
        <v>732</v>
      </c>
    </row>
    <row r="776" spans="2:21" s="144" customFormat="1" ht="28.5" customHeight="1" x14ac:dyDescent="0.2">
      <c r="B776" s="44" t="s">
        <v>385</v>
      </c>
      <c r="C776" s="23" t="s">
        <v>197</v>
      </c>
      <c r="D776" s="23" t="s">
        <v>198</v>
      </c>
      <c r="E776" s="23" t="s">
        <v>587</v>
      </c>
      <c r="F776" s="23"/>
      <c r="G776" s="23">
        <v>1</v>
      </c>
      <c r="H776" s="23">
        <v>624.1</v>
      </c>
      <c r="I776" s="23">
        <v>12</v>
      </c>
      <c r="J776" s="35" t="s">
        <v>167</v>
      </c>
      <c r="K776" s="23" t="s">
        <v>77</v>
      </c>
      <c r="L776" s="64" t="s">
        <v>77</v>
      </c>
      <c r="M776" s="64" t="s">
        <v>77</v>
      </c>
      <c r="N776" s="25">
        <v>45933</v>
      </c>
      <c r="O776" s="64" t="s">
        <v>77</v>
      </c>
      <c r="P776" s="64" t="s">
        <v>77</v>
      </c>
      <c r="Q776" s="26">
        <v>45202</v>
      </c>
      <c r="R776" s="26" t="s">
        <v>238</v>
      </c>
      <c r="S776" s="23" t="s">
        <v>166</v>
      </c>
      <c r="T776" s="23" t="s">
        <v>199</v>
      </c>
      <c r="U776" s="112" t="s">
        <v>732</v>
      </c>
    </row>
    <row r="777" spans="2:21" s="144" customFormat="1" ht="28.5" customHeight="1" x14ac:dyDescent="0.2">
      <c r="B777" s="44" t="s">
        <v>385</v>
      </c>
      <c r="C777" s="23" t="s">
        <v>197</v>
      </c>
      <c r="D777" s="23" t="s">
        <v>198</v>
      </c>
      <c r="E777" s="23" t="s">
        <v>588</v>
      </c>
      <c r="F777" s="23"/>
      <c r="G777" s="23">
        <v>1</v>
      </c>
      <c r="H777" s="23">
        <v>624.1</v>
      </c>
      <c r="I777" s="23">
        <v>1</v>
      </c>
      <c r="J777" s="35" t="s">
        <v>76</v>
      </c>
      <c r="K777" s="23">
        <v>2</v>
      </c>
      <c r="L777" s="24">
        <v>11.5</v>
      </c>
      <c r="M777" s="64" t="s">
        <v>77</v>
      </c>
      <c r="N777" s="25">
        <v>45933</v>
      </c>
      <c r="O777" s="24">
        <v>11.3</v>
      </c>
      <c r="P777" s="64" t="s">
        <v>77</v>
      </c>
      <c r="Q777" s="26">
        <v>45202</v>
      </c>
      <c r="R777" s="26" t="s">
        <v>238</v>
      </c>
      <c r="S777" s="23" t="s">
        <v>166</v>
      </c>
      <c r="T777" s="23" t="s">
        <v>199</v>
      </c>
      <c r="U777" s="112" t="s">
        <v>732</v>
      </c>
    </row>
    <row r="778" spans="2:21" s="144" customFormat="1" ht="28.5" customHeight="1" x14ac:dyDescent="0.2">
      <c r="B778" s="44" t="s">
        <v>385</v>
      </c>
      <c r="C778" s="23" t="s">
        <v>197</v>
      </c>
      <c r="D778" s="23" t="s">
        <v>198</v>
      </c>
      <c r="E778" s="23" t="s">
        <v>588</v>
      </c>
      <c r="F778" s="23"/>
      <c r="G778" s="23">
        <v>1</v>
      </c>
      <c r="H778" s="23">
        <v>624.1</v>
      </c>
      <c r="I778" s="23">
        <v>2</v>
      </c>
      <c r="J778" s="35" t="s">
        <v>82</v>
      </c>
      <c r="K778" s="23">
        <v>2</v>
      </c>
      <c r="L778" s="24">
        <f>L777*2</f>
        <v>23</v>
      </c>
      <c r="M778" s="64" t="s">
        <v>77</v>
      </c>
      <c r="N778" s="25">
        <v>45933</v>
      </c>
      <c r="O778" s="24">
        <f>O777*2</f>
        <v>22.6</v>
      </c>
      <c r="P778" s="64" t="s">
        <v>77</v>
      </c>
      <c r="Q778" s="26">
        <v>45202</v>
      </c>
      <c r="R778" s="26" t="s">
        <v>238</v>
      </c>
      <c r="S778" s="23" t="s">
        <v>166</v>
      </c>
      <c r="T778" s="23" t="s">
        <v>199</v>
      </c>
      <c r="U778" s="112" t="s">
        <v>732</v>
      </c>
    </row>
    <row r="779" spans="2:21" s="144" customFormat="1" ht="28.5" customHeight="1" x14ac:dyDescent="0.2">
      <c r="B779" s="44" t="s">
        <v>385</v>
      </c>
      <c r="C779" s="23" t="s">
        <v>197</v>
      </c>
      <c r="D779" s="23" t="s">
        <v>198</v>
      </c>
      <c r="E779" s="23" t="s">
        <v>588</v>
      </c>
      <c r="F779" s="23"/>
      <c r="G779" s="23">
        <v>1</v>
      </c>
      <c r="H779" s="23">
        <v>624.1</v>
      </c>
      <c r="I779" s="23">
        <v>3</v>
      </c>
      <c r="J779" s="35" t="s">
        <v>95</v>
      </c>
      <c r="K779" s="23">
        <v>3</v>
      </c>
      <c r="L779" s="64">
        <f>L777*1.5</f>
        <v>17.25</v>
      </c>
      <c r="M779" s="64" t="s">
        <v>77</v>
      </c>
      <c r="N779" s="25">
        <v>45933</v>
      </c>
      <c r="O779" s="64">
        <f>O777*1.5</f>
        <v>16.950000000000003</v>
      </c>
      <c r="P779" s="64" t="s">
        <v>77</v>
      </c>
      <c r="Q779" s="26">
        <v>45202</v>
      </c>
      <c r="R779" s="26" t="s">
        <v>238</v>
      </c>
      <c r="S779" s="23" t="s">
        <v>166</v>
      </c>
      <c r="T779" s="23" t="s">
        <v>199</v>
      </c>
      <c r="U779" s="112" t="s">
        <v>732</v>
      </c>
    </row>
    <row r="780" spans="2:21" s="144" customFormat="1" ht="28.5" customHeight="1" x14ac:dyDescent="0.2">
      <c r="B780" s="44" t="s">
        <v>385</v>
      </c>
      <c r="C780" s="23" t="s">
        <v>197</v>
      </c>
      <c r="D780" s="23" t="s">
        <v>198</v>
      </c>
      <c r="E780" s="23" t="s">
        <v>588</v>
      </c>
      <c r="F780" s="23"/>
      <c r="G780" s="23">
        <v>1</v>
      </c>
      <c r="H780" s="23">
        <v>624.1</v>
      </c>
      <c r="I780" s="23">
        <v>4</v>
      </c>
      <c r="J780" s="35" t="s">
        <v>97</v>
      </c>
      <c r="K780" s="23">
        <v>3</v>
      </c>
      <c r="L780" s="64">
        <f>L777*3</f>
        <v>34.5</v>
      </c>
      <c r="M780" s="64" t="s">
        <v>77</v>
      </c>
      <c r="N780" s="25">
        <v>45933</v>
      </c>
      <c r="O780" s="64">
        <f>O777*3</f>
        <v>33.900000000000006</v>
      </c>
      <c r="P780" s="64" t="s">
        <v>77</v>
      </c>
      <c r="Q780" s="26">
        <v>45202</v>
      </c>
      <c r="R780" s="26" t="s">
        <v>238</v>
      </c>
      <c r="S780" s="23" t="s">
        <v>166</v>
      </c>
      <c r="T780" s="23" t="s">
        <v>199</v>
      </c>
      <c r="U780" s="112" t="s">
        <v>732</v>
      </c>
    </row>
    <row r="781" spans="2:21" s="144" customFormat="1" ht="28.5" customHeight="1" x14ac:dyDescent="0.2">
      <c r="B781" s="44" t="s">
        <v>385</v>
      </c>
      <c r="C781" s="23" t="s">
        <v>197</v>
      </c>
      <c r="D781" s="23" t="s">
        <v>198</v>
      </c>
      <c r="E781" s="23" t="s">
        <v>588</v>
      </c>
      <c r="F781" s="23"/>
      <c r="G781" s="23">
        <v>1</v>
      </c>
      <c r="H781" s="23">
        <v>624.1</v>
      </c>
      <c r="I781" s="23">
        <v>5</v>
      </c>
      <c r="J781" s="35" t="s">
        <v>96</v>
      </c>
      <c r="K781" s="23">
        <v>4</v>
      </c>
      <c r="L781" s="64">
        <f>L777*2</f>
        <v>23</v>
      </c>
      <c r="M781" s="64" t="s">
        <v>77</v>
      </c>
      <c r="N781" s="25">
        <v>45933</v>
      </c>
      <c r="O781" s="64">
        <f>O777*2</f>
        <v>22.6</v>
      </c>
      <c r="P781" s="64" t="s">
        <v>77</v>
      </c>
      <c r="Q781" s="26">
        <v>45202</v>
      </c>
      <c r="R781" s="26" t="s">
        <v>238</v>
      </c>
      <c r="S781" s="23" t="s">
        <v>166</v>
      </c>
      <c r="T781" s="23" t="s">
        <v>199</v>
      </c>
      <c r="U781" s="112" t="s">
        <v>732</v>
      </c>
    </row>
    <row r="782" spans="2:21" s="144" customFormat="1" ht="28.5" customHeight="1" x14ac:dyDescent="0.2">
      <c r="B782" s="44" t="s">
        <v>385</v>
      </c>
      <c r="C782" s="23" t="s">
        <v>197</v>
      </c>
      <c r="D782" s="23" t="s">
        <v>198</v>
      </c>
      <c r="E782" s="23" t="s">
        <v>588</v>
      </c>
      <c r="F782" s="23"/>
      <c r="G782" s="23">
        <v>1</v>
      </c>
      <c r="H782" s="23">
        <v>624.1</v>
      </c>
      <c r="I782" s="23">
        <v>6</v>
      </c>
      <c r="J782" s="35" t="s">
        <v>72</v>
      </c>
      <c r="K782" s="23">
        <v>4</v>
      </c>
      <c r="L782" s="64">
        <f>L777*4</f>
        <v>46</v>
      </c>
      <c r="M782" s="64" t="s">
        <v>77</v>
      </c>
      <c r="N782" s="25">
        <v>45933</v>
      </c>
      <c r="O782" s="64">
        <f>O777*4</f>
        <v>45.2</v>
      </c>
      <c r="P782" s="64" t="s">
        <v>77</v>
      </c>
      <c r="Q782" s="26">
        <v>45202</v>
      </c>
      <c r="R782" s="26" t="s">
        <v>238</v>
      </c>
      <c r="S782" s="23" t="s">
        <v>166</v>
      </c>
      <c r="T782" s="23" t="s">
        <v>199</v>
      </c>
      <c r="U782" s="112" t="s">
        <v>732</v>
      </c>
    </row>
    <row r="783" spans="2:21" s="144" customFormat="1" ht="28.5" customHeight="1" x14ac:dyDescent="0.2">
      <c r="B783" s="44" t="s">
        <v>385</v>
      </c>
      <c r="C783" s="23" t="s">
        <v>197</v>
      </c>
      <c r="D783" s="23" t="s">
        <v>198</v>
      </c>
      <c r="E783" s="23" t="s">
        <v>588</v>
      </c>
      <c r="F783" s="23"/>
      <c r="G783" s="23">
        <v>1</v>
      </c>
      <c r="H783" s="23">
        <v>624.1</v>
      </c>
      <c r="I783" s="23">
        <v>7</v>
      </c>
      <c r="J783" s="35" t="s">
        <v>72</v>
      </c>
      <c r="K783" s="23">
        <v>5</v>
      </c>
      <c r="L783" s="64">
        <f>L777*5</f>
        <v>57.5</v>
      </c>
      <c r="M783" s="64" t="s">
        <v>77</v>
      </c>
      <c r="N783" s="25">
        <v>45933</v>
      </c>
      <c r="O783" s="64">
        <f>O777*5</f>
        <v>56.5</v>
      </c>
      <c r="P783" s="64" t="s">
        <v>77</v>
      </c>
      <c r="Q783" s="26">
        <v>45202</v>
      </c>
      <c r="R783" s="26" t="s">
        <v>238</v>
      </c>
      <c r="S783" s="23" t="s">
        <v>166</v>
      </c>
      <c r="T783" s="23" t="s">
        <v>199</v>
      </c>
      <c r="U783" s="112" t="s">
        <v>732</v>
      </c>
    </row>
    <row r="784" spans="2:21" s="144" customFormat="1" ht="28.5" customHeight="1" x14ac:dyDescent="0.2">
      <c r="B784" s="44" t="s">
        <v>385</v>
      </c>
      <c r="C784" s="23" t="s">
        <v>197</v>
      </c>
      <c r="D784" s="23" t="s">
        <v>198</v>
      </c>
      <c r="E784" s="23" t="s">
        <v>588</v>
      </c>
      <c r="F784" s="23"/>
      <c r="G784" s="23">
        <v>1</v>
      </c>
      <c r="H784" s="23">
        <v>624.1</v>
      </c>
      <c r="I784" s="23">
        <v>8</v>
      </c>
      <c r="J784" s="35" t="s">
        <v>72</v>
      </c>
      <c r="K784" s="23">
        <v>6</v>
      </c>
      <c r="L784" s="64">
        <f>L777*6</f>
        <v>69</v>
      </c>
      <c r="M784" s="64" t="s">
        <v>77</v>
      </c>
      <c r="N784" s="25">
        <v>45933</v>
      </c>
      <c r="O784" s="64">
        <f>O777*6</f>
        <v>67.800000000000011</v>
      </c>
      <c r="P784" s="64" t="s">
        <v>77</v>
      </c>
      <c r="Q784" s="26">
        <v>45202</v>
      </c>
      <c r="R784" s="26" t="s">
        <v>238</v>
      </c>
      <c r="S784" s="23" t="s">
        <v>166</v>
      </c>
      <c r="T784" s="23" t="s">
        <v>199</v>
      </c>
      <c r="U784" s="112" t="s">
        <v>732</v>
      </c>
    </row>
    <row r="785" spans="2:21" s="144" customFormat="1" ht="28.5" customHeight="1" x14ac:dyDescent="0.2">
      <c r="B785" s="44" t="s">
        <v>385</v>
      </c>
      <c r="C785" s="23" t="s">
        <v>197</v>
      </c>
      <c r="D785" s="23" t="s">
        <v>198</v>
      </c>
      <c r="E785" s="23" t="s">
        <v>588</v>
      </c>
      <c r="F785" s="23"/>
      <c r="G785" s="23">
        <v>1</v>
      </c>
      <c r="H785" s="23">
        <v>624.1</v>
      </c>
      <c r="I785" s="23">
        <v>9</v>
      </c>
      <c r="J785" s="35" t="s">
        <v>72</v>
      </c>
      <c r="K785" s="23">
        <v>7</v>
      </c>
      <c r="L785" s="64">
        <f>L777*7</f>
        <v>80.5</v>
      </c>
      <c r="M785" s="64" t="s">
        <v>77</v>
      </c>
      <c r="N785" s="25">
        <v>45933</v>
      </c>
      <c r="O785" s="64">
        <f>O777*7</f>
        <v>79.100000000000009</v>
      </c>
      <c r="P785" s="64" t="s">
        <v>77</v>
      </c>
      <c r="Q785" s="26">
        <v>45202</v>
      </c>
      <c r="R785" s="26" t="s">
        <v>238</v>
      </c>
      <c r="S785" s="23" t="s">
        <v>166</v>
      </c>
      <c r="T785" s="23" t="s">
        <v>199</v>
      </c>
      <c r="U785" s="112" t="s">
        <v>732</v>
      </c>
    </row>
    <row r="786" spans="2:21" s="144" customFormat="1" ht="28.5" customHeight="1" x14ac:dyDescent="0.2">
      <c r="B786" s="44" t="s">
        <v>385</v>
      </c>
      <c r="C786" s="23" t="s">
        <v>197</v>
      </c>
      <c r="D786" s="23" t="s">
        <v>198</v>
      </c>
      <c r="E786" s="23" t="s">
        <v>588</v>
      </c>
      <c r="F786" s="23"/>
      <c r="G786" s="23">
        <v>1</v>
      </c>
      <c r="H786" s="23">
        <v>624.1</v>
      </c>
      <c r="I786" s="23">
        <v>10</v>
      </c>
      <c r="J786" s="35" t="s">
        <v>72</v>
      </c>
      <c r="K786" s="23">
        <v>8</v>
      </c>
      <c r="L786" s="64">
        <f>L777*8</f>
        <v>92</v>
      </c>
      <c r="M786" s="64" t="s">
        <v>77</v>
      </c>
      <c r="N786" s="25">
        <v>45933</v>
      </c>
      <c r="O786" s="64">
        <f>O777*8</f>
        <v>90.4</v>
      </c>
      <c r="P786" s="64" t="s">
        <v>77</v>
      </c>
      <c r="Q786" s="26">
        <v>45202</v>
      </c>
      <c r="R786" s="26" t="s">
        <v>238</v>
      </c>
      <c r="S786" s="23" t="s">
        <v>166</v>
      </c>
      <c r="T786" s="23" t="s">
        <v>199</v>
      </c>
      <c r="U786" s="112" t="s">
        <v>732</v>
      </c>
    </row>
    <row r="787" spans="2:21" s="144" customFormat="1" ht="28.5" customHeight="1" x14ac:dyDescent="0.2">
      <c r="B787" s="44" t="s">
        <v>385</v>
      </c>
      <c r="C787" s="23" t="s">
        <v>197</v>
      </c>
      <c r="D787" s="23" t="s">
        <v>198</v>
      </c>
      <c r="E787" s="23" t="s">
        <v>588</v>
      </c>
      <c r="F787" s="23"/>
      <c r="G787" s="23">
        <v>1</v>
      </c>
      <c r="H787" s="23">
        <v>624.1</v>
      </c>
      <c r="I787" s="23">
        <v>11</v>
      </c>
      <c r="J787" s="35" t="s">
        <v>100</v>
      </c>
      <c r="K787" s="23">
        <v>2</v>
      </c>
      <c r="L787" s="64">
        <f>L777*0.5</f>
        <v>5.75</v>
      </c>
      <c r="M787" s="64" t="s">
        <v>77</v>
      </c>
      <c r="N787" s="25">
        <v>45933</v>
      </c>
      <c r="O787" s="64">
        <f>O777*0.5</f>
        <v>5.65</v>
      </c>
      <c r="P787" s="64" t="s">
        <v>77</v>
      </c>
      <c r="Q787" s="26">
        <v>45202</v>
      </c>
      <c r="R787" s="26" t="s">
        <v>238</v>
      </c>
      <c r="S787" s="23" t="s">
        <v>166</v>
      </c>
      <c r="T787" s="23" t="s">
        <v>199</v>
      </c>
      <c r="U787" s="112" t="s">
        <v>732</v>
      </c>
    </row>
    <row r="788" spans="2:21" s="144" customFormat="1" ht="28.5" customHeight="1" x14ac:dyDescent="0.2">
      <c r="B788" s="44" t="s">
        <v>385</v>
      </c>
      <c r="C788" s="23" t="s">
        <v>197</v>
      </c>
      <c r="D788" s="23" t="s">
        <v>198</v>
      </c>
      <c r="E788" s="23" t="s">
        <v>588</v>
      </c>
      <c r="F788" s="23"/>
      <c r="G788" s="23">
        <v>1</v>
      </c>
      <c r="H788" s="23">
        <v>624.1</v>
      </c>
      <c r="I788" s="23">
        <v>12</v>
      </c>
      <c r="J788" s="35" t="s">
        <v>167</v>
      </c>
      <c r="K788" s="23" t="s">
        <v>77</v>
      </c>
      <c r="L788" s="64" t="s">
        <v>77</v>
      </c>
      <c r="M788" s="64" t="s">
        <v>77</v>
      </c>
      <c r="N788" s="25">
        <v>45933</v>
      </c>
      <c r="O788" s="64" t="s">
        <v>77</v>
      </c>
      <c r="P788" s="64" t="s">
        <v>77</v>
      </c>
      <c r="Q788" s="26">
        <v>45202</v>
      </c>
      <c r="R788" s="26" t="s">
        <v>238</v>
      </c>
      <c r="S788" s="23" t="s">
        <v>166</v>
      </c>
      <c r="T788" s="23" t="s">
        <v>199</v>
      </c>
      <c r="U788" s="112" t="s">
        <v>732</v>
      </c>
    </row>
    <row r="789" spans="2:21" s="144" customFormat="1" ht="28.5" customHeight="1" x14ac:dyDescent="0.2">
      <c r="B789" s="44" t="s">
        <v>385</v>
      </c>
      <c r="C789" s="23" t="s">
        <v>197</v>
      </c>
      <c r="D789" s="23" t="s">
        <v>198</v>
      </c>
      <c r="E789" s="23" t="s">
        <v>589</v>
      </c>
      <c r="F789" s="23"/>
      <c r="G789" s="23">
        <v>1</v>
      </c>
      <c r="H789" s="23">
        <v>624.1</v>
      </c>
      <c r="I789" s="23">
        <v>1</v>
      </c>
      <c r="J789" s="35" t="s">
        <v>76</v>
      </c>
      <c r="K789" s="23">
        <v>2</v>
      </c>
      <c r="L789" s="24">
        <v>14.3</v>
      </c>
      <c r="M789" s="64" t="s">
        <v>77</v>
      </c>
      <c r="N789" s="25">
        <v>45933</v>
      </c>
      <c r="O789" s="24">
        <v>14.1</v>
      </c>
      <c r="P789" s="64" t="s">
        <v>77</v>
      </c>
      <c r="Q789" s="26">
        <v>45202</v>
      </c>
      <c r="R789" s="26" t="s">
        <v>238</v>
      </c>
      <c r="S789" s="23" t="s">
        <v>166</v>
      </c>
      <c r="T789" s="23" t="s">
        <v>199</v>
      </c>
      <c r="U789" s="112" t="s">
        <v>732</v>
      </c>
    </row>
    <row r="790" spans="2:21" s="144" customFormat="1" ht="28.5" customHeight="1" x14ac:dyDescent="0.2">
      <c r="B790" s="44" t="s">
        <v>385</v>
      </c>
      <c r="C790" s="23" t="s">
        <v>197</v>
      </c>
      <c r="D790" s="23" t="s">
        <v>198</v>
      </c>
      <c r="E790" s="23" t="s">
        <v>589</v>
      </c>
      <c r="F790" s="23"/>
      <c r="G790" s="23">
        <v>1</v>
      </c>
      <c r="H790" s="23">
        <v>624.1</v>
      </c>
      <c r="I790" s="23">
        <v>2</v>
      </c>
      <c r="J790" s="35" t="s">
        <v>82</v>
      </c>
      <c r="K790" s="23">
        <v>2</v>
      </c>
      <c r="L790" s="24">
        <f>L789*2</f>
        <v>28.6</v>
      </c>
      <c r="M790" s="64" t="s">
        <v>77</v>
      </c>
      <c r="N790" s="25">
        <v>45933</v>
      </c>
      <c r="O790" s="24">
        <f>O789*2</f>
        <v>28.2</v>
      </c>
      <c r="P790" s="64" t="s">
        <v>77</v>
      </c>
      <c r="Q790" s="26">
        <v>45202</v>
      </c>
      <c r="R790" s="26" t="s">
        <v>238</v>
      </c>
      <c r="S790" s="23" t="s">
        <v>166</v>
      </c>
      <c r="T790" s="23" t="s">
        <v>199</v>
      </c>
      <c r="U790" s="112" t="s">
        <v>732</v>
      </c>
    </row>
    <row r="791" spans="2:21" s="144" customFormat="1" ht="28.5" customHeight="1" x14ac:dyDescent="0.2">
      <c r="B791" s="44" t="s">
        <v>385</v>
      </c>
      <c r="C791" s="23" t="s">
        <v>197</v>
      </c>
      <c r="D791" s="23" t="s">
        <v>198</v>
      </c>
      <c r="E791" s="23" t="s">
        <v>589</v>
      </c>
      <c r="F791" s="23"/>
      <c r="G791" s="23">
        <v>1</v>
      </c>
      <c r="H791" s="23">
        <v>624.1</v>
      </c>
      <c r="I791" s="23">
        <v>3</v>
      </c>
      <c r="J791" s="35" t="s">
        <v>95</v>
      </c>
      <c r="K791" s="23">
        <v>3</v>
      </c>
      <c r="L791" s="64">
        <f>L789*1.5</f>
        <v>21.450000000000003</v>
      </c>
      <c r="M791" s="64" t="s">
        <v>77</v>
      </c>
      <c r="N791" s="25">
        <v>45933</v>
      </c>
      <c r="O791" s="64">
        <f>O789*1.5</f>
        <v>21.15</v>
      </c>
      <c r="P791" s="64" t="s">
        <v>77</v>
      </c>
      <c r="Q791" s="26">
        <v>45202</v>
      </c>
      <c r="R791" s="26" t="s">
        <v>238</v>
      </c>
      <c r="S791" s="23" t="s">
        <v>166</v>
      </c>
      <c r="T791" s="23" t="s">
        <v>199</v>
      </c>
      <c r="U791" s="112" t="s">
        <v>732</v>
      </c>
    </row>
    <row r="792" spans="2:21" s="144" customFormat="1" ht="28.5" customHeight="1" x14ac:dyDescent="0.2">
      <c r="B792" s="44" t="s">
        <v>385</v>
      </c>
      <c r="C792" s="23" t="s">
        <v>197</v>
      </c>
      <c r="D792" s="23" t="s">
        <v>198</v>
      </c>
      <c r="E792" s="23" t="s">
        <v>589</v>
      </c>
      <c r="F792" s="23"/>
      <c r="G792" s="23">
        <v>1</v>
      </c>
      <c r="H792" s="23">
        <v>624.1</v>
      </c>
      <c r="I792" s="23">
        <v>4</v>
      </c>
      <c r="J792" s="35" t="s">
        <v>97</v>
      </c>
      <c r="K792" s="23">
        <v>3</v>
      </c>
      <c r="L792" s="64">
        <f>L789*3</f>
        <v>42.900000000000006</v>
      </c>
      <c r="M792" s="64" t="s">
        <v>77</v>
      </c>
      <c r="N792" s="25">
        <v>45933</v>
      </c>
      <c r="O792" s="64">
        <f>O789*3</f>
        <v>42.3</v>
      </c>
      <c r="P792" s="64" t="s">
        <v>77</v>
      </c>
      <c r="Q792" s="26">
        <v>45202</v>
      </c>
      <c r="R792" s="26" t="s">
        <v>238</v>
      </c>
      <c r="S792" s="23" t="s">
        <v>166</v>
      </c>
      <c r="T792" s="23" t="s">
        <v>199</v>
      </c>
      <c r="U792" s="112" t="s">
        <v>732</v>
      </c>
    </row>
    <row r="793" spans="2:21" s="144" customFormat="1" ht="28.5" customHeight="1" x14ac:dyDescent="0.2">
      <c r="B793" s="44" t="s">
        <v>385</v>
      </c>
      <c r="C793" s="23" t="s">
        <v>197</v>
      </c>
      <c r="D793" s="23" t="s">
        <v>198</v>
      </c>
      <c r="E793" s="23" t="s">
        <v>589</v>
      </c>
      <c r="F793" s="23"/>
      <c r="G793" s="23">
        <v>1</v>
      </c>
      <c r="H793" s="23">
        <v>624.1</v>
      </c>
      <c r="I793" s="23">
        <v>5</v>
      </c>
      <c r="J793" s="35" t="s">
        <v>96</v>
      </c>
      <c r="K793" s="23">
        <v>4</v>
      </c>
      <c r="L793" s="64">
        <f>L789*2</f>
        <v>28.6</v>
      </c>
      <c r="M793" s="64" t="s">
        <v>77</v>
      </c>
      <c r="N793" s="25">
        <v>45933</v>
      </c>
      <c r="O793" s="64">
        <f>O789*2</f>
        <v>28.2</v>
      </c>
      <c r="P793" s="64" t="s">
        <v>77</v>
      </c>
      <c r="Q793" s="26">
        <v>45202</v>
      </c>
      <c r="R793" s="26" t="s">
        <v>238</v>
      </c>
      <c r="S793" s="23" t="s">
        <v>166</v>
      </c>
      <c r="T793" s="23" t="s">
        <v>199</v>
      </c>
      <c r="U793" s="112" t="s">
        <v>732</v>
      </c>
    </row>
    <row r="794" spans="2:21" s="144" customFormat="1" ht="28.5" customHeight="1" x14ac:dyDescent="0.2">
      <c r="B794" s="44" t="s">
        <v>385</v>
      </c>
      <c r="C794" s="23" t="s">
        <v>197</v>
      </c>
      <c r="D794" s="23" t="s">
        <v>198</v>
      </c>
      <c r="E794" s="23" t="s">
        <v>589</v>
      </c>
      <c r="F794" s="23"/>
      <c r="G794" s="23">
        <v>1</v>
      </c>
      <c r="H794" s="23">
        <v>624.1</v>
      </c>
      <c r="I794" s="23">
        <v>6</v>
      </c>
      <c r="J794" s="35" t="s">
        <v>72</v>
      </c>
      <c r="K794" s="23">
        <v>4</v>
      </c>
      <c r="L794" s="64">
        <f>L789*4</f>
        <v>57.2</v>
      </c>
      <c r="M794" s="64" t="s">
        <v>77</v>
      </c>
      <c r="N794" s="25">
        <v>45933</v>
      </c>
      <c r="O794" s="64">
        <f>O789*4</f>
        <v>56.4</v>
      </c>
      <c r="P794" s="64" t="s">
        <v>77</v>
      </c>
      <c r="Q794" s="26">
        <v>45202</v>
      </c>
      <c r="R794" s="26" t="s">
        <v>238</v>
      </c>
      <c r="S794" s="23" t="s">
        <v>166</v>
      </c>
      <c r="T794" s="23" t="s">
        <v>199</v>
      </c>
      <c r="U794" s="112" t="s">
        <v>732</v>
      </c>
    </row>
    <row r="795" spans="2:21" s="144" customFormat="1" ht="28.5" customHeight="1" x14ac:dyDescent="0.2">
      <c r="B795" s="44" t="s">
        <v>385</v>
      </c>
      <c r="C795" s="23" t="s">
        <v>197</v>
      </c>
      <c r="D795" s="23" t="s">
        <v>198</v>
      </c>
      <c r="E795" s="23" t="s">
        <v>589</v>
      </c>
      <c r="F795" s="23"/>
      <c r="G795" s="23">
        <v>1</v>
      </c>
      <c r="H795" s="23">
        <v>624.1</v>
      </c>
      <c r="I795" s="23">
        <v>7</v>
      </c>
      <c r="J795" s="35" t="s">
        <v>72</v>
      </c>
      <c r="K795" s="23">
        <v>5</v>
      </c>
      <c r="L795" s="64">
        <f>L789*5</f>
        <v>71.5</v>
      </c>
      <c r="M795" s="64" t="s">
        <v>77</v>
      </c>
      <c r="N795" s="25">
        <v>45933</v>
      </c>
      <c r="O795" s="64">
        <f>O789*5</f>
        <v>70.5</v>
      </c>
      <c r="P795" s="64" t="s">
        <v>77</v>
      </c>
      <c r="Q795" s="26">
        <v>45202</v>
      </c>
      <c r="R795" s="26" t="s">
        <v>238</v>
      </c>
      <c r="S795" s="23" t="s">
        <v>166</v>
      </c>
      <c r="T795" s="23" t="s">
        <v>199</v>
      </c>
      <c r="U795" s="112" t="s">
        <v>732</v>
      </c>
    </row>
    <row r="796" spans="2:21" s="144" customFormat="1" ht="28.5" customHeight="1" x14ac:dyDescent="0.2">
      <c r="B796" s="44" t="s">
        <v>385</v>
      </c>
      <c r="C796" s="23" t="s">
        <v>197</v>
      </c>
      <c r="D796" s="23" t="s">
        <v>198</v>
      </c>
      <c r="E796" s="23" t="s">
        <v>589</v>
      </c>
      <c r="F796" s="23"/>
      <c r="G796" s="23">
        <v>1</v>
      </c>
      <c r="H796" s="23">
        <v>624.1</v>
      </c>
      <c r="I796" s="23">
        <v>8</v>
      </c>
      <c r="J796" s="35" t="s">
        <v>72</v>
      </c>
      <c r="K796" s="23">
        <v>6</v>
      </c>
      <c r="L796" s="64">
        <f>L789*6</f>
        <v>85.800000000000011</v>
      </c>
      <c r="M796" s="64" t="s">
        <v>77</v>
      </c>
      <c r="N796" s="25">
        <v>45933</v>
      </c>
      <c r="O796" s="64">
        <f>O789*6</f>
        <v>84.6</v>
      </c>
      <c r="P796" s="64" t="s">
        <v>77</v>
      </c>
      <c r="Q796" s="26">
        <v>45202</v>
      </c>
      <c r="R796" s="26" t="s">
        <v>238</v>
      </c>
      <c r="S796" s="23" t="s">
        <v>166</v>
      </c>
      <c r="T796" s="23" t="s">
        <v>199</v>
      </c>
      <c r="U796" s="112" t="s">
        <v>732</v>
      </c>
    </row>
    <row r="797" spans="2:21" s="144" customFormat="1" ht="28.5" customHeight="1" x14ac:dyDescent="0.2">
      <c r="B797" s="44" t="s">
        <v>385</v>
      </c>
      <c r="C797" s="23" t="s">
        <v>197</v>
      </c>
      <c r="D797" s="23" t="s">
        <v>198</v>
      </c>
      <c r="E797" s="23" t="s">
        <v>589</v>
      </c>
      <c r="F797" s="23"/>
      <c r="G797" s="23">
        <v>1</v>
      </c>
      <c r="H797" s="23">
        <v>624.1</v>
      </c>
      <c r="I797" s="23">
        <v>9</v>
      </c>
      <c r="J797" s="35" t="s">
        <v>72</v>
      </c>
      <c r="K797" s="23">
        <v>7</v>
      </c>
      <c r="L797" s="64">
        <f>L789*7</f>
        <v>100.10000000000001</v>
      </c>
      <c r="M797" s="64" t="s">
        <v>77</v>
      </c>
      <c r="N797" s="25">
        <v>45933</v>
      </c>
      <c r="O797" s="64">
        <f>O789*7</f>
        <v>98.7</v>
      </c>
      <c r="P797" s="64" t="s">
        <v>77</v>
      </c>
      <c r="Q797" s="26">
        <v>45202</v>
      </c>
      <c r="R797" s="26" t="s">
        <v>238</v>
      </c>
      <c r="S797" s="23" t="s">
        <v>166</v>
      </c>
      <c r="T797" s="23" t="s">
        <v>199</v>
      </c>
      <c r="U797" s="112" t="s">
        <v>732</v>
      </c>
    </row>
    <row r="798" spans="2:21" s="144" customFormat="1" ht="28.5" customHeight="1" x14ac:dyDescent="0.2">
      <c r="B798" s="44" t="s">
        <v>385</v>
      </c>
      <c r="C798" s="23" t="s">
        <v>197</v>
      </c>
      <c r="D798" s="23" t="s">
        <v>198</v>
      </c>
      <c r="E798" s="23" t="s">
        <v>589</v>
      </c>
      <c r="F798" s="23"/>
      <c r="G798" s="23">
        <v>1</v>
      </c>
      <c r="H798" s="23">
        <v>624.1</v>
      </c>
      <c r="I798" s="23">
        <v>10</v>
      </c>
      <c r="J798" s="35" t="s">
        <v>72</v>
      </c>
      <c r="K798" s="23">
        <v>8</v>
      </c>
      <c r="L798" s="64">
        <f>L789*8</f>
        <v>114.4</v>
      </c>
      <c r="M798" s="64" t="s">
        <v>77</v>
      </c>
      <c r="N798" s="25">
        <v>45933</v>
      </c>
      <c r="O798" s="64">
        <f>O789*8</f>
        <v>112.8</v>
      </c>
      <c r="P798" s="64" t="s">
        <v>77</v>
      </c>
      <c r="Q798" s="26">
        <v>45202</v>
      </c>
      <c r="R798" s="26" t="s">
        <v>238</v>
      </c>
      <c r="S798" s="23" t="s">
        <v>166</v>
      </c>
      <c r="T798" s="23" t="s">
        <v>199</v>
      </c>
      <c r="U798" s="112" t="s">
        <v>732</v>
      </c>
    </row>
    <row r="799" spans="2:21" s="144" customFormat="1" ht="28.5" customHeight="1" x14ac:dyDescent="0.2">
      <c r="B799" s="44" t="s">
        <v>385</v>
      </c>
      <c r="C799" s="23" t="s">
        <v>197</v>
      </c>
      <c r="D799" s="23" t="s">
        <v>198</v>
      </c>
      <c r="E799" s="23" t="s">
        <v>589</v>
      </c>
      <c r="F799" s="23"/>
      <c r="G799" s="23">
        <v>1</v>
      </c>
      <c r="H799" s="23">
        <v>624.1</v>
      </c>
      <c r="I799" s="23">
        <v>11</v>
      </c>
      <c r="J799" s="35" t="s">
        <v>100</v>
      </c>
      <c r="K799" s="23">
        <v>2</v>
      </c>
      <c r="L799" s="64">
        <f>L789*0.5</f>
        <v>7.15</v>
      </c>
      <c r="M799" s="64" t="s">
        <v>77</v>
      </c>
      <c r="N799" s="25">
        <v>45933</v>
      </c>
      <c r="O799" s="64">
        <f>O789*0.5</f>
        <v>7.05</v>
      </c>
      <c r="P799" s="64" t="s">
        <v>77</v>
      </c>
      <c r="Q799" s="26">
        <v>45202</v>
      </c>
      <c r="R799" s="26" t="s">
        <v>238</v>
      </c>
      <c r="S799" s="23" t="s">
        <v>166</v>
      </c>
      <c r="T799" s="23" t="s">
        <v>199</v>
      </c>
      <c r="U799" s="112" t="s">
        <v>732</v>
      </c>
    </row>
    <row r="800" spans="2:21" s="144" customFormat="1" ht="28.5" customHeight="1" x14ac:dyDescent="0.2">
      <c r="B800" s="44" t="s">
        <v>385</v>
      </c>
      <c r="C800" s="23" t="s">
        <v>197</v>
      </c>
      <c r="D800" s="23" t="s">
        <v>198</v>
      </c>
      <c r="E800" s="23" t="s">
        <v>589</v>
      </c>
      <c r="F800" s="23"/>
      <c r="G800" s="23">
        <v>1</v>
      </c>
      <c r="H800" s="23">
        <v>624.1</v>
      </c>
      <c r="I800" s="23">
        <v>12</v>
      </c>
      <c r="J800" s="35" t="s">
        <v>167</v>
      </c>
      <c r="K800" s="23" t="s">
        <v>77</v>
      </c>
      <c r="L800" s="64" t="s">
        <v>77</v>
      </c>
      <c r="M800" s="64" t="s">
        <v>77</v>
      </c>
      <c r="N800" s="25">
        <v>45933</v>
      </c>
      <c r="O800" s="64" t="s">
        <v>77</v>
      </c>
      <c r="P800" s="64" t="s">
        <v>77</v>
      </c>
      <c r="Q800" s="26">
        <v>45202</v>
      </c>
      <c r="R800" s="26" t="s">
        <v>238</v>
      </c>
      <c r="S800" s="23" t="s">
        <v>166</v>
      </c>
      <c r="T800" s="23" t="s">
        <v>199</v>
      </c>
      <c r="U800" s="112" t="s">
        <v>732</v>
      </c>
    </row>
    <row r="801" spans="2:21" s="144" customFormat="1" ht="28.5" customHeight="1" x14ac:dyDescent="0.2">
      <c r="B801" s="44" t="s">
        <v>385</v>
      </c>
      <c r="C801" s="23" t="s">
        <v>197</v>
      </c>
      <c r="D801" s="23" t="s">
        <v>198</v>
      </c>
      <c r="E801" s="23" t="s">
        <v>590</v>
      </c>
      <c r="F801" s="23"/>
      <c r="G801" s="23">
        <v>1</v>
      </c>
      <c r="H801" s="23">
        <v>624.1</v>
      </c>
      <c r="I801" s="23">
        <v>1</v>
      </c>
      <c r="J801" s="35" t="s">
        <v>76</v>
      </c>
      <c r="K801" s="23">
        <v>2</v>
      </c>
      <c r="L801" s="24">
        <v>14.3</v>
      </c>
      <c r="M801" s="64" t="s">
        <v>77</v>
      </c>
      <c r="N801" s="25">
        <v>45933</v>
      </c>
      <c r="O801" s="24">
        <v>14.1</v>
      </c>
      <c r="P801" s="64" t="s">
        <v>77</v>
      </c>
      <c r="Q801" s="26">
        <v>45202</v>
      </c>
      <c r="R801" s="26" t="s">
        <v>238</v>
      </c>
      <c r="S801" s="23" t="s">
        <v>166</v>
      </c>
      <c r="T801" s="23" t="s">
        <v>199</v>
      </c>
      <c r="U801" s="112" t="s">
        <v>732</v>
      </c>
    </row>
    <row r="802" spans="2:21" s="144" customFormat="1" ht="28.5" customHeight="1" x14ac:dyDescent="0.2">
      <c r="B802" s="44" t="s">
        <v>385</v>
      </c>
      <c r="C802" s="23" t="s">
        <v>197</v>
      </c>
      <c r="D802" s="23" t="s">
        <v>198</v>
      </c>
      <c r="E802" s="23" t="s">
        <v>590</v>
      </c>
      <c r="F802" s="23"/>
      <c r="G802" s="23">
        <v>1</v>
      </c>
      <c r="H802" s="23">
        <v>624.1</v>
      </c>
      <c r="I802" s="23">
        <v>2</v>
      </c>
      <c r="J802" s="35" t="s">
        <v>82</v>
      </c>
      <c r="K802" s="23">
        <v>2</v>
      </c>
      <c r="L802" s="24">
        <f>L801*2</f>
        <v>28.6</v>
      </c>
      <c r="M802" s="64" t="s">
        <v>77</v>
      </c>
      <c r="N802" s="25">
        <v>45933</v>
      </c>
      <c r="O802" s="24">
        <f>O801*2</f>
        <v>28.2</v>
      </c>
      <c r="P802" s="64" t="s">
        <v>77</v>
      </c>
      <c r="Q802" s="26">
        <v>45202</v>
      </c>
      <c r="R802" s="26" t="s">
        <v>238</v>
      </c>
      <c r="S802" s="23" t="s">
        <v>166</v>
      </c>
      <c r="T802" s="23" t="s">
        <v>199</v>
      </c>
      <c r="U802" s="112" t="s">
        <v>732</v>
      </c>
    </row>
    <row r="803" spans="2:21" s="144" customFormat="1" ht="28.5" customHeight="1" x14ac:dyDescent="0.2">
      <c r="B803" s="44" t="s">
        <v>385</v>
      </c>
      <c r="C803" s="23" t="s">
        <v>197</v>
      </c>
      <c r="D803" s="23" t="s">
        <v>198</v>
      </c>
      <c r="E803" s="23" t="s">
        <v>590</v>
      </c>
      <c r="F803" s="23"/>
      <c r="G803" s="23">
        <v>1</v>
      </c>
      <c r="H803" s="23">
        <v>624.1</v>
      </c>
      <c r="I803" s="23">
        <v>3</v>
      </c>
      <c r="J803" s="35" t="s">
        <v>95</v>
      </c>
      <c r="K803" s="23">
        <v>3</v>
      </c>
      <c r="L803" s="64">
        <f>L801*1.5</f>
        <v>21.450000000000003</v>
      </c>
      <c r="M803" s="64" t="s">
        <v>77</v>
      </c>
      <c r="N803" s="25">
        <v>45933</v>
      </c>
      <c r="O803" s="64">
        <f>O801*1.5</f>
        <v>21.15</v>
      </c>
      <c r="P803" s="64" t="s">
        <v>77</v>
      </c>
      <c r="Q803" s="26">
        <v>45202</v>
      </c>
      <c r="R803" s="26" t="s">
        <v>238</v>
      </c>
      <c r="S803" s="23" t="s">
        <v>166</v>
      </c>
      <c r="T803" s="23" t="s">
        <v>199</v>
      </c>
      <c r="U803" s="112" t="s">
        <v>732</v>
      </c>
    </row>
    <row r="804" spans="2:21" s="144" customFormat="1" ht="28.5" customHeight="1" x14ac:dyDescent="0.2">
      <c r="B804" s="44" t="s">
        <v>385</v>
      </c>
      <c r="C804" s="23" t="s">
        <v>197</v>
      </c>
      <c r="D804" s="23" t="s">
        <v>198</v>
      </c>
      <c r="E804" s="23" t="s">
        <v>590</v>
      </c>
      <c r="F804" s="23"/>
      <c r="G804" s="23">
        <v>1</v>
      </c>
      <c r="H804" s="23">
        <v>624.1</v>
      </c>
      <c r="I804" s="23">
        <v>4</v>
      </c>
      <c r="J804" s="35" t="s">
        <v>97</v>
      </c>
      <c r="K804" s="23">
        <v>3</v>
      </c>
      <c r="L804" s="64">
        <f>L801*3</f>
        <v>42.900000000000006</v>
      </c>
      <c r="M804" s="64" t="s">
        <v>77</v>
      </c>
      <c r="N804" s="25">
        <v>45933</v>
      </c>
      <c r="O804" s="64">
        <f>O801*3</f>
        <v>42.3</v>
      </c>
      <c r="P804" s="64" t="s">
        <v>77</v>
      </c>
      <c r="Q804" s="26">
        <v>45202</v>
      </c>
      <c r="R804" s="26" t="s">
        <v>238</v>
      </c>
      <c r="S804" s="23" t="s">
        <v>166</v>
      </c>
      <c r="T804" s="23" t="s">
        <v>199</v>
      </c>
      <c r="U804" s="112" t="s">
        <v>732</v>
      </c>
    </row>
    <row r="805" spans="2:21" s="144" customFormat="1" ht="28.5" customHeight="1" x14ac:dyDescent="0.2">
      <c r="B805" s="44" t="s">
        <v>385</v>
      </c>
      <c r="C805" s="23" t="s">
        <v>197</v>
      </c>
      <c r="D805" s="23" t="s">
        <v>198</v>
      </c>
      <c r="E805" s="23" t="s">
        <v>590</v>
      </c>
      <c r="F805" s="23"/>
      <c r="G805" s="23">
        <v>1</v>
      </c>
      <c r="H805" s="23">
        <v>624.1</v>
      </c>
      <c r="I805" s="23">
        <v>5</v>
      </c>
      <c r="J805" s="35" t="s">
        <v>96</v>
      </c>
      <c r="K805" s="23">
        <v>4</v>
      </c>
      <c r="L805" s="64">
        <f>L801*2</f>
        <v>28.6</v>
      </c>
      <c r="M805" s="64" t="s">
        <v>77</v>
      </c>
      <c r="N805" s="25">
        <v>45933</v>
      </c>
      <c r="O805" s="64">
        <f>O801*2</f>
        <v>28.2</v>
      </c>
      <c r="P805" s="64" t="s">
        <v>77</v>
      </c>
      <c r="Q805" s="26">
        <v>45202</v>
      </c>
      <c r="R805" s="26" t="s">
        <v>238</v>
      </c>
      <c r="S805" s="23" t="s">
        <v>166</v>
      </c>
      <c r="T805" s="23" t="s">
        <v>199</v>
      </c>
      <c r="U805" s="112" t="s">
        <v>732</v>
      </c>
    </row>
    <row r="806" spans="2:21" s="144" customFormat="1" ht="28.5" customHeight="1" x14ac:dyDescent="0.2">
      <c r="B806" s="44" t="s">
        <v>385</v>
      </c>
      <c r="C806" s="23" t="s">
        <v>197</v>
      </c>
      <c r="D806" s="23" t="s">
        <v>198</v>
      </c>
      <c r="E806" s="23" t="s">
        <v>590</v>
      </c>
      <c r="F806" s="23"/>
      <c r="G806" s="23">
        <v>1</v>
      </c>
      <c r="H806" s="23">
        <v>624.1</v>
      </c>
      <c r="I806" s="23">
        <v>6</v>
      </c>
      <c r="J806" s="35" t="s">
        <v>72</v>
      </c>
      <c r="K806" s="23">
        <v>4</v>
      </c>
      <c r="L806" s="64">
        <f>L801*4</f>
        <v>57.2</v>
      </c>
      <c r="M806" s="64" t="s">
        <v>77</v>
      </c>
      <c r="N806" s="25">
        <v>45933</v>
      </c>
      <c r="O806" s="64">
        <f>O801*4</f>
        <v>56.4</v>
      </c>
      <c r="P806" s="64" t="s">
        <v>77</v>
      </c>
      <c r="Q806" s="26">
        <v>45202</v>
      </c>
      <c r="R806" s="26" t="s">
        <v>238</v>
      </c>
      <c r="S806" s="23" t="s">
        <v>166</v>
      </c>
      <c r="T806" s="23" t="s">
        <v>199</v>
      </c>
      <c r="U806" s="112" t="s">
        <v>732</v>
      </c>
    </row>
    <row r="807" spans="2:21" s="144" customFormat="1" ht="28.5" customHeight="1" x14ac:dyDescent="0.2">
      <c r="B807" s="44" t="s">
        <v>385</v>
      </c>
      <c r="C807" s="23" t="s">
        <v>197</v>
      </c>
      <c r="D807" s="23" t="s">
        <v>198</v>
      </c>
      <c r="E807" s="23" t="s">
        <v>590</v>
      </c>
      <c r="F807" s="23"/>
      <c r="G807" s="23">
        <v>1</v>
      </c>
      <c r="H807" s="23">
        <v>624.1</v>
      </c>
      <c r="I807" s="23">
        <v>7</v>
      </c>
      <c r="J807" s="35" t="s">
        <v>72</v>
      </c>
      <c r="K807" s="23">
        <v>5</v>
      </c>
      <c r="L807" s="64">
        <f>L801*5</f>
        <v>71.5</v>
      </c>
      <c r="M807" s="64" t="s">
        <v>77</v>
      </c>
      <c r="N807" s="25">
        <v>45933</v>
      </c>
      <c r="O807" s="64">
        <f>O801*5</f>
        <v>70.5</v>
      </c>
      <c r="P807" s="64" t="s">
        <v>77</v>
      </c>
      <c r="Q807" s="26">
        <v>45202</v>
      </c>
      <c r="R807" s="26" t="s">
        <v>238</v>
      </c>
      <c r="S807" s="23" t="s">
        <v>166</v>
      </c>
      <c r="T807" s="23" t="s">
        <v>199</v>
      </c>
      <c r="U807" s="112" t="s">
        <v>732</v>
      </c>
    </row>
    <row r="808" spans="2:21" s="144" customFormat="1" ht="28.5" customHeight="1" x14ac:dyDescent="0.2">
      <c r="B808" s="44" t="s">
        <v>385</v>
      </c>
      <c r="C808" s="23" t="s">
        <v>197</v>
      </c>
      <c r="D808" s="23" t="s">
        <v>198</v>
      </c>
      <c r="E808" s="23" t="s">
        <v>590</v>
      </c>
      <c r="F808" s="23"/>
      <c r="G808" s="23">
        <v>1</v>
      </c>
      <c r="H808" s="23">
        <v>624.1</v>
      </c>
      <c r="I808" s="23">
        <v>8</v>
      </c>
      <c r="J808" s="35" t="s">
        <v>72</v>
      </c>
      <c r="K808" s="23">
        <v>6</v>
      </c>
      <c r="L808" s="64">
        <f>L801*6</f>
        <v>85.800000000000011</v>
      </c>
      <c r="M808" s="64" t="s">
        <v>77</v>
      </c>
      <c r="N808" s="25">
        <v>45933</v>
      </c>
      <c r="O808" s="64">
        <f>O801*6</f>
        <v>84.6</v>
      </c>
      <c r="P808" s="64" t="s">
        <v>77</v>
      </c>
      <c r="Q808" s="26">
        <v>45202</v>
      </c>
      <c r="R808" s="26" t="s">
        <v>238</v>
      </c>
      <c r="S808" s="23" t="s">
        <v>166</v>
      </c>
      <c r="T808" s="23" t="s">
        <v>199</v>
      </c>
      <c r="U808" s="112" t="s">
        <v>732</v>
      </c>
    </row>
    <row r="809" spans="2:21" s="144" customFormat="1" ht="28.5" customHeight="1" x14ac:dyDescent="0.2">
      <c r="B809" s="44" t="s">
        <v>385</v>
      </c>
      <c r="C809" s="23" t="s">
        <v>197</v>
      </c>
      <c r="D809" s="23" t="s">
        <v>198</v>
      </c>
      <c r="E809" s="23" t="s">
        <v>590</v>
      </c>
      <c r="F809" s="23"/>
      <c r="G809" s="23">
        <v>1</v>
      </c>
      <c r="H809" s="23">
        <v>624.1</v>
      </c>
      <c r="I809" s="23">
        <v>9</v>
      </c>
      <c r="J809" s="35" t="s">
        <v>72</v>
      </c>
      <c r="K809" s="23">
        <v>7</v>
      </c>
      <c r="L809" s="64">
        <f>L801*7</f>
        <v>100.10000000000001</v>
      </c>
      <c r="M809" s="64" t="s">
        <v>77</v>
      </c>
      <c r="N809" s="25">
        <v>45933</v>
      </c>
      <c r="O809" s="64">
        <f>O801*7</f>
        <v>98.7</v>
      </c>
      <c r="P809" s="64" t="s">
        <v>77</v>
      </c>
      <c r="Q809" s="26">
        <v>45202</v>
      </c>
      <c r="R809" s="26" t="s">
        <v>238</v>
      </c>
      <c r="S809" s="23" t="s">
        <v>166</v>
      </c>
      <c r="T809" s="23" t="s">
        <v>199</v>
      </c>
      <c r="U809" s="112" t="s">
        <v>732</v>
      </c>
    </row>
    <row r="810" spans="2:21" s="144" customFormat="1" ht="28.5" customHeight="1" x14ac:dyDescent="0.2">
      <c r="B810" s="44" t="s">
        <v>385</v>
      </c>
      <c r="C810" s="23" t="s">
        <v>197</v>
      </c>
      <c r="D810" s="23" t="s">
        <v>198</v>
      </c>
      <c r="E810" s="23" t="s">
        <v>590</v>
      </c>
      <c r="F810" s="23"/>
      <c r="G810" s="23">
        <v>1</v>
      </c>
      <c r="H810" s="23">
        <v>624.1</v>
      </c>
      <c r="I810" s="23">
        <v>10</v>
      </c>
      <c r="J810" s="35" t="s">
        <v>72</v>
      </c>
      <c r="K810" s="23">
        <v>8</v>
      </c>
      <c r="L810" s="64">
        <f>L801*8</f>
        <v>114.4</v>
      </c>
      <c r="M810" s="64" t="s">
        <v>77</v>
      </c>
      <c r="N810" s="25">
        <v>45933</v>
      </c>
      <c r="O810" s="64">
        <f>O801*8</f>
        <v>112.8</v>
      </c>
      <c r="P810" s="64" t="s">
        <v>77</v>
      </c>
      <c r="Q810" s="26">
        <v>45202</v>
      </c>
      <c r="R810" s="26" t="s">
        <v>238</v>
      </c>
      <c r="S810" s="23" t="s">
        <v>166</v>
      </c>
      <c r="T810" s="23" t="s">
        <v>199</v>
      </c>
      <c r="U810" s="112" t="s">
        <v>732</v>
      </c>
    </row>
    <row r="811" spans="2:21" s="144" customFormat="1" ht="28.5" customHeight="1" x14ac:dyDescent="0.2">
      <c r="B811" s="44" t="s">
        <v>385</v>
      </c>
      <c r="C811" s="23" t="s">
        <v>197</v>
      </c>
      <c r="D811" s="23" t="s">
        <v>198</v>
      </c>
      <c r="E811" s="23" t="s">
        <v>590</v>
      </c>
      <c r="F811" s="23"/>
      <c r="G811" s="23">
        <v>1</v>
      </c>
      <c r="H811" s="23">
        <v>624.1</v>
      </c>
      <c r="I811" s="23">
        <v>11</v>
      </c>
      <c r="J811" s="35" t="s">
        <v>100</v>
      </c>
      <c r="K811" s="23">
        <v>2</v>
      </c>
      <c r="L811" s="64">
        <f>L801*0.5</f>
        <v>7.15</v>
      </c>
      <c r="M811" s="64" t="s">
        <v>77</v>
      </c>
      <c r="N811" s="25">
        <v>45933</v>
      </c>
      <c r="O811" s="64">
        <f>O801*0.5</f>
        <v>7.05</v>
      </c>
      <c r="P811" s="64" t="s">
        <v>77</v>
      </c>
      <c r="Q811" s="26">
        <v>45202</v>
      </c>
      <c r="R811" s="26" t="s">
        <v>238</v>
      </c>
      <c r="S811" s="23" t="s">
        <v>166</v>
      </c>
      <c r="T811" s="23" t="s">
        <v>199</v>
      </c>
      <c r="U811" s="112" t="s">
        <v>732</v>
      </c>
    </row>
    <row r="812" spans="2:21" s="144" customFormat="1" ht="28.5" customHeight="1" x14ac:dyDescent="0.2">
      <c r="B812" s="44" t="s">
        <v>385</v>
      </c>
      <c r="C812" s="23" t="s">
        <v>197</v>
      </c>
      <c r="D812" s="23" t="s">
        <v>198</v>
      </c>
      <c r="E812" s="23" t="s">
        <v>590</v>
      </c>
      <c r="F812" s="23"/>
      <c r="G812" s="23">
        <v>1</v>
      </c>
      <c r="H812" s="23">
        <v>624.1</v>
      </c>
      <c r="I812" s="23">
        <v>12</v>
      </c>
      <c r="J812" s="35" t="s">
        <v>167</v>
      </c>
      <c r="K812" s="23" t="s">
        <v>77</v>
      </c>
      <c r="L812" s="64" t="s">
        <v>77</v>
      </c>
      <c r="M812" s="64" t="s">
        <v>77</v>
      </c>
      <c r="N812" s="25">
        <v>45933</v>
      </c>
      <c r="O812" s="64" t="s">
        <v>77</v>
      </c>
      <c r="P812" s="64" t="s">
        <v>77</v>
      </c>
      <c r="Q812" s="26">
        <v>45202</v>
      </c>
      <c r="R812" s="26" t="s">
        <v>238</v>
      </c>
      <c r="S812" s="23" t="s">
        <v>166</v>
      </c>
      <c r="T812" s="23" t="s">
        <v>199</v>
      </c>
      <c r="U812" s="112" t="s">
        <v>732</v>
      </c>
    </row>
    <row r="813" spans="2:21" s="144" customFormat="1" ht="28.5" customHeight="1" x14ac:dyDescent="0.2">
      <c r="B813" s="44" t="s">
        <v>385</v>
      </c>
      <c r="C813" s="23" t="s">
        <v>197</v>
      </c>
      <c r="D813" s="23" t="s">
        <v>198</v>
      </c>
      <c r="E813" s="23" t="s">
        <v>591</v>
      </c>
      <c r="F813" s="23"/>
      <c r="G813" s="23">
        <v>1</v>
      </c>
      <c r="H813" s="23">
        <v>624.1</v>
      </c>
      <c r="I813" s="23">
        <v>1</v>
      </c>
      <c r="J813" s="35" t="s">
        <v>76</v>
      </c>
      <c r="K813" s="23">
        <v>2</v>
      </c>
      <c r="L813" s="24">
        <v>15.6</v>
      </c>
      <c r="M813" s="64" t="s">
        <v>77</v>
      </c>
      <c r="N813" s="25">
        <v>45933</v>
      </c>
      <c r="O813" s="24">
        <v>15.3</v>
      </c>
      <c r="P813" s="64" t="s">
        <v>77</v>
      </c>
      <c r="Q813" s="26">
        <v>45202</v>
      </c>
      <c r="R813" s="26" t="s">
        <v>238</v>
      </c>
      <c r="S813" s="23" t="s">
        <v>166</v>
      </c>
      <c r="T813" s="23" t="s">
        <v>199</v>
      </c>
      <c r="U813" s="112" t="s">
        <v>732</v>
      </c>
    </row>
    <row r="814" spans="2:21" s="144" customFormat="1" ht="28.5" customHeight="1" x14ac:dyDescent="0.2">
      <c r="B814" s="44" t="s">
        <v>385</v>
      </c>
      <c r="C814" s="23" t="s">
        <v>197</v>
      </c>
      <c r="D814" s="23" t="s">
        <v>198</v>
      </c>
      <c r="E814" s="23" t="s">
        <v>591</v>
      </c>
      <c r="F814" s="23"/>
      <c r="G814" s="23">
        <v>1</v>
      </c>
      <c r="H814" s="23">
        <v>624.1</v>
      </c>
      <c r="I814" s="23">
        <v>2</v>
      </c>
      <c r="J814" s="35" t="s">
        <v>82</v>
      </c>
      <c r="K814" s="23">
        <v>2</v>
      </c>
      <c r="L814" s="24">
        <f>L813*2</f>
        <v>31.2</v>
      </c>
      <c r="M814" s="64" t="s">
        <v>77</v>
      </c>
      <c r="N814" s="25">
        <v>45933</v>
      </c>
      <c r="O814" s="24">
        <f>O813*2</f>
        <v>30.6</v>
      </c>
      <c r="P814" s="64" t="s">
        <v>77</v>
      </c>
      <c r="Q814" s="26">
        <v>45202</v>
      </c>
      <c r="R814" s="26" t="s">
        <v>238</v>
      </c>
      <c r="S814" s="23" t="s">
        <v>166</v>
      </c>
      <c r="T814" s="23" t="s">
        <v>199</v>
      </c>
      <c r="U814" s="112" t="s">
        <v>732</v>
      </c>
    </row>
    <row r="815" spans="2:21" s="144" customFormat="1" ht="28.5" customHeight="1" x14ac:dyDescent="0.2">
      <c r="B815" s="44" t="s">
        <v>385</v>
      </c>
      <c r="C815" s="23" t="s">
        <v>197</v>
      </c>
      <c r="D815" s="23" t="s">
        <v>198</v>
      </c>
      <c r="E815" s="23" t="s">
        <v>591</v>
      </c>
      <c r="F815" s="23"/>
      <c r="G815" s="23">
        <v>1</v>
      </c>
      <c r="H815" s="23">
        <v>624.1</v>
      </c>
      <c r="I815" s="23">
        <v>3</v>
      </c>
      <c r="J815" s="35" t="s">
        <v>95</v>
      </c>
      <c r="K815" s="23">
        <v>3</v>
      </c>
      <c r="L815" s="64">
        <f>L813*1.5</f>
        <v>23.4</v>
      </c>
      <c r="M815" s="64" t="s">
        <v>77</v>
      </c>
      <c r="N815" s="25">
        <v>45933</v>
      </c>
      <c r="O815" s="64">
        <f>O813*1.5</f>
        <v>22.950000000000003</v>
      </c>
      <c r="P815" s="64" t="s">
        <v>77</v>
      </c>
      <c r="Q815" s="26">
        <v>45202</v>
      </c>
      <c r="R815" s="26" t="s">
        <v>238</v>
      </c>
      <c r="S815" s="23" t="s">
        <v>166</v>
      </c>
      <c r="T815" s="23" t="s">
        <v>199</v>
      </c>
      <c r="U815" s="112" t="s">
        <v>732</v>
      </c>
    </row>
    <row r="816" spans="2:21" s="144" customFormat="1" ht="28.5" customHeight="1" x14ac:dyDescent="0.2">
      <c r="B816" s="44" t="s">
        <v>385</v>
      </c>
      <c r="C816" s="23" t="s">
        <v>197</v>
      </c>
      <c r="D816" s="23" t="s">
        <v>198</v>
      </c>
      <c r="E816" s="23" t="s">
        <v>591</v>
      </c>
      <c r="F816" s="23"/>
      <c r="G816" s="23">
        <v>1</v>
      </c>
      <c r="H816" s="23">
        <v>624.1</v>
      </c>
      <c r="I816" s="23">
        <v>4</v>
      </c>
      <c r="J816" s="35" t="s">
        <v>97</v>
      </c>
      <c r="K816" s="23">
        <v>3</v>
      </c>
      <c r="L816" s="64">
        <f>L813*3</f>
        <v>46.8</v>
      </c>
      <c r="M816" s="64" t="s">
        <v>77</v>
      </c>
      <c r="N816" s="25">
        <v>45933</v>
      </c>
      <c r="O816" s="64">
        <f>O813*3</f>
        <v>45.900000000000006</v>
      </c>
      <c r="P816" s="64" t="s">
        <v>77</v>
      </c>
      <c r="Q816" s="26">
        <v>45202</v>
      </c>
      <c r="R816" s="26" t="s">
        <v>238</v>
      </c>
      <c r="S816" s="23" t="s">
        <v>166</v>
      </c>
      <c r="T816" s="23" t="s">
        <v>199</v>
      </c>
      <c r="U816" s="112" t="s">
        <v>732</v>
      </c>
    </row>
    <row r="817" spans="2:21" s="144" customFormat="1" ht="28.5" customHeight="1" x14ac:dyDescent="0.2">
      <c r="B817" s="44" t="s">
        <v>385</v>
      </c>
      <c r="C817" s="23" t="s">
        <v>197</v>
      </c>
      <c r="D817" s="23" t="s">
        <v>198</v>
      </c>
      <c r="E817" s="23" t="s">
        <v>591</v>
      </c>
      <c r="F817" s="23"/>
      <c r="G817" s="23">
        <v>1</v>
      </c>
      <c r="H817" s="23">
        <v>624.1</v>
      </c>
      <c r="I817" s="23">
        <v>5</v>
      </c>
      <c r="J817" s="35" t="s">
        <v>96</v>
      </c>
      <c r="K817" s="23">
        <v>4</v>
      </c>
      <c r="L817" s="64">
        <f>L813*2</f>
        <v>31.2</v>
      </c>
      <c r="M817" s="64" t="s">
        <v>77</v>
      </c>
      <c r="N817" s="25">
        <v>45933</v>
      </c>
      <c r="O817" s="64">
        <f>O813*2</f>
        <v>30.6</v>
      </c>
      <c r="P817" s="64" t="s">
        <v>77</v>
      </c>
      <c r="Q817" s="26">
        <v>45202</v>
      </c>
      <c r="R817" s="26" t="s">
        <v>238</v>
      </c>
      <c r="S817" s="23" t="s">
        <v>166</v>
      </c>
      <c r="T817" s="23" t="s">
        <v>199</v>
      </c>
      <c r="U817" s="112" t="s">
        <v>732</v>
      </c>
    </row>
    <row r="818" spans="2:21" s="144" customFormat="1" ht="28.5" customHeight="1" x14ac:dyDescent="0.2">
      <c r="B818" s="44" t="s">
        <v>385</v>
      </c>
      <c r="C818" s="23" t="s">
        <v>197</v>
      </c>
      <c r="D818" s="23" t="s">
        <v>198</v>
      </c>
      <c r="E818" s="23" t="s">
        <v>591</v>
      </c>
      <c r="F818" s="23"/>
      <c r="G818" s="23">
        <v>1</v>
      </c>
      <c r="H818" s="23">
        <v>624.1</v>
      </c>
      <c r="I818" s="23">
        <v>6</v>
      </c>
      <c r="J818" s="35" t="s">
        <v>72</v>
      </c>
      <c r="K818" s="23">
        <v>4</v>
      </c>
      <c r="L818" s="64">
        <f>L813*4</f>
        <v>62.4</v>
      </c>
      <c r="M818" s="64" t="s">
        <v>77</v>
      </c>
      <c r="N818" s="25">
        <v>45933</v>
      </c>
      <c r="O818" s="64">
        <f>O813*4</f>
        <v>61.2</v>
      </c>
      <c r="P818" s="64" t="s">
        <v>77</v>
      </c>
      <c r="Q818" s="26">
        <v>45202</v>
      </c>
      <c r="R818" s="26" t="s">
        <v>238</v>
      </c>
      <c r="S818" s="23" t="s">
        <v>166</v>
      </c>
      <c r="T818" s="23" t="s">
        <v>199</v>
      </c>
      <c r="U818" s="112" t="s">
        <v>732</v>
      </c>
    </row>
    <row r="819" spans="2:21" s="144" customFormat="1" ht="28.5" customHeight="1" x14ac:dyDescent="0.2">
      <c r="B819" s="44" t="s">
        <v>385</v>
      </c>
      <c r="C819" s="23" t="s">
        <v>197</v>
      </c>
      <c r="D819" s="23" t="s">
        <v>198</v>
      </c>
      <c r="E819" s="23" t="s">
        <v>591</v>
      </c>
      <c r="F819" s="23"/>
      <c r="G819" s="23">
        <v>1</v>
      </c>
      <c r="H819" s="23">
        <v>624.1</v>
      </c>
      <c r="I819" s="23">
        <v>7</v>
      </c>
      <c r="J819" s="35" t="s">
        <v>72</v>
      </c>
      <c r="K819" s="23">
        <v>5</v>
      </c>
      <c r="L819" s="64">
        <f>L813*5</f>
        <v>78</v>
      </c>
      <c r="M819" s="64" t="s">
        <v>77</v>
      </c>
      <c r="N819" s="25">
        <v>45933</v>
      </c>
      <c r="O819" s="64">
        <f>O813*5</f>
        <v>76.5</v>
      </c>
      <c r="P819" s="64" t="s">
        <v>77</v>
      </c>
      <c r="Q819" s="26">
        <v>45202</v>
      </c>
      <c r="R819" s="26" t="s">
        <v>238</v>
      </c>
      <c r="S819" s="23" t="s">
        <v>166</v>
      </c>
      <c r="T819" s="23" t="s">
        <v>199</v>
      </c>
      <c r="U819" s="112" t="s">
        <v>732</v>
      </c>
    </row>
    <row r="820" spans="2:21" s="144" customFormat="1" ht="28.5" customHeight="1" x14ac:dyDescent="0.2">
      <c r="B820" s="44" t="s">
        <v>385</v>
      </c>
      <c r="C820" s="23" t="s">
        <v>197</v>
      </c>
      <c r="D820" s="23" t="s">
        <v>198</v>
      </c>
      <c r="E820" s="23" t="s">
        <v>591</v>
      </c>
      <c r="F820" s="23"/>
      <c r="G820" s="23">
        <v>1</v>
      </c>
      <c r="H820" s="23">
        <v>624.1</v>
      </c>
      <c r="I820" s="23">
        <v>8</v>
      </c>
      <c r="J820" s="35" t="s">
        <v>72</v>
      </c>
      <c r="K820" s="23">
        <v>6</v>
      </c>
      <c r="L820" s="64">
        <f>L813*6</f>
        <v>93.6</v>
      </c>
      <c r="M820" s="64" t="s">
        <v>77</v>
      </c>
      <c r="N820" s="25">
        <v>45933</v>
      </c>
      <c r="O820" s="64">
        <f>O813*6</f>
        <v>91.800000000000011</v>
      </c>
      <c r="P820" s="64" t="s">
        <v>77</v>
      </c>
      <c r="Q820" s="26">
        <v>45202</v>
      </c>
      <c r="R820" s="26" t="s">
        <v>238</v>
      </c>
      <c r="S820" s="23" t="s">
        <v>166</v>
      </c>
      <c r="T820" s="23" t="s">
        <v>199</v>
      </c>
      <c r="U820" s="112" t="s">
        <v>732</v>
      </c>
    </row>
    <row r="821" spans="2:21" s="144" customFormat="1" ht="28.5" customHeight="1" x14ac:dyDescent="0.2">
      <c r="B821" s="44" t="s">
        <v>385</v>
      </c>
      <c r="C821" s="23" t="s">
        <v>197</v>
      </c>
      <c r="D821" s="23" t="s">
        <v>198</v>
      </c>
      <c r="E821" s="23" t="s">
        <v>591</v>
      </c>
      <c r="F821" s="23"/>
      <c r="G821" s="23">
        <v>1</v>
      </c>
      <c r="H821" s="23">
        <v>624.1</v>
      </c>
      <c r="I821" s="23">
        <v>9</v>
      </c>
      <c r="J821" s="35" t="s">
        <v>72</v>
      </c>
      <c r="K821" s="23">
        <v>7</v>
      </c>
      <c r="L821" s="64">
        <f>L813*7</f>
        <v>109.2</v>
      </c>
      <c r="M821" s="64" t="s">
        <v>77</v>
      </c>
      <c r="N821" s="25">
        <v>45933</v>
      </c>
      <c r="O821" s="64">
        <f>O813*7</f>
        <v>107.10000000000001</v>
      </c>
      <c r="P821" s="64" t="s">
        <v>77</v>
      </c>
      <c r="Q821" s="26">
        <v>45202</v>
      </c>
      <c r="R821" s="26" t="s">
        <v>238</v>
      </c>
      <c r="S821" s="23" t="s">
        <v>166</v>
      </c>
      <c r="T821" s="23" t="s">
        <v>199</v>
      </c>
      <c r="U821" s="112" t="s">
        <v>732</v>
      </c>
    </row>
    <row r="822" spans="2:21" s="144" customFormat="1" ht="28.5" customHeight="1" x14ac:dyDescent="0.2">
      <c r="B822" s="44" t="s">
        <v>385</v>
      </c>
      <c r="C822" s="23" t="s">
        <v>197</v>
      </c>
      <c r="D822" s="23" t="s">
        <v>198</v>
      </c>
      <c r="E822" s="23" t="s">
        <v>591</v>
      </c>
      <c r="F822" s="23"/>
      <c r="G822" s="23">
        <v>1</v>
      </c>
      <c r="H822" s="23">
        <v>624.1</v>
      </c>
      <c r="I822" s="23">
        <v>10</v>
      </c>
      <c r="J822" s="35" t="s">
        <v>72</v>
      </c>
      <c r="K822" s="23">
        <v>8</v>
      </c>
      <c r="L822" s="64">
        <f>L813*8</f>
        <v>124.8</v>
      </c>
      <c r="M822" s="64" t="s">
        <v>77</v>
      </c>
      <c r="N822" s="25">
        <v>45933</v>
      </c>
      <c r="O822" s="64">
        <f>O813*8</f>
        <v>122.4</v>
      </c>
      <c r="P822" s="64" t="s">
        <v>77</v>
      </c>
      <c r="Q822" s="26">
        <v>45202</v>
      </c>
      <c r="R822" s="26" t="s">
        <v>238</v>
      </c>
      <c r="S822" s="23" t="s">
        <v>166</v>
      </c>
      <c r="T822" s="23" t="s">
        <v>199</v>
      </c>
      <c r="U822" s="112" t="s">
        <v>732</v>
      </c>
    </row>
    <row r="823" spans="2:21" s="144" customFormat="1" ht="28.5" customHeight="1" x14ac:dyDescent="0.2">
      <c r="B823" s="44" t="s">
        <v>385</v>
      </c>
      <c r="C823" s="23" t="s">
        <v>197</v>
      </c>
      <c r="D823" s="23" t="s">
        <v>198</v>
      </c>
      <c r="E823" s="23" t="s">
        <v>591</v>
      </c>
      <c r="F823" s="23"/>
      <c r="G823" s="23">
        <v>1</v>
      </c>
      <c r="H823" s="23">
        <v>624.1</v>
      </c>
      <c r="I823" s="23">
        <v>11</v>
      </c>
      <c r="J823" s="35" t="s">
        <v>100</v>
      </c>
      <c r="K823" s="23">
        <v>2</v>
      </c>
      <c r="L823" s="64">
        <f>L813*0.5</f>
        <v>7.8</v>
      </c>
      <c r="M823" s="64" t="s">
        <v>77</v>
      </c>
      <c r="N823" s="25">
        <v>45933</v>
      </c>
      <c r="O823" s="64">
        <f>O813*0.5</f>
        <v>7.65</v>
      </c>
      <c r="P823" s="64" t="s">
        <v>77</v>
      </c>
      <c r="Q823" s="26">
        <v>45202</v>
      </c>
      <c r="R823" s="26" t="s">
        <v>238</v>
      </c>
      <c r="S823" s="23" t="s">
        <v>166</v>
      </c>
      <c r="T823" s="23" t="s">
        <v>199</v>
      </c>
      <c r="U823" s="112" t="s">
        <v>732</v>
      </c>
    </row>
    <row r="824" spans="2:21" s="144" customFormat="1" ht="28.5" customHeight="1" x14ac:dyDescent="0.2">
      <c r="B824" s="44" t="s">
        <v>385</v>
      </c>
      <c r="C824" s="23" t="s">
        <v>197</v>
      </c>
      <c r="D824" s="23" t="s">
        <v>198</v>
      </c>
      <c r="E824" s="23" t="s">
        <v>591</v>
      </c>
      <c r="F824" s="23"/>
      <c r="G824" s="23">
        <v>1</v>
      </c>
      <c r="H824" s="23">
        <v>624.1</v>
      </c>
      <c r="I824" s="23">
        <v>12</v>
      </c>
      <c r="J824" s="35" t="s">
        <v>167</v>
      </c>
      <c r="K824" s="23" t="s">
        <v>77</v>
      </c>
      <c r="L824" s="64" t="s">
        <v>77</v>
      </c>
      <c r="M824" s="64" t="s">
        <v>77</v>
      </c>
      <c r="N824" s="25">
        <v>45933</v>
      </c>
      <c r="O824" s="64" t="s">
        <v>77</v>
      </c>
      <c r="P824" s="64" t="s">
        <v>77</v>
      </c>
      <c r="Q824" s="26">
        <v>45202</v>
      </c>
      <c r="R824" s="26" t="s">
        <v>238</v>
      </c>
      <c r="S824" s="23" t="s">
        <v>166</v>
      </c>
      <c r="T824" s="23" t="s">
        <v>199</v>
      </c>
      <c r="U824" s="112" t="s">
        <v>732</v>
      </c>
    </row>
    <row r="825" spans="2:21" s="144" customFormat="1" ht="28.5" customHeight="1" x14ac:dyDescent="0.2">
      <c r="B825" s="44" t="s">
        <v>385</v>
      </c>
      <c r="C825" s="23" t="s">
        <v>197</v>
      </c>
      <c r="D825" s="23" t="s">
        <v>195</v>
      </c>
      <c r="E825" s="23" t="s">
        <v>733</v>
      </c>
      <c r="F825" s="23"/>
      <c r="G825" s="23">
        <v>1</v>
      </c>
      <c r="H825" s="23">
        <v>87</v>
      </c>
      <c r="I825" s="23">
        <v>1</v>
      </c>
      <c r="J825" s="35" t="s">
        <v>76</v>
      </c>
      <c r="K825" s="23">
        <v>2</v>
      </c>
      <c r="L825" s="24">
        <v>14.3</v>
      </c>
      <c r="M825" s="64" t="s">
        <v>77</v>
      </c>
      <c r="N825" s="25">
        <v>45933</v>
      </c>
      <c r="O825" s="24">
        <v>14.1</v>
      </c>
      <c r="P825" s="64" t="s">
        <v>77</v>
      </c>
      <c r="Q825" s="26">
        <v>45202</v>
      </c>
      <c r="R825" s="26" t="s">
        <v>238</v>
      </c>
      <c r="S825" s="23" t="s">
        <v>166</v>
      </c>
      <c r="T825" s="23" t="s">
        <v>199</v>
      </c>
      <c r="U825" s="112" t="s">
        <v>732</v>
      </c>
    </row>
    <row r="826" spans="2:21" s="144" customFormat="1" ht="28.5" customHeight="1" x14ac:dyDescent="0.2">
      <c r="B826" s="44" t="s">
        <v>385</v>
      </c>
      <c r="C826" s="23" t="s">
        <v>197</v>
      </c>
      <c r="D826" s="23" t="s">
        <v>195</v>
      </c>
      <c r="E826" s="23" t="s">
        <v>733</v>
      </c>
      <c r="F826" s="23"/>
      <c r="G826" s="23">
        <v>1</v>
      </c>
      <c r="H826" s="23">
        <v>87</v>
      </c>
      <c r="I826" s="23">
        <v>2</v>
      </c>
      <c r="J826" s="35" t="s">
        <v>82</v>
      </c>
      <c r="K826" s="23">
        <v>2</v>
      </c>
      <c r="L826" s="24">
        <f>L825*2</f>
        <v>28.6</v>
      </c>
      <c r="M826" s="64" t="s">
        <v>77</v>
      </c>
      <c r="N826" s="25">
        <v>45933</v>
      </c>
      <c r="O826" s="24">
        <f>O825*2</f>
        <v>28.2</v>
      </c>
      <c r="P826" s="64" t="s">
        <v>77</v>
      </c>
      <c r="Q826" s="26">
        <v>45202</v>
      </c>
      <c r="R826" s="26" t="s">
        <v>238</v>
      </c>
      <c r="S826" s="23" t="s">
        <v>166</v>
      </c>
      <c r="T826" s="23" t="s">
        <v>199</v>
      </c>
      <c r="U826" s="112" t="s">
        <v>732</v>
      </c>
    </row>
    <row r="827" spans="2:21" s="144" customFormat="1" ht="28.5" customHeight="1" x14ac:dyDescent="0.2">
      <c r="B827" s="44" t="s">
        <v>385</v>
      </c>
      <c r="C827" s="23" t="s">
        <v>197</v>
      </c>
      <c r="D827" s="23" t="s">
        <v>195</v>
      </c>
      <c r="E827" s="23" t="s">
        <v>733</v>
      </c>
      <c r="F827" s="23"/>
      <c r="G827" s="23">
        <v>1</v>
      </c>
      <c r="H827" s="23">
        <v>87</v>
      </c>
      <c r="I827" s="23">
        <v>3</v>
      </c>
      <c r="J827" s="35" t="s">
        <v>95</v>
      </c>
      <c r="K827" s="23">
        <v>3</v>
      </c>
      <c r="L827" s="64">
        <f>L825*1.5</f>
        <v>21.450000000000003</v>
      </c>
      <c r="M827" s="64" t="s">
        <v>77</v>
      </c>
      <c r="N827" s="25">
        <v>45933</v>
      </c>
      <c r="O827" s="64">
        <f>O825*1.5</f>
        <v>21.15</v>
      </c>
      <c r="P827" s="64" t="s">
        <v>77</v>
      </c>
      <c r="Q827" s="26">
        <v>45202</v>
      </c>
      <c r="R827" s="26" t="s">
        <v>238</v>
      </c>
      <c r="S827" s="23" t="s">
        <v>166</v>
      </c>
      <c r="T827" s="23" t="s">
        <v>199</v>
      </c>
      <c r="U827" s="112" t="s">
        <v>732</v>
      </c>
    </row>
    <row r="828" spans="2:21" s="144" customFormat="1" ht="28.5" customHeight="1" x14ac:dyDescent="0.2">
      <c r="B828" s="44" t="s">
        <v>385</v>
      </c>
      <c r="C828" s="23" t="s">
        <v>197</v>
      </c>
      <c r="D828" s="23" t="s">
        <v>195</v>
      </c>
      <c r="E828" s="23" t="s">
        <v>733</v>
      </c>
      <c r="F828" s="23"/>
      <c r="G828" s="23">
        <v>1</v>
      </c>
      <c r="H828" s="23">
        <v>87</v>
      </c>
      <c r="I828" s="23">
        <v>4</v>
      </c>
      <c r="J828" s="35" t="s">
        <v>97</v>
      </c>
      <c r="K828" s="23">
        <v>3</v>
      </c>
      <c r="L828" s="64">
        <f>L825*3</f>
        <v>42.900000000000006</v>
      </c>
      <c r="M828" s="64" t="s">
        <v>77</v>
      </c>
      <c r="N828" s="25">
        <v>45933</v>
      </c>
      <c r="O828" s="64">
        <f>O825*3</f>
        <v>42.3</v>
      </c>
      <c r="P828" s="64" t="s">
        <v>77</v>
      </c>
      <c r="Q828" s="26">
        <v>45202</v>
      </c>
      <c r="R828" s="26" t="s">
        <v>238</v>
      </c>
      <c r="S828" s="23" t="s">
        <v>166</v>
      </c>
      <c r="T828" s="23" t="s">
        <v>199</v>
      </c>
      <c r="U828" s="112" t="s">
        <v>732</v>
      </c>
    </row>
    <row r="829" spans="2:21" s="144" customFormat="1" ht="28.5" customHeight="1" x14ac:dyDescent="0.2">
      <c r="B829" s="44" t="s">
        <v>385</v>
      </c>
      <c r="C829" s="23" t="s">
        <v>197</v>
      </c>
      <c r="D829" s="23" t="s">
        <v>195</v>
      </c>
      <c r="E829" s="23" t="s">
        <v>733</v>
      </c>
      <c r="F829" s="23"/>
      <c r="G829" s="23">
        <v>1</v>
      </c>
      <c r="H829" s="23">
        <v>87</v>
      </c>
      <c r="I829" s="23">
        <v>5</v>
      </c>
      <c r="J829" s="35" t="s">
        <v>96</v>
      </c>
      <c r="K829" s="23">
        <v>4</v>
      </c>
      <c r="L829" s="64">
        <f>L825*2</f>
        <v>28.6</v>
      </c>
      <c r="M829" s="64" t="s">
        <v>77</v>
      </c>
      <c r="N829" s="25">
        <v>45933</v>
      </c>
      <c r="O829" s="64">
        <f>O825*2</f>
        <v>28.2</v>
      </c>
      <c r="P829" s="64" t="s">
        <v>77</v>
      </c>
      <c r="Q829" s="26">
        <v>45202</v>
      </c>
      <c r="R829" s="26" t="s">
        <v>238</v>
      </c>
      <c r="S829" s="23" t="s">
        <v>166</v>
      </c>
      <c r="T829" s="23" t="s">
        <v>199</v>
      </c>
      <c r="U829" s="112" t="s">
        <v>732</v>
      </c>
    </row>
    <row r="830" spans="2:21" s="144" customFormat="1" ht="28.5" customHeight="1" x14ac:dyDescent="0.2">
      <c r="B830" s="44" t="s">
        <v>385</v>
      </c>
      <c r="C830" s="23" t="s">
        <v>197</v>
      </c>
      <c r="D830" s="23" t="s">
        <v>195</v>
      </c>
      <c r="E830" s="23" t="s">
        <v>733</v>
      </c>
      <c r="F830" s="23"/>
      <c r="G830" s="23">
        <v>1</v>
      </c>
      <c r="H830" s="23">
        <v>87</v>
      </c>
      <c r="I830" s="23">
        <v>6</v>
      </c>
      <c r="J830" s="35" t="s">
        <v>72</v>
      </c>
      <c r="K830" s="23">
        <v>4</v>
      </c>
      <c r="L830" s="64">
        <f>L825*4</f>
        <v>57.2</v>
      </c>
      <c r="M830" s="64" t="s">
        <v>77</v>
      </c>
      <c r="N830" s="25">
        <v>45933</v>
      </c>
      <c r="O830" s="64">
        <f>O825*4</f>
        <v>56.4</v>
      </c>
      <c r="P830" s="64" t="s">
        <v>77</v>
      </c>
      <c r="Q830" s="26">
        <v>45202</v>
      </c>
      <c r="R830" s="26" t="s">
        <v>238</v>
      </c>
      <c r="S830" s="23" t="s">
        <v>166</v>
      </c>
      <c r="T830" s="23" t="s">
        <v>199</v>
      </c>
      <c r="U830" s="112" t="s">
        <v>732</v>
      </c>
    </row>
    <row r="831" spans="2:21" s="144" customFormat="1" ht="28.5" customHeight="1" x14ac:dyDescent="0.2">
      <c r="B831" s="44" t="s">
        <v>385</v>
      </c>
      <c r="C831" s="23" t="s">
        <v>197</v>
      </c>
      <c r="D831" s="23" t="s">
        <v>195</v>
      </c>
      <c r="E831" s="23" t="s">
        <v>733</v>
      </c>
      <c r="F831" s="23"/>
      <c r="G831" s="23">
        <v>1</v>
      </c>
      <c r="H831" s="23">
        <v>87</v>
      </c>
      <c r="I831" s="23">
        <v>7</v>
      </c>
      <c r="J831" s="35" t="s">
        <v>72</v>
      </c>
      <c r="K831" s="23">
        <v>5</v>
      </c>
      <c r="L831" s="64">
        <f>L825*5</f>
        <v>71.5</v>
      </c>
      <c r="M831" s="64" t="s">
        <v>77</v>
      </c>
      <c r="N831" s="25">
        <v>45933</v>
      </c>
      <c r="O831" s="64">
        <f>O825*5</f>
        <v>70.5</v>
      </c>
      <c r="P831" s="64" t="s">
        <v>77</v>
      </c>
      <c r="Q831" s="26">
        <v>45202</v>
      </c>
      <c r="R831" s="26" t="s">
        <v>238</v>
      </c>
      <c r="S831" s="23" t="s">
        <v>166</v>
      </c>
      <c r="T831" s="23" t="s">
        <v>199</v>
      </c>
      <c r="U831" s="112" t="s">
        <v>732</v>
      </c>
    </row>
    <row r="832" spans="2:21" s="144" customFormat="1" ht="28.5" customHeight="1" x14ac:dyDescent="0.2">
      <c r="B832" s="44" t="s">
        <v>385</v>
      </c>
      <c r="C832" s="23" t="s">
        <v>197</v>
      </c>
      <c r="D832" s="23" t="s">
        <v>195</v>
      </c>
      <c r="E832" s="23" t="s">
        <v>733</v>
      </c>
      <c r="F832" s="23"/>
      <c r="G832" s="23">
        <v>1</v>
      </c>
      <c r="H832" s="23">
        <v>87</v>
      </c>
      <c r="I832" s="23">
        <v>8</v>
      </c>
      <c r="J832" s="35" t="s">
        <v>72</v>
      </c>
      <c r="K832" s="23">
        <v>6</v>
      </c>
      <c r="L832" s="64">
        <f>L825*6</f>
        <v>85.800000000000011</v>
      </c>
      <c r="M832" s="64" t="s">
        <v>77</v>
      </c>
      <c r="N832" s="25">
        <v>45933</v>
      </c>
      <c r="O832" s="64">
        <f>O825*6</f>
        <v>84.6</v>
      </c>
      <c r="P832" s="64" t="s">
        <v>77</v>
      </c>
      <c r="Q832" s="26">
        <v>45202</v>
      </c>
      <c r="R832" s="26" t="s">
        <v>238</v>
      </c>
      <c r="S832" s="23" t="s">
        <v>166</v>
      </c>
      <c r="T832" s="23" t="s">
        <v>199</v>
      </c>
      <c r="U832" s="112" t="s">
        <v>732</v>
      </c>
    </row>
    <row r="833" spans="2:21" s="144" customFormat="1" ht="28.5" customHeight="1" x14ac:dyDescent="0.2">
      <c r="B833" s="44" t="s">
        <v>385</v>
      </c>
      <c r="C833" s="23" t="s">
        <v>197</v>
      </c>
      <c r="D833" s="23" t="s">
        <v>195</v>
      </c>
      <c r="E833" s="23" t="s">
        <v>733</v>
      </c>
      <c r="F833" s="23"/>
      <c r="G833" s="23">
        <v>1</v>
      </c>
      <c r="H833" s="23">
        <v>87</v>
      </c>
      <c r="I833" s="23">
        <v>9</v>
      </c>
      <c r="J833" s="35" t="s">
        <v>72</v>
      </c>
      <c r="K833" s="23">
        <v>7</v>
      </c>
      <c r="L833" s="64">
        <f>L825*7</f>
        <v>100.10000000000001</v>
      </c>
      <c r="M833" s="64" t="s">
        <v>77</v>
      </c>
      <c r="N833" s="25">
        <v>45933</v>
      </c>
      <c r="O833" s="64">
        <f>O825*7</f>
        <v>98.7</v>
      </c>
      <c r="P833" s="64" t="s">
        <v>77</v>
      </c>
      <c r="Q833" s="26">
        <v>45202</v>
      </c>
      <c r="R833" s="26" t="s">
        <v>238</v>
      </c>
      <c r="S833" s="23" t="s">
        <v>166</v>
      </c>
      <c r="T833" s="23" t="s">
        <v>199</v>
      </c>
      <c r="U833" s="112" t="s">
        <v>732</v>
      </c>
    </row>
    <row r="834" spans="2:21" s="144" customFormat="1" ht="28.5" customHeight="1" x14ac:dyDescent="0.2">
      <c r="B834" s="44" t="s">
        <v>385</v>
      </c>
      <c r="C834" s="23" t="s">
        <v>197</v>
      </c>
      <c r="D834" s="23" t="s">
        <v>195</v>
      </c>
      <c r="E834" s="23" t="s">
        <v>733</v>
      </c>
      <c r="F834" s="23"/>
      <c r="G834" s="23">
        <v>1</v>
      </c>
      <c r="H834" s="23">
        <v>87</v>
      </c>
      <c r="I834" s="23">
        <v>10</v>
      </c>
      <c r="J834" s="35" t="s">
        <v>72</v>
      </c>
      <c r="K834" s="23">
        <v>8</v>
      </c>
      <c r="L834" s="64">
        <f>L825*8</f>
        <v>114.4</v>
      </c>
      <c r="M834" s="64" t="s">
        <v>77</v>
      </c>
      <c r="N834" s="25">
        <v>45933</v>
      </c>
      <c r="O834" s="64">
        <f>O825*8</f>
        <v>112.8</v>
      </c>
      <c r="P834" s="64" t="s">
        <v>77</v>
      </c>
      <c r="Q834" s="26">
        <v>45202</v>
      </c>
      <c r="R834" s="26" t="s">
        <v>238</v>
      </c>
      <c r="S834" s="23" t="s">
        <v>166</v>
      </c>
      <c r="T834" s="23" t="s">
        <v>199</v>
      </c>
      <c r="U834" s="112" t="s">
        <v>732</v>
      </c>
    </row>
    <row r="835" spans="2:21" s="144" customFormat="1" ht="28.5" customHeight="1" x14ac:dyDescent="0.2">
      <c r="B835" s="44" t="s">
        <v>385</v>
      </c>
      <c r="C835" s="23" t="s">
        <v>197</v>
      </c>
      <c r="D835" s="23" t="s">
        <v>195</v>
      </c>
      <c r="E835" s="23" t="s">
        <v>733</v>
      </c>
      <c r="F835" s="23"/>
      <c r="G835" s="23">
        <v>1</v>
      </c>
      <c r="H835" s="23">
        <v>87</v>
      </c>
      <c r="I835" s="23">
        <v>11</v>
      </c>
      <c r="J835" s="35" t="s">
        <v>100</v>
      </c>
      <c r="K835" s="23">
        <v>2</v>
      </c>
      <c r="L835" s="64">
        <f>L825*0.5</f>
        <v>7.15</v>
      </c>
      <c r="M835" s="64" t="s">
        <v>77</v>
      </c>
      <c r="N835" s="25">
        <v>45933</v>
      </c>
      <c r="O835" s="64">
        <f>O825*0.5</f>
        <v>7.05</v>
      </c>
      <c r="P835" s="64" t="s">
        <v>77</v>
      </c>
      <c r="Q835" s="26">
        <v>45202</v>
      </c>
      <c r="R835" s="26" t="s">
        <v>238</v>
      </c>
      <c r="S835" s="23" t="s">
        <v>166</v>
      </c>
      <c r="T835" s="23" t="s">
        <v>199</v>
      </c>
      <c r="U835" s="112" t="s">
        <v>732</v>
      </c>
    </row>
    <row r="836" spans="2:21" s="144" customFormat="1" ht="28.5" customHeight="1" x14ac:dyDescent="0.2">
      <c r="B836" s="44" t="s">
        <v>385</v>
      </c>
      <c r="C836" s="23" t="s">
        <v>197</v>
      </c>
      <c r="D836" s="23" t="s">
        <v>195</v>
      </c>
      <c r="E836" s="23" t="s">
        <v>733</v>
      </c>
      <c r="F836" s="23"/>
      <c r="G836" s="23">
        <v>1</v>
      </c>
      <c r="H836" s="23">
        <v>87</v>
      </c>
      <c r="I836" s="23">
        <v>12</v>
      </c>
      <c r="J836" s="35" t="s">
        <v>167</v>
      </c>
      <c r="K836" s="23" t="s">
        <v>77</v>
      </c>
      <c r="L836" s="64" t="s">
        <v>77</v>
      </c>
      <c r="M836" s="64" t="s">
        <v>77</v>
      </c>
      <c r="N836" s="25">
        <v>45933</v>
      </c>
      <c r="O836" s="64" t="s">
        <v>77</v>
      </c>
      <c r="P836" s="64" t="s">
        <v>77</v>
      </c>
      <c r="Q836" s="26">
        <v>45202</v>
      </c>
      <c r="R836" s="26" t="s">
        <v>238</v>
      </c>
      <c r="S836" s="23" t="s">
        <v>166</v>
      </c>
      <c r="T836" s="23" t="s">
        <v>199</v>
      </c>
      <c r="U836" s="112" t="s">
        <v>732</v>
      </c>
    </row>
    <row r="837" spans="2:21" s="144" customFormat="1" ht="28.5" customHeight="1" x14ac:dyDescent="0.2">
      <c r="B837" s="44" t="s">
        <v>385</v>
      </c>
      <c r="C837" s="23" t="s">
        <v>197</v>
      </c>
      <c r="D837" s="23" t="s">
        <v>195</v>
      </c>
      <c r="E837" s="23" t="s">
        <v>592</v>
      </c>
      <c r="F837" s="23"/>
      <c r="G837" s="23">
        <v>1</v>
      </c>
      <c r="H837" s="23">
        <v>139.6</v>
      </c>
      <c r="I837" s="23">
        <v>1</v>
      </c>
      <c r="J837" s="35" t="s">
        <v>76</v>
      </c>
      <c r="K837" s="23">
        <v>2</v>
      </c>
      <c r="L837" s="24">
        <v>14.3</v>
      </c>
      <c r="M837" s="64" t="s">
        <v>77</v>
      </c>
      <c r="N837" s="25">
        <v>45933</v>
      </c>
      <c r="O837" s="24">
        <v>14.1</v>
      </c>
      <c r="P837" s="64" t="s">
        <v>77</v>
      </c>
      <c r="Q837" s="26">
        <v>45202</v>
      </c>
      <c r="R837" s="26" t="s">
        <v>238</v>
      </c>
      <c r="S837" s="23" t="s">
        <v>166</v>
      </c>
      <c r="T837" s="23" t="s">
        <v>199</v>
      </c>
      <c r="U837" s="112" t="s">
        <v>732</v>
      </c>
    </row>
    <row r="838" spans="2:21" s="144" customFormat="1" ht="28.5" customHeight="1" x14ac:dyDescent="0.2">
      <c r="B838" s="44" t="s">
        <v>385</v>
      </c>
      <c r="C838" s="23" t="s">
        <v>197</v>
      </c>
      <c r="D838" s="23" t="s">
        <v>195</v>
      </c>
      <c r="E838" s="23" t="s">
        <v>592</v>
      </c>
      <c r="F838" s="23"/>
      <c r="G838" s="23">
        <v>1</v>
      </c>
      <c r="H838" s="23">
        <v>139.6</v>
      </c>
      <c r="I838" s="23">
        <v>2</v>
      </c>
      <c r="J838" s="35" t="s">
        <v>82</v>
      </c>
      <c r="K838" s="23">
        <v>2</v>
      </c>
      <c r="L838" s="24">
        <f>L837*2</f>
        <v>28.6</v>
      </c>
      <c r="M838" s="64" t="s">
        <v>77</v>
      </c>
      <c r="N838" s="25">
        <v>45933</v>
      </c>
      <c r="O838" s="24">
        <f>O837*2</f>
        <v>28.2</v>
      </c>
      <c r="P838" s="64" t="s">
        <v>77</v>
      </c>
      <c r="Q838" s="26">
        <v>45202</v>
      </c>
      <c r="R838" s="26" t="s">
        <v>238</v>
      </c>
      <c r="S838" s="23" t="s">
        <v>166</v>
      </c>
      <c r="T838" s="23" t="s">
        <v>199</v>
      </c>
      <c r="U838" s="112" t="s">
        <v>732</v>
      </c>
    </row>
    <row r="839" spans="2:21" s="144" customFormat="1" ht="28.5" customHeight="1" x14ac:dyDescent="0.2">
      <c r="B839" s="44" t="s">
        <v>385</v>
      </c>
      <c r="C839" s="23" t="s">
        <v>197</v>
      </c>
      <c r="D839" s="23" t="s">
        <v>195</v>
      </c>
      <c r="E839" s="23" t="s">
        <v>592</v>
      </c>
      <c r="F839" s="23"/>
      <c r="G839" s="23">
        <v>1</v>
      </c>
      <c r="H839" s="23">
        <v>139.6</v>
      </c>
      <c r="I839" s="23">
        <v>3</v>
      </c>
      <c r="J839" s="35" t="s">
        <v>95</v>
      </c>
      <c r="K839" s="23">
        <v>3</v>
      </c>
      <c r="L839" s="64">
        <f>L837*1.5</f>
        <v>21.450000000000003</v>
      </c>
      <c r="M839" s="64" t="s">
        <v>77</v>
      </c>
      <c r="N839" s="25">
        <v>45933</v>
      </c>
      <c r="O839" s="64">
        <f>O837*1.5</f>
        <v>21.15</v>
      </c>
      <c r="P839" s="64" t="s">
        <v>77</v>
      </c>
      <c r="Q839" s="26">
        <v>45202</v>
      </c>
      <c r="R839" s="26" t="s">
        <v>238</v>
      </c>
      <c r="S839" s="23" t="s">
        <v>166</v>
      </c>
      <c r="T839" s="23" t="s">
        <v>199</v>
      </c>
      <c r="U839" s="112" t="s">
        <v>732</v>
      </c>
    </row>
    <row r="840" spans="2:21" s="144" customFormat="1" ht="28.5" customHeight="1" x14ac:dyDescent="0.2">
      <c r="B840" s="44" t="s">
        <v>385</v>
      </c>
      <c r="C840" s="23" t="s">
        <v>197</v>
      </c>
      <c r="D840" s="23" t="s">
        <v>195</v>
      </c>
      <c r="E840" s="23" t="s">
        <v>592</v>
      </c>
      <c r="F840" s="23"/>
      <c r="G840" s="23">
        <v>1</v>
      </c>
      <c r="H840" s="23">
        <v>139.6</v>
      </c>
      <c r="I840" s="23">
        <v>4</v>
      </c>
      <c r="J840" s="35" t="s">
        <v>97</v>
      </c>
      <c r="K840" s="23">
        <v>3</v>
      </c>
      <c r="L840" s="64">
        <f>L837*3</f>
        <v>42.900000000000006</v>
      </c>
      <c r="M840" s="64" t="s">
        <v>77</v>
      </c>
      <c r="N840" s="25">
        <v>45933</v>
      </c>
      <c r="O840" s="64">
        <f>O837*3</f>
        <v>42.3</v>
      </c>
      <c r="P840" s="64" t="s">
        <v>77</v>
      </c>
      <c r="Q840" s="26">
        <v>45202</v>
      </c>
      <c r="R840" s="26" t="s">
        <v>238</v>
      </c>
      <c r="S840" s="23" t="s">
        <v>166</v>
      </c>
      <c r="T840" s="23" t="s">
        <v>199</v>
      </c>
      <c r="U840" s="112" t="s">
        <v>732</v>
      </c>
    </row>
    <row r="841" spans="2:21" s="144" customFormat="1" ht="28.5" customHeight="1" x14ac:dyDescent="0.2">
      <c r="B841" s="44" t="s">
        <v>385</v>
      </c>
      <c r="C841" s="23" t="s">
        <v>197</v>
      </c>
      <c r="D841" s="23" t="s">
        <v>195</v>
      </c>
      <c r="E841" s="23" t="s">
        <v>592</v>
      </c>
      <c r="F841" s="23"/>
      <c r="G841" s="23">
        <v>1</v>
      </c>
      <c r="H841" s="23">
        <v>139.6</v>
      </c>
      <c r="I841" s="23">
        <v>5</v>
      </c>
      <c r="J841" s="35" t="s">
        <v>96</v>
      </c>
      <c r="K841" s="23">
        <v>4</v>
      </c>
      <c r="L841" s="64">
        <f>L837*2</f>
        <v>28.6</v>
      </c>
      <c r="M841" s="64" t="s">
        <v>77</v>
      </c>
      <c r="N841" s="25">
        <v>45933</v>
      </c>
      <c r="O841" s="64">
        <f>O837*2</f>
        <v>28.2</v>
      </c>
      <c r="P841" s="64" t="s">
        <v>77</v>
      </c>
      <c r="Q841" s="26">
        <v>45202</v>
      </c>
      <c r="R841" s="26" t="s">
        <v>238</v>
      </c>
      <c r="S841" s="23" t="s">
        <v>166</v>
      </c>
      <c r="T841" s="23" t="s">
        <v>199</v>
      </c>
      <c r="U841" s="112" t="s">
        <v>732</v>
      </c>
    </row>
    <row r="842" spans="2:21" s="144" customFormat="1" ht="28.5" customHeight="1" x14ac:dyDescent="0.2">
      <c r="B842" s="44" t="s">
        <v>385</v>
      </c>
      <c r="C842" s="23" t="s">
        <v>197</v>
      </c>
      <c r="D842" s="23" t="s">
        <v>195</v>
      </c>
      <c r="E842" s="23" t="s">
        <v>592</v>
      </c>
      <c r="F842" s="23"/>
      <c r="G842" s="23">
        <v>1</v>
      </c>
      <c r="H842" s="23">
        <v>139.6</v>
      </c>
      <c r="I842" s="23">
        <v>6</v>
      </c>
      <c r="J842" s="35" t="s">
        <v>72</v>
      </c>
      <c r="K842" s="23">
        <v>4</v>
      </c>
      <c r="L842" s="64">
        <f>L837*4</f>
        <v>57.2</v>
      </c>
      <c r="M842" s="64" t="s">
        <v>77</v>
      </c>
      <c r="N842" s="25">
        <v>45933</v>
      </c>
      <c r="O842" s="64">
        <f>O837*4</f>
        <v>56.4</v>
      </c>
      <c r="P842" s="64" t="s">
        <v>77</v>
      </c>
      <c r="Q842" s="26">
        <v>45202</v>
      </c>
      <c r="R842" s="26" t="s">
        <v>238</v>
      </c>
      <c r="S842" s="23" t="s">
        <v>166</v>
      </c>
      <c r="T842" s="23" t="s">
        <v>199</v>
      </c>
      <c r="U842" s="112" t="s">
        <v>732</v>
      </c>
    </row>
    <row r="843" spans="2:21" s="144" customFormat="1" ht="28.5" customHeight="1" x14ac:dyDescent="0.2">
      <c r="B843" s="44" t="s">
        <v>385</v>
      </c>
      <c r="C843" s="23" t="s">
        <v>197</v>
      </c>
      <c r="D843" s="23" t="s">
        <v>195</v>
      </c>
      <c r="E843" s="23" t="s">
        <v>592</v>
      </c>
      <c r="F843" s="23"/>
      <c r="G843" s="23">
        <v>1</v>
      </c>
      <c r="H843" s="23">
        <v>139.6</v>
      </c>
      <c r="I843" s="23">
        <v>7</v>
      </c>
      <c r="J843" s="35" t="s">
        <v>72</v>
      </c>
      <c r="K843" s="23">
        <v>5</v>
      </c>
      <c r="L843" s="64">
        <f>L837*5</f>
        <v>71.5</v>
      </c>
      <c r="M843" s="64" t="s">
        <v>77</v>
      </c>
      <c r="N843" s="25">
        <v>45933</v>
      </c>
      <c r="O843" s="64">
        <f>O837*5</f>
        <v>70.5</v>
      </c>
      <c r="P843" s="64" t="s">
        <v>77</v>
      </c>
      <c r="Q843" s="26">
        <v>45202</v>
      </c>
      <c r="R843" s="26" t="s">
        <v>238</v>
      </c>
      <c r="S843" s="23" t="s">
        <v>166</v>
      </c>
      <c r="T843" s="23" t="s">
        <v>199</v>
      </c>
      <c r="U843" s="112" t="s">
        <v>732</v>
      </c>
    </row>
    <row r="844" spans="2:21" s="144" customFormat="1" ht="28.5" customHeight="1" x14ac:dyDescent="0.2">
      <c r="B844" s="44" t="s">
        <v>385</v>
      </c>
      <c r="C844" s="23" t="s">
        <v>197</v>
      </c>
      <c r="D844" s="23" t="s">
        <v>195</v>
      </c>
      <c r="E844" s="23" t="s">
        <v>592</v>
      </c>
      <c r="F844" s="23"/>
      <c r="G844" s="23">
        <v>1</v>
      </c>
      <c r="H844" s="23">
        <v>139.6</v>
      </c>
      <c r="I844" s="23">
        <v>8</v>
      </c>
      <c r="J844" s="35" t="s">
        <v>72</v>
      </c>
      <c r="K844" s="23">
        <v>6</v>
      </c>
      <c r="L844" s="64">
        <f>L837*6</f>
        <v>85.800000000000011</v>
      </c>
      <c r="M844" s="64" t="s">
        <v>77</v>
      </c>
      <c r="N844" s="25">
        <v>45933</v>
      </c>
      <c r="O844" s="64">
        <f>O837*6</f>
        <v>84.6</v>
      </c>
      <c r="P844" s="64" t="s">
        <v>77</v>
      </c>
      <c r="Q844" s="26">
        <v>45202</v>
      </c>
      <c r="R844" s="26" t="s">
        <v>238</v>
      </c>
      <c r="S844" s="23" t="s">
        <v>166</v>
      </c>
      <c r="T844" s="23" t="s">
        <v>199</v>
      </c>
      <c r="U844" s="112" t="s">
        <v>732</v>
      </c>
    </row>
    <row r="845" spans="2:21" s="144" customFormat="1" ht="28.5" customHeight="1" x14ac:dyDescent="0.2">
      <c r="B845" s="44" t="s">
        <v>385</v>
      </c>
      <c r="C845" s="23" t="s">
        <v>197</v>
      </c>
      <c r="D845" s="23" t="s">
        <v>195</v>
      </c>
      <c r="E845" s="23" t="s">
        <v>592</v>
      </c>
      <c r="F845" s="23"/>
      <c r="G845" s="23">
        <v>1</v>
      </c>
      <c r="H845" s="23">
        <v>139.6</v>
      </c>
      <c r="I845" s="23">
        <v>9</v>
      </c>
      <c r="J845" s="35" t="s">
        <v>72</v>
      </c>
      <c r="K845" s="23">
        <v>7</v>
      </c>
      <c r="L845" s="64">
        <f>L837*7</f>
        <v>100.10000000000001</v>
      </c>
      <c r="M845" s="64" t="s">
        <v>77</v>
      </c>
      <c r="N845" s="25">
        <v>45933</v>
      </c>
      <c r="O845" s="64">
        <f>O837*7</f>
        <v>98.7</v>
      </c>
      <c r="P845" s="64" t="s">
        <v>77</v>
      </c>
      <c r="Q845" s="26">
        <v>45202</v>
      </c>
      <c r="R845" s="26" t="s">
        <v>238</v>
      </c>
      <c r="S845" s="23" t="s">
        <v>166</v>
      </c>
      <c r="T845" s="23" t="s">
        <v>199</v>
      </c>
      <c r="U845" s="112" t="s">
        <v>732</v>
      </c>
    </row>
    <row r="846" spans="2:21" s="144" customFormat="1" ht="28.5" customHeight="1" x14ac:dyDescent="0.2">
      <c r="B846" s="44" t="s">
        <v>385</v>
      </c>
      <c r="C846" s="23" t="s">
        <v>197</v>
      </c>
      <c r="D846" s="23" t="s">
        <v>195</v>
      </c>
      <c r="E846" s="23" t="s">
        <v>592</v>
      </c>
      <c r="F846" s="23"/>
      <c r="G846" s="23">
        <v>1</v>
      </c>
      <c r="H846" s="23">
        <v>139.6</v>
      </c>
      <c r="I846" s="23">
        <v>10</v>
      </c>
      <c r="J846" s="35" t="s">
        <v>72</v>
      </c>
      <c r="K846" s="23">
        <v>8</v>
      </c>
      <c r="L846" s="64">
        <f>L837*8</f>
        <v>114.4</v>
      </c>
      <c r="M846" s="64" t="s">
        <v>77</v>
      </c>
      <c r="N846" s="25">
        <v>45933</v>
      </c>
      <c r="O846" s="64">
        <f>O837*8</f>
        <v>112.8</v>
      </c>
      <c r="P846" s="64" t="s">
        <v>77</v>
      </c>
      <c r="Q846" s="26">
        <v>45202</v>
      </c>
      <c r="R846" s="26" t="s">
        <v>238</v>
      </c>
      <c r="S846" s="23" t="s">
        <v>166</v>
      </c>
      <c r="T846" s="23" t="s">
        <v>199</v>
      </c>
      <c r="U846" s="112" t="s">
        <v>732</v>
      </c>
    </row>
    <row r="847" spans="2:21" s="144" customFormat="1" ht="28.5" customHeight="1" x14ac:dyDescent="0.2">
      <c r="B847" s="44" t="s">
        <v>385</v>
      </c>
      <c r="C847" s="23" t="s">
        <v>197</v>
      </c>
      <c r="D847" s="23" t="s">
        <v>195</v>
      </c>
      <c r="E847" s="23" t="s">
        <v>592</v>
      </c>
      <c r="F847" s="23"/>
      <c r="G847" s="23">
        <v>1</v>
      </c>
      <c r="H847" s="23">
        <v>139.6</v>
      </c>
      <c r="I847" s="23">
        <v>11</v>
      </c>
      <c r="J847" s="35" t="s">
        <v>100</v>
      </c>
      <c r="K847" s="23">
        <v>2</v>
      </c>
      <c r="L847" s="64">
        <f>L837*0.5</f>
        <v>7.15</v>
      </c>
      <c r="M847" s="64" t="s">
        <v>77</v>
      </c>
      <c r="N847" s="25">
        <v>45933</v>
      </c>
      <c r="O847" s="64">
        <f>O837*0.5</f>
        <v>7.05</v>
      </c>
      <c r="P847" s="64" t="s">
        <v>77</v>
      </c>
      <c r="Q847" s="26">
        <v>45202</v>
      </c>
      <c r="R847" s="26" t="s">
        <v>238</v>
      </c>
      <c r="S847" s="23" t="s">
        <v>166</v>
      </c>
      <c r="T847" s="23" t="s">
        <v>199</v>
      </c>
      <c r="U847" s="112" t="s">
        <v>732</v>
      </c>
    </row>
    <row r="848" spans="2:21" s="144" customFormat="1" ht="28.5" customHeight="1" x14ac:dyDescent="0.2">
      <c r="B848" s="44" t="s">
        <v>385</v>
      </c>
      <c r="C848" s="23" t="s">
        <v>197</v>
      </c>
      <c r="D848" s="23" t="s">
        <v>195</v>
      </c>
      <c r="E848" s="23" t="s">
        <v>592</v>
      </c>
      <c r="F848" s="23"/>
      <c r="G848" s="23">
        <v>1</v>
      </c>
      <c r="H848" s="23">
        <v>139.6</v>
      </c>
      <c r="I848" s="23">
        <v>12</v>
      </c>
      <c r="J848" s="35" t="s">
        <v>167</v>
      </c>
      <c r="K848" s="23" t="s">
        <v>77</v>
      </c>
      <c r="L848" s="64" t="s">
        <v>77</v>
      </c>
      <c r="M848" s="64" t="s">
        <v>77</v>
      </c>
      <c r="N848" s="25">
        <v>45933</v>
      </c>
      <c r="O848" s="64" t="s">
        <v>77</v>
      </c>
      <c r="P848" s="64" t="s">
        <v>77</v>
      </c>
      <c r="Q848" s="26">
        <v>45202</v>
      </c>
      <c r="R848" s="26" t="s">
        <v>238</v>
      </c>
      <c r="S848" s="23" t="s">
        <v>166</v>
      </c>
      <c r="T848" s="23" t="s">
        <v>199</v>
      </c>
      <c r="U848" s="112" t="s">
        <v>732</v>
      </c>
    </row>
    <row r="849" spans="2:21" s="144" customFormat="1" ht="28.5" customHeight="1" x14ac:dyDescent="0.2">
      <c r="B849" s="44" t="s">
        <v>1</v>
      </c>
      <c r="C849" s="23" t="s">
        <v>330</v>
      </c>
      <c r="D849" s="23" t="s">
        <v>181</v>
      </c>
      <c r="E849" s="23" t="s">
        <v>549</v>
      </c>
      <c r="F849" s="23" t="s">
        <v>389</v>
      </c>
      <c r="G849" s="23">
        <v>1</v>
      </c>
      <c r="H849" s="23">
        <v>20.399999999999999</v>
      </c>
      <c r="I849" s="23">
        <v>1</v>
      </c>
      <c r="J849" s="35" t="s">
        <v>76</v>
      </c>
      <c r="K849" s="23">
        <v>2</v>
      </c>
      <c r="L849" s="24">
        <v>6.2</v>
      </c>
      <c r="M849" s="64" t="s">
        <v>77</v>
      </c>
      <c r="N849" s="25">
        <v>45450</v>
      </c>
      <c r="O849" s="24">
        <v>6</v>
      </c>
      <c r="P849" s="64" t="s">
        <v>77</v>
      </c>
      <c r="Q849" s="26">
        <v>45261</v>
      </c>
      <c r="R849" s="26" t="s">
        <v>251</v>
      </c>
      <c r="S849" s="23" t="s">
        <v>166</v>
      </c>
      <c r="T849" s="23" t="s">
        <v>200</v>
      </c>
      <c r="U849" s="112" t="s">
        <v>734</v>
      </c>
    </row>
    <row r="850" spans="2:21" s="144" customFormat="1" ht="28.5" customHeight="1" x14ac:dyDescent="0.2">
      <c r="B850" s="44" t="s">
        <v>1</v>
      </c>
      <c r="C850" s="23" t="s">
        <v>330</v>
      </c>
      <c r="D850" s="23" t="s">
        <v>181</v>
      </c>
      <c r="E850" s="23" t="s">
        <v>549</v>
      </c>
      <c r="F850" s="150">
        <v>42964.23</v>
      </c>
      <c r="G850" s="23">
        <v>1</v>
      </c>
      <c r="H850" s="23">
        <v>20.399999999999999</v>
      </c>
      <c r="I850" s="23">
        <v>2</v>
      </c>
      <c r="J850" s="35" t="s">
        <v>82</v>
      </c>
      <c r="K850" s="23">
        <v>2</v>
      </c>
      <c r="L850" s="24">
        <f>L849*2</f>
        <v>12.4</v>
      </c>
      <c r="M850" s="64" t="s">
        <v>77</v>
      </c>
      <c r="N850" s="25">
        <v>45450</v>
      </c>
      <c r="O850" s="24">
        <f>O849*2</f>
        <v>12</v>
      </c>
      <c r="P850" s="64" t="s">
        <v>77</v>
      </c>
      <c r="Q850" s="26">
        <v>45261</v>
      </c>
      <c r="R850" s="26" t="s">
        <v>251</v>
      </c>
      <c r="S850" s="23" t="s">
        <v>166</v>
      </c>
      <c r="T850" s="23" t="s">
        <v>200</v>
      </c>
      <c r="U850" s="112" t="s">
        <v>734</v>
      </c>
    </row>
    <row r="851" spans="2:21" s="144" customFormat="1" ht="28.5" customHeight="1" x14ac:dyDescent="0.2">
      <c r="B851" s="44" t="s">
        <v>1</v>
      </c>
      <c r="C851" s="23" t="s">
        <v>330</v>
      </c>
      <c r="D851" s="23" t="s">
        <v>181</v>
      </c>
      <c r="E851" s="23" t="s">
        <v>549</v>
      </c>
      <c r="F851" s="148">
        <f>F850/20.4</f>
        <v>2106.0897058823534</v>
      </c>
      <c r="G851" s="23">
        <v>1</v>
      </c>
      <c r="H851" s="23">
        <v>20.399999999999999</v>
      </c>
      <c r="I851" s="23">
        <v>3</v>
      </c>
      <c r="J851" s="35" t="s">
        <v>95</v>
      </c>
      <c r="K851" s="23">
        <v>3</v>
      </c>
      <c r="L851" s="64">
        <f>L849*1.5</f>
        <v>9.3000000000000007</v>
      </c>
      <c r="M851" s="64" t="s">
        <v>77</v>
      </c>
      <c r="N851" s="25">
        <v>45450</v>
      </c>
      <c r="O851" s="64">
        <f>O849*1.5</f>
        <v>9</v>
      </c>
      <c r="P851" s="64" t="s">
        <v>77</v>
      </c>
      <c r="Q851" s="26">
        <v>45261</v>
      </c>
      <c r="R851" s="26" t="s">
        <v>251</v>
      </c>
      <c r="S851" s="23" t="s">
        <v>166</v>
      </c>
      <c r="T851" s="23" t="s">
        <v>200</v>
      </c>
      <c r="U851" s="112" t="s">
        <v>734</v>
      </c>
    </row>
    <row r="852" spans="2:21" s="144" customFormat="1" ht="28.5" customHeight="1" x14ac:dyDescent="0.2">
      <c r="B852" s="44" t="s">
        <v>1</v>
      </c>
      <c r="C852" s="23" t="s">
        <v>330</v>
      </c>
      <c r="D852" s="23" t="s">
        <v>181</v>
      </c>
      <c r="E852" s="23" t="s">
        <v>549</v>
      </c>
      <c r="F852" s="149">
        <f>F851/365</f>
        <v>5.7701087832393245</v>
      </c>
      <c r="G852" s="23">
        <v>1</v>
      </c>
      <c r="H852" s="23">
        <v>20.399999999999999</v>
      </c>
      <c r="I852" s="23">
        <v>4</v>
      </c>
      <c r="J852" s="35" t="s">
        <v>97</v>
      </c>
      <c r="K852" s="23">
        <v>3</v>
      </c>
      <c r="L852" s="64">
        <f>L849*3</f>
        <v>18.600000000000001</v>
      </c>
      <c r="M852" s="64" t="s">
        <v>77</v>
      </c>
      <c r="N852" s="25">
        <v>45450</v>
      </c>
      <c r="O852" s="64">
        <f>O849*3</f>
        <v>18</v>
      </c>
      <c r="P852" s="64" t="s">
        <v>77</v>
      </c>
      <c r="Q852" s="26">
        <v>45261</v>
      </c>
      <c r="R852" s="26" t="s">
        <v>251</v>
      </c>
      <c r="S852" s="23" t="s">
        <v>166</v>
      </c>
      <c r="T852" s="23" t="s">
        <v>200</v>
      </c>
      <c r="U852" s="112" t="s">
        <v>734</v>
      </c>
    </row>
    <row r="853" spans="2:21" s="144" customFormat="1" ht="28.5" customHeight="1" x14ac:dyDescent="0.2">
      <c r="B853" s="44" t="s">
        <v>1</v>
      </c>
      <c r="C853" s="23" t="s">
        <v>330</v>
      </c>
      <c r="D853" s="23" t="s">
        <v>181</v>
      </c>
      <c r="E853" s="23" t="s">
        <v>549</v>
      </c>
      <c r="F853" s="23" t="s">
        <v>370</v>
      </c>
      <c r="G853" s="23">
        <v>1</v>
      </c>
      <c r="H853" s="23">
        <v>20.399999999999999</v>
      </c>
      <c r="I853" s="23">
        <v>5</v>
      </c>
      <c r="J853" s="35" t="s">
        <v>96</v>
      </c>
      <c r="K853" s="23">
        <v>4</v>
      </c>
      <c r="L853" s="64">
        <f>L849*2</f>
        <v>12.4</v>
      </c>
      <c r="M853" s="64" t="s">
        <v>77</v>
      </c>
      <c r="N853" s="25">
        <v>45450</v>
      </c>
      <c r="O853" s="64">
        <f>O849*2</f>
        <v>12</v>
      </c>
      <c r="P853" s="64" t="s">
        <v>77</v>
      </c>
      <c r="Q853" s="26">
        <v>45261</v>
      </c>
      <c r="R853" s="26" t="s">
        <v>251</v>
      </c>
      <c r="S853" s="23" t="s">
        <v>166</v>
      </c>
      <c r="T853" s="23" t="s">
        <v>200</v>
      </c>
      <c r="U853" s="112" t="s">
        <v>734</v>
      </c>
    </row>
    <row r="854" spans="2:21" s="144" customFormat="1" ht="28.5" customHeight="1" x14ac:dyDescent="0.2">
      <c r="B854" s="44" t="s">
        <v>1</v>
      </c>
      <c r="C854" s="23" t="s">
        <v>330</v>
      </c>
      <c r="D854" s="23" t="s">
        <v>181</v>
      </c>
      <c r="E854" s="23" t="s">
        <v>549</v>
      </c>
      <c r="F854" s="23"/>
      <c r="G854" s="23">
        <v>1</v>
      </c>
      <c r="H854" s="23">
        <v>20.399999999999999</v>
      </c>
      <c r="I854" s="23">
        <v>6</v>
      </c>
      <c r="J854" s="35" t="s">
        <v>72</v>
      </c>
      <c r="K854" s="23">
        <v>4</v>
      </c>
      <c r="L854" s="64">
        <f>L849*4</f>
        <v>24.8</v>
      </c>
      <c r="M854" s="64" t="s">
        <v>77</v>
      </c>
      <c r="N854" s="25">
        <v>45450</v>
      </c>
      <c r="O854" s="64">
        <f>O849*4</f>
        <v>24</v>
      </c>
      <c r="P854" s="64" t="s">
        <v>77</v>
      </c>
      <c r="Q854" s="26">
        <v>45261</v>
      </c>
      <c r="R854" s="26" t="s">
        <v>251</v>
      </c>
      <c r="S854" s="23" t="s">
        <v>166</v>
      </c>
      <c r="T854" s="23" t="s">
        <v>200</v>
      </c>
      <c r="U854" s="112" t="s">
        <v>734</v>
      </c>
    </row>
    <row r="855" spans="2:21" s="144" customFormat="1" ht="28.5" customHeight="1" x14ac:dyDescent="0.2">
      <c r="B855" s="44" t="s">
        <v>1</v>
      </c>
      <c r="C855" s="23" t="s">
        <v>330</v>
      </c>
      <c r="D855" s="23" t="s">
        <v>181</v>
      </c>
      <c r="E855" s="23" t="s">
        <v>549</v>
      </c>
      <c r="F855" s="23"/>
      <c r="G855" s="23">
        <v>1</v>
      </c>
      <c r="H855" s="23">
        <v>20.399999999999999</v>
      </c>
      <c r="I855" s="23">
        <v>7</v>
      </c>
      <c r="J855" s="35" t="s">
        <v>72</v>
      </c>
      <c r="K855" s="23">
        <v>5</v>
      </c>
      <c r="L855" s="64">
        <f>L849*5</f>
        <v>31</v>
      </c>
      <c r="M855" s="64" t="s">
        <v>77</v>
      </c>
      <c r="N855" s="25">
        <v>45450</v>
      </c>
      <c r="O855" s="64">
        <f>O849*5</f>
        <v>30</v>
      </c>
      <c r="P855" s="64" t="s">
        <v>77</v>
      </c>
      <c r="Q855" s="26">
        <v>45261</v>
      </c>
      <c r="R855" s="26" t="s">
        <v>251</v>
      </c>
      <c r="S855" s="23" t="s">
        <v>166</v>
      </c>
      <c r="T855" s="23" t="s">
        <v>200</v>
      </c>
      <c r="U855" s="112" t="s">
        <v>734</v>
      </c>
    </row>
    <row r="856" spans="2:21" s="144" customFormat="1" ht="28.5" customHeight="1" x14ac:dyDescent="0.2">
      <c r="B856" s="44" t="s">
        <v>1</v>
      </c>
      <c r="C856" s="23" t="s">
        <v>330</v>
      </c>
      <c r="D856" s="23" t="s">
        <v>181</v>
      </c>
      <c r="E856" s="23" t="s">
        <v>549</v>
      </c>
      <c r="F856" s="23"/>
      <c r="G856" s="23">
        <v>1</v>
      </c>
      <c r="H856" s="23">
        <v>20.399999999999999</v>
      </c>
      <c r="I856" s="23">
        <v>8</v>
      </c>
      <c r="J856" s="35" t="s">
        <v>72</v>
      </c>
      <c r="K856" s="23">
        <v>6</v>
      </c>
      <c r="L856" s="64">
        <f>L849*6</f>
        <v>37.200000000000003</v>
      </c>
      <c r="M856" s="64" t="s">
        <v>77</v>
      </c>
      <c r="N856" s="25">
        <v>45450</v>
      </c>
      <c r="O856" s="64">
        <f>O849*6</f>
        <v>36</v>
      </c>
      <c r="P856" s="64" t="s">
        <v>77</v>
      </c>
      <c r="Q856" s="26">
        <v>45261</v>
      </c>
      <c r="R856" s="26" t="s">
        <v>251</v>
      </c>
      <c r="S856" s="23" t="s">
        <v>166</v>
      </c>
      <c r="T856" s="23" t="s">
        <v>200</v>
      </c>
      <c r="U856" s="112" t="s">
        <v>734</v>
      </c>
    </row>
    <row r="857" spans="2:21" s="144" customFormat="1" ht="28.5" customHeight="1" x14ac:dyDescent="0.2">
      <c r="B857" s="44" t="s">
        <v>1</v>
      </c>
      <c r="C857" s="23" t="s">
        <v>330</v>
      </c>
      <c r="D857" s="23" t="s">
        <v>181</v>
      </c>
      <c r="E857" s="23" t="s">
        <v>549</v>
      </c>
      <c r="F857" s="23"/>
      <c r="G857" s="23">
        <v>1</v>
      </c>
      <c r="H857" s="23">
        <v>20.399999999999999</v>
      </c>
      <c r="I857" s="23">
        <v>9</v>
      </c>
      <c r="J857" s="35" t="s">
        <v>100</v>
      </c>
      <c r="K857" s="23">
        <v>2</v>
      </c>
      <c r="L857" s="64">
        <f>L847*0.5</f>
        <v>3.5750000000000002</v>
      </c>
      <c r="M857" s="64" t="s">
        <v>77</v>
      </c>
      <c r="N857" s="25">
        <v>45450</v>
      </c>
      <c r="O857" s="64">
        <f>O849*7</f>
        <v>42</v>
      </c>
      <c r="P857" s="64" t="s">
        <v>77</v>
      </c>
      <c r="Q857" s="26">
        <v>45261</v>
      </c>
      <c r="R857" s="26" t="s">
        <v>251</v>
      </c>
      <c r="S857" s="23" t="s">
        <v>166</v>
      </c>
      <c r="T857" s="23" t="s">
        <v>200</v>
      </c>
      <c r="U857" s="112" t="s">
        <v>734</v>
      </c>
    </row>
    <row r="858" spans="2:21" s="144" customFormat="1" ht="28.5" customHeight="1" x14ac:dyDescent="0.2">
      <c r="B858" s="44" t="s">
        <v>607</v>
      </c>
      <c r="C858" s="23" t="s">
        <v>232</v>
      </c>
      <c r="D858" s="23" t="s">
        <v>410</v>
      </c>
      <c r="E858" s="23" t="s">
        <v>593</v>
      </c>
      <c r="F858" s="23" t="s">
        <v>390</v>
      </c>
      <c r="G858" s="23">
        <v>1</v>
      </c>
      <c r="H858" s="23">
        <v>184</v>
      </c>
      <c r="I858" s="23">
        <v>1</v>
      </c>
      <c r="J858" s="35" t="s">
        <v>76</v>
      </c>
      <c r="K858" s="23">
        <v>2</v>
      </c>
      <c r="L858" s="24">
        <v>14.5</v>
      </c>
      <c r="M858" s="64" t="s">
        <v>77</v>
      </c>
      <c r="N858" s="25">
        <v>45297</v>
      </c>
      <c r="O858" s="64">
        <v>12.5</v>
      </c>
      <c r="P858" s="64" t="s">
        <v>77</v>
      </c>
      <c r="Q858" s="26">
        <v>45524</v>
      </c>
      <c r="R858" s="26" t="s">
        <v>238</v>
      </c>
      <c r="S858" s="23" t="s">
        <v>166</v>
      </c>
      <c r="T858" s="23" t="s">
        <v>232</v>
      </c>
      <c r="U858" s="110" t="s">
        <v>365</v>
      </c>
    </row>
    <row r="859" spans="2:21" s="144" customFormat="1" ht="28.5" customHeight="1" x14ac:dyDescent="0.2">
      <c r="B859" s="44" t="s">
        <v>607</v>
      </c>
      <c r="C859" s="23" t="s">
        <v>232</v>
      </c>
      <c r="D859" s="23" t="s">
        <v>410</v>
      </c>
      <c r="E859" s="23" t="s">
        <v>593</v>
      </c>
      <c r="F859" s="150">
        <v>116781.04</v>
      </c>
      <c r="G859" s="23">
        <v>1</v>
      </c>
      <c r="H859" s="23">
        <v>184</v>
      </c>
      <c r="I859" s="23">
        <v>2</v>
      </c>
      <c r="J859" s="35" t="s">
        <v>82</v>
      </c>
      <c r="K859" s="23">
        <v>2</v>
      </c>
      <c r="L859" s="24">
        <f>L858*2</f>
        <v>29</v>
      </c>
      <c r="M859" s="64" t="s">
        <v>77</v>
      </c>
      <c r="N859" s="25">
        <v>45297</v>
      </c>
      <c r="O859" s="24">
        <f>O858*2</f>
        <v>25</v>
      </c>
      <c r="P859" s="64" t="s">
        <v>77</v>
      </c>
      <c r="Q859" s="26">
        <v>45524</v>
      </c>
      <c r="R859" s="26" t="s">
        <v>238</v>
      </c>
      <c r="S859" s="23" t="s">
        <v>166</v>
      </c>
      <c r="T859" s="23" t="s">
        <v>232</v>
      </c>
      <c r="U859" s="110" t="s">
        <v>365</v>
      </c>
    </row>
    <row r="860" spans="2:21" s="144" customFormat="1" ht="28.5" customHeight="1" x14ac:dyDescent="0.2">
      <c r="B860" s="44" t="s">
        <v>607</v>
      </c>
      <c r="C860" s="23" t="s">
        <v>232</v>
      </c>
      <c r="D860" s="23" t="s">
        <v>410</v>
      </c>
      <c r="E860" s="23" t="s">
        <v>593</v>
      </c>
      <c r="F860" s="148">
        <f>F859/184</f>
        <v>634.67956521739131</v>
      </c>
      <c r="G860" s="23">
        <v>1</v>
      </c>
      <c r="H860" s="23">
        <v>184</v>
      </c>
      <c r="I860" s="23">
        <v>3</v>
      </c>
      <c r="J860" s="35" t="s">
        <v>95</v>
      </c>
      <c r="K860" s="23">
        <v>3</v>
      </c>
      <c r="L860" s="64">
        <f>L858*1.5</f>
        <v>21.75</v>
      </c>
      <c r="M860" s="64" t="s">
        <v>77</v>
      </c>
      <c r="N860" s="25">
        <v>45297</v>
      </c>
      <c r="O860" s="64">
        <f>O858*1.5</f>
        <v>18.75</v>
      </c>
      <c r="P860" s="64" t="s">
        <v>77</v>
      </c>
      <c r="Q860" s="26">
        <v>45524</v>
      </c>
      <c r="R860" s="26" t="s">
        <v>238</v>
      </c>
      <c r="S860" s="23" t="s">
        <v>166</v>
      </c>
      <c r="T860" s="23" t="s">
        <v>232</v>
      </c>
      <c r="U860" s="110" t="s">
        <v>365</v>
      </c>
    </row>
    <row r="861" spans="2:21" s="144" customFormat="1" ht="28.5" customHeight="1" x14ac:dyDescent="0.2">
      <c r="B861" s="44" t="s">
        <v>607</v>
      </c>
      <c r="C861" s="23" t="s">
        <v>232</v>
      </c>
      <c r="D861" s="23" t="s">
        <v>410</v>
      </c>
      <c r="E861" s="23" t="s">
        <v>593</v>
      </c>
      <c r="F861" s="149">
        <f>F860/365</f>
        <v>1.7388481238832638</v>
      </c>
      <c r="G861" s="23">
        <v>1</v>
      </c>
      <c r="H861" s="23">
        <v>184</v>
      </c>
      <c r="I861" s="23">
        <v>4</v>
      </c>
      <c r="J861" s="35" t="s">
        <v>97</v>
      </c>
      <c r="K861" s="23">
        <v>3</v>
      </c>
      <c r="L861" s="64">
        <f>L858*3</f>
        <v>43.5</v>
      </c>
      <c r="M861" s="64" t="s">
        <v>77</v>
      </c>
      <c r="N861" s="25">
        <v>45297</v>
      </c>
      <c r="O861" s="64">
        <f>O858*3</f>
        <v>37.5</v>
      </c>
      <c r="P861" s="64" t="s">
        <v>77</v>
      </c>
      <c r="Q861" s="26">
        <v>45524</v>
      </c>
      <c r="R861" s="26" t="s">
        <v>238</v>
      </c>
      <c r="S861" s="23" t="s">
        <v>166</v>
      </c>
      <c r="T861" s="23" t="s">
        <v>232</v>
      </c>
      <c r="U861" s="110" t="s">
        <v>365</v>
      </c>
    </row>
    <row r="862" spans="2:21" s="144" customFormat="1" ht="28.5" customHeight="1" x14ac:dyDescent="0.2">
      <c r="B862" s="44" t="s">
        <v>607</v>
      </c>
      <c r="C862" s="23" t="s">
        <v>232</v>
      </c>
      <c r="D862" s="23" t="s">
        <v>410</v>
      </c>
      <c r="E862" s="23" t="s">
        <v>593</v>
      </c>
      <c r="F862" s="23" t="s">
        <v>370</v>
      </c>
      <c r="G862" s="23">
        <v>1</v>
      </c>
      <c r="H862" s="23">
        <v>184</v>
      </c>
      <c r="I862" s="23">
        <v>5</v>
      </c>
      <c r="J862" s="35" t="s">
        <v>96</v>
      </c>
      <c r="K862" s="23">
        <v>4</v>
      </c>
      <c r="L862" s="64">
        <f>L858*2</f>
        <v>29</v>
      </c>
      <c r="M862" s="64" t="s">
        <v>77</v>
      </c>
      <c r="N862" s="25">
        <v>45297</v>
      </c>
      <c r="O862" s="64">
        <f>O858*2</f>
        <v>25</v>
      </c>
      <c r="P862" s="64" t="s">
        <v>77</v>
      </c>
      <c r="Q862" s="26">
        <v>45524</v>
      </c>
      <c r="R862" s="26" t="s">
        <v>238</v>
      </c>
      <c r="S862" s="23" t="s">
        <v>166</v>
      </c>
      <c r="T862" s="23" t="s">
        <v>232</v>
      </c>
      <c r="U862" s="110" t="s">
        <v>365</v>
      </c>
    </row>
    <row r="863" spans="2:21" s="144" customFormat="1" ht="28.5" customHeight="1" x14ac:dyDescent="0.2">
      <c r="B863" s="44" t="s">
        <v>607</v>
      </c>
      <c r="C863" s="23" t="s">
        <v>232</v>
      </c>
      <c r="D863" s="23" t="s">
        <v>410</v>
      </c>
      <c r="E863" s="23" t="s">
        <v>593</v>
      </c>
      <c r="F863" s="23"/>
      <c r="G863" s="23">
        <v>1</v>
      </c>
      <c r="H863" s="23">
        <v>184</v>
      </c>
      <c r="I863" s="23">
        <v>6</v>
      </c>
      <c r="J863" s="35" t="s">
        <v>72</v>
      </c>
      <c r="K863" s="23">
        <v>4</v>
      </c>
      <c r="L863" s="64">
        <f>L858*4</f>
        <v>58</v>
      </c>
      <c r="M863" s="64" t="s">
        <v>77</v>
      </c>
      <c r="N863" s="25">
        <v>45297</v>
      </c>
      <c r="O863" s="64">
        <f>O858*4</f>
        <v>50</v>
      </c>
      <c r="P863" s="64" t="s">
        <v>77</v>
      </c>
      <c r="Q863" s="26">
        <v>45524</v>
      </c>
      <c r="R863" s="26" t="s">
        <v>238</v>
      </c>
      <c r="S863" s="23" t="s">
        <v>166</v>
      </c>
      <c r="T863" s="23" t="s">
        <v>232</v>
      </c>
      <c r="U863" s="110" t="s">
        <v>365</v>
      </c>
    </row>
    <row r="864" spans="2:21" s="144" customFormat="1" ht="28.5" customHeight="1" x14ac:dyDescent="0.2">
      <c r="B864" s="44" t="s">
        <v>607</v>
      </c>
      <c r="C864" s="23" t="s">
        <v>232</v>
      </c>
      <c r="D864" s="23" t="s">
        <v>410</v>
      </c>
      <c r="E864" s="23" t="s">
        <v>593</v>
      </c>
      <c r="F864" s="23"/>
      <c r="G864" s="23">
        <v>1</v>
      </c>
      <c r="H864" s="23">
        <v>184</v>
      </c>
      <c r="I864" s="23">
        <v>7</v>
      </c>
      <c r="J864" s="35" t="s">
        <v>72</v>
      </c>
      <c r="K864" s="23">
        <v>5</v>
      </c>
      <c r="L864" s="64">
        <f>L858*5</f>
        <v>72.5</v>
      </c>
      <c r="M864" s="64" t="s">
        <v>77</v>
      </c>
      <c r="N864" s="25">
        <v>45297</v>
      </c>
      <c r="O864" s="64">
        <f>O858*5</f>
        <v>62.5</v>
      </c>
      <c r="P864" s="64" t="s">
        <v>77</v>
      </c>
      <c r="Q864" s="26">
        <v>45524</v>
      </c>
      <c r="R864" s="26" t="s">
        <v>238</v>
      </c>
      <c r="S864" s="23" t="s">
        <v>166</v>
      </c>
      <c r="T864" s="23" t="s">
        <v>232</v>
      </c>
      <c r="U864" s="110" t="s">
        <v>365</v>
      </c>
    </row>
    <row r="865" spans="2:21" s="144" customFormat="1" ht="28.5" customHeight="1" x14ac:dyDescent="0.2">
      <c r="B865" s="44" t="s">
        <v>607</v>
      </c>
      <c r="C865" s="23" t="s">
        <v>232</v>
      </c>
      <c r="D865" s="23" t="s">
        <v>410</v>
      </c>
      <c r="E865" s="23" t="s">
        <v>593</v>
      </c>
      <c r="F865" s="23"/>
      <c r="G865" s="23">
        <v>1</v>
      </c>
      <c r="H865" s="23">
        <v>184</v>
      </c>
      <c r="I865" s="23">
        <v>8</v>
      </c>
      <c r="J865" s="35" t="s">
        <v>72</v>
      </c>
      <c r="K865" s="23">
        <v>6</v>
      </c>
      <c r="L865" s="64">
        <f>L858*6</f>
        <v>87</v>
      </c>
      <c r="M865" s="64" t="s">
        <v>77</v>
      </c>
      <c r="N865" s="25">
        <v>45297</v>
      </c>
      <c r="O865" s="64">
        <f>O858*6</f>
        <v>75</v>
      </c>
      <c r="P865" s="64" t="s">
        <v>77</v>
      </c>
      <c r="Q865" s="26">
        <v>45524</v>
      </c>
      <c r="R865" s="26" t="s">
        <v>238</v>
      </c>
      <c r="S865" s="23" t="s">
        <v>166</v>
      </c>
      <c r="T865" s="23" t="s">
        <v>232</v>
      </c>
      <c r="U865" s="110" t="s">
        <v>365</v>
      </c>
    </row>
    <row r="866" spans="2:21" s="144" customFormat="1" ht="28.5" customHeight="1" x14ac:dyDescent="0.2">
      <c r="B866" s="44" t="s">
        <v>607</v>
      </c>
      <c r="C866" s="23" t="s">
        <v>232</v>
      </c>
      <c r="D866" s="23" t="s">
        <v>410</v>
      </c>
      <c r="E866" s="23" t="s">
        <v>593</v>
      </c>
      <c r="F866" s="23"/>
      <c r="G866" s="23">
        <v>1</v>
      </c>
      <c r="H866" s="23">
        <v>184</v>
      </c>
      <c r="I866" s="23">
        <v>9</v>
      </c>
      <c r="J866" s="35" t="s">
        <v>100</v>
      </c>
      <c r="K866" s="23">
        <v>2</v>
      </c>
      <c r="L866" s="64">
        <f>L856*0.5</f>
        <v>18.600000000000001</v>
      </c>
      <c r="M866" s="64" t="s">
        <v>77</v>
      </c>
      <c r="N866" s="25">
        <v>45297</v>
      </c>
      <c r="O866" s="64">
        <f>O858*7</f>
        <v>87.5</v>
      </c>
      <c r="P866" s="64" t="s">
        <v>77</v>
      </c>
      <c r="Q866" s="26">
        <v>45524</v>
      </c>
      <c r="R866" s="26" t="s">
        <v>238</v>
      </c>
      <c r="S866" s="23" t="s">
        <v>166</v>
      </c>
      <c r="T866" s="23" t="s">
        <v>232</v>
      </c>
      <c r="U866" s="110" t="s">
        <v>365</v>
      </c>
    </row>
    <row r="867" spans="2:21" s="144" customFormat="1" ht="28.5" customHeight="1" x14ac:dyDescent="0.2">
      <c r="B867" s="44" t="s">
        <v>607</v>
      </c>
      <c r="C867" s="23" t="s">
        <v>232</v>
      </c>
      <c r="D867" s="23" t="s">
        <v>410</v>
      </c>
      <c r="E867" s="23" t="s">
        <v>593</v>
      </c>
      <c r="F867" s="23"/>
      <c r="G867" s="23">
        <v>1</v>
      </c>
      <c r="H867" s="23">
        <v>184</v>
      </c>
      <c r="I867" s="23">
        <v>10</v>
      </c>
      <c r="J867" s="35" t="s">
        <v>622</v>
      </c>
      <c r="K867" s="23" t="s">
        <v>77</v>
      </c>
      <c r="L867" s="64" t="s">
        <v>77</v>
      </c>
      <c r="M867" s="64" t="s">
        <v>77</v>
      </c>
      <c r="N867" s="25">
        <v>45297</v>
      </c>
      <c r="O867" s="64">
        <f>O858*8</f>
        <v>100</v>
      </c>
      <c r="P867" s="64" t="s">
        <v>77</v>
      </c>
      <c r="Q867" s="26">
        <v>45524</v>
      </c>
      <c r="R867" s="26" t="s">
        <v>238</v>
      </c>
      <c r="S867" s="23" t="s">
        <v>166</v>
      </c>
      <c r="T867" s="23" t="s">
        <v>232</v>
      </c>
      <c r="U867" s="110" t="s">
        <v>365</v>
      </c>
    </row>
    <row r="868" spans="2:21" s="144" customFormat="1" ht="28.5" customHeight="1" x14ac:dyDescent="0.2">
      <c r="B868" s="44" t="s">
        <v>610</v>
      </c>
      <c r="C868" s="35" t="s">
        <v>391</v>
      </c>
      <c r="D868" s="23" t="s">
        <v>412</v>
      </c>
      <c r="E868" s="23" t="s">
        <v>550</v>
      </c>
      <c r="F868" s="23" t="s">
        <v>392</v>
      </c>
      <c r="G868" s="23">
        <v>1</v>
      </c>
      <c r="H868" s="23">
        <v>437</v>
      </c>
      <c r="I868" s="23">
        <v>1</v>
      </c>
      <c r="J868" s="35" t="s">
        <v>76</v>
      </c>
      <c r="K868" s="23">
        <v>2</v>
      </c>
      <c r="L868" s="24">
        <v>8.9</v>
      </c>
      <c r="M868" s="64" t="s">
        <v>77</v>
      </c>
      <c r="N868" s="25">
        <v>45846</v>
      </c>
      <c r="O868" s="64">
        <v>8.4</v>
      </c>
      <c r="P868" s="64" t="s">
        <v>77</v>
      </c>
      <c r="Q868" s="26">
        <v>45846</v>
      </c>
      <c r="R868" s="26" t="s">
        <v>238</v>
      </c>
      <c r="S868" s="23" t="s">
        <v>166</v>
      </c>
      <c r="T868" s="23" t="s">
        <v>166</v>
      </c>
      <c r="U868" s="112" t="s">
        <v>361</v>
      </c>
    </row>
    <row r="869" spans="2:21" s="144" customFormat="1" ht="28.5" customHeight="1" x14ac:dyDescent="0.2">
      <c r="B869" s="44" t="s">
        <v>610</v>
      </c>
      <c r="C869" s="35" t="s">
        <v>391</v>
      </c>
      <c r="D869" s="23" t="s">
        <v>412</v>
      </c>
      <c r="E869" s="23" t="s">
        <v>550</v>
      </c>
      <c r="F869" s="150">
        <v>115151.19</v>
      </c>
      <c r="G869" s="23">
        <v>1</v>
      </c>
      <c r="H869" s="23">
        <v>437</v>
      </c>
      <c r="I869" s="23">
        <v>2</v>
      </c>
      <c r="J869" s="35" t="s">
        <v>82</v>
      </c>
      <c r="K869" s="23">
        <v>2</v>
      </c>
      <c r="L869" s="24">
        <f>L868*2</f>
        <v>17.8</v>
      </c>
      <c r="M869" s="64" t="s">
        <v>77</v>
      </c>
      <c r="N869" s="25">
        <v>45846</v>
      </c>
      <c r="O869" s="24">
        <f>O868*2</f>
        <v>16.8</v>
      </c>
      <c r="P869" s="64" t="s">
        <v>77</v>
      </c>
      <c r="Q869" s="26">
        <v>45846</v>
      </c>
      <c r="R869" s="26" t="s">
        <v>238</v>
      </c>
      <c r="S869" s="23" t="s">
        <v>166</v>
      </c>
      <c r="T869" s="23" t="s">
        <v>166</v>
      </c>
      <c r="U869" s="112" t="s">
        <v>361</v>
      </c>
    </row>
    <row r="870" spans="2:21" s="144" customFormat="1" ht="28.5" customHeight="1" x14ac:dyDescent="0.2">
      <c r="B870" s="44" t="s">
        <v>610</v>
      </c>
      <c r="C870" s="35" t="s">
        <v>391</v>
      </c>
      <c r="D870" s="23" t="s">
        <v>412</v>
      </c>
      <c r="E870" s="23" t="s">
        <v>550</v>
      </c>
      <c r="F870" s="148">
        <f>F869/433.2</f>
        <v>265.81530470914129</v>
      </c>
      <c r="G870" s="23">
        <v>1</v>
      </c>
      <c r="H870" s="23">
        <v>437</v>
      </c>
      <c r="I870" s="23">
        <v>3</v>
      </c>
      <c r="J870" s="35" t="s">
        <v>95</v>
      </c>
      <c r="K870" s="23">
        <v>3</v>
      </c>
      <c r="L870" s="64">
        <f>L868*1.5</f>
        <v>13.350000000000001</v>
      </c>
      <c r="M870" s="64" t="s">
        <v>77</v>
      </c>
      <c r="N870" s="25">
        <v>45846</v>
      </c>
      <c r="O870" s="64">
        <f>O868*1.5</f>
        <v>12.600000000000001</v>
      </c>
      <c r="P870" s="64" t="s">
        <v>77</v>
      </c>
      <c r="Q870" s="26">
        <v>45846</v>
      </c>
      <c r="R870" s="26" t="s">
        <v>238</v>
      </c>
      <c r="S870" s="23" t="s">
        <v>166</v>
      </c>
      <c r="T870" s="23" t="s">
        <v>166</v>
      </c>
      <c r="U870" s="112" t="s">
        <v>361</v>
      </c>
    </row>
    <row r="871" spans="2:21" s="144" customFormat="1" ht="28.5" customHeight="1" x14ac:dyDescent="0.2">
      <c r="B871" s="44" t="s">
        <v>610</v>
      </c>
      <c r="C871" s="35" t="s">
        <v>391</v>
      </c>
      <c r="D871" s="23" t="s">
        <v>412</v>
      </c>
      <c r="E871" s="23" t="s">
        <v>550</v>
      </c>
      <c r="F871" s="149">
        <f>F870/433.2</f>
        <v>0.61360873663236681</v>
      </c>
      <c r="G871" s="23">
        <v>1</v>
      </c>
      <c r="H871" s="23">
        <v>437</v>
      </c>
      <c r="I871" s="23">
        <v>4</v>
      </c>
      <c r="J871" s="35" t="s">
        <v>97</v>
      </c>
      <c r="K871" s="23">
        <v>3</v>
      </c>
      <c r="L871" s="64">
        <f>L868*3</f>
        <v>26.700000000000003</v>
      </c>
      <c r="M871" s="64" t="s">
        <v>77</v>
      </c>
      <c r="N871" s="25">
        <v>45846</v>
      </c>
      <c r="O871" s="64">
        <f>O868*3</f>
        <v>25.200000000000003</v>
      </c>
      <c r="P871" s="64" t="s">
        <v>77</v>
      </c>
      <c r="Q871" s="26">
        <v>45846</v>
      </c>
      <c r="R871" s="26" t="s">
        <v>238</v>
      </c>
      <c r="S871" s="23" t="s">
        <v>166</v>
      </c>
      <c r="T871" s="23" t="s">
        <v>166</v>
      </c>
      <c r="U871" s="112" t="s">
        <v>361</v>
      </c>
    </row>
    <row r="872" spans="2:21" s="144" customFormat="1" ht="28.5" customHeight="1" x14ac:dyDescent="0.2">
      <c r="B872" s="44" t="s">
        <v>610</v>
      </c>
      <c r="C872" s="35" t="s">
        <v>391</v>
      </c>
      <c r="D872" s="23" t="s">
        <v>412</v>
      </c>
      <c r="E872" s="23" t="s">
        <v>550</v>
      </c>
      <c r="F872" s="23" t="s">
        <v>370</v>
      </c>
      <c r="G872" s="23">
        <v>1</v>
      </c>
      <c r="H872" s="23">
        <v>437</v>
      </c>
      <c r="I872" s="23">
        <v>5</v>
      </c>
      <c r="J872" s="35" t="s">
        <v>96</v>
      </c>
      <c r="K872" s="23">
        <v>4</v>
      </c>
      <c r="L872" s="64">
        <f>L868*2</f>
        <v>17.8</v>
      </c>
      <c r="M872" s="64" t="s">
        <v>77</v>
      </c>
      <c r="N872" s="25">
        <v>45846</v>
      </c>
      <c r="O872" s="64">
        <f>O868*2</f>
        <v>16.8</v>
      </c>
      <c r="P872" s="64" t="s">
        <v>77</v>
      </c>
      <c r="Q872" s="26">
        <v>45846</v>
      </c>
      <c r="R872" s="26" t="s">
        <v>238</v>
      </c>
      <c r="S872" s="23" t="s">
        <v>166</v>
      </c>
      <c r="T872" s="23" t="s">
        <v>166</v>
      </c>
      <c r="U872" s="112" t="s">
        <v>361</v>
      </c>
    </row>
    <row r="873" spans="2:21" s="144" customFormat="1" ht="28.5" customHeight="1" x14ac:dyDescent="0.2">
      <c r="B873" s="44" t="s">
        <v>610</v>
      </c>
      <c r="C873" s="35" t="s">
        <v>391</v>
      </c>
      <c r="D873" s="23" t="s">
        <v>412</v>
      </c>
      <c r="E873" s="23" t="s">
        <v>550</v>
      </c>
      <c r="F873" s="23"/>
      <c r="G873" s="23">
        <v>1</v>
      </c>
      <c r="H873" s="23">
        <v>437</v>
      </c>
      <c r="I873" s="23">
        <v>6</v>
      </c>
      <c r="J873" s="35" t="s">
        <v>72</v>
      </c>
      <c r="K873" s="23">
        <v>4</v>
      </c>
      <c r="L873" s="64">
        <f>L868*4</f>
        <v>35.6</v>
      </c>
      <c r="M873" s="64" t="s">
        <v>77</v>
      </c>
      <c r="N873" s="25">
        <v>45846</v>
      </c>
      <c r="O873" s="64">
        <f>O868*4</f>
        <v>33.6</v>
      </c>
      <c r="P873" s="64" t="s">
        <v>77</v>
      </c>
      <c r="Q873" s="26">
        <v>45846</v>
      </c>
      <c r="R873" s="26" t="s">
        <v>238</v>
      </c>
      <c r="S873" s="23" t="s">
        <v>166</v>
      </c>
      <c r="T873" s="23" t="s">
        <v>166</v>
      </c>
      <c r="U873" s="112" t="s">
        <v>361</v>
      </c>
    </row>
    <row r="874" spans="2:21" s="144" customFormat="1" ht="28.5" customHeight="1" x14ac:dyDescent="0.2">
      <c r="B874" s="44" t="s">
        <v>610</v>
      </c>
      <c r="C874" s="35" t="s">
        <v>391</v>
      </c>
      <c r="D874" s="23" t="s">
        <v>412</v>
      </c>
      <c r="E874" s="23" t="s">
        <v>550</v>
      </c>
      <c r="F874" s="23"/>
      <c r="G874" s="23">
        <v>1</v>
      </c>
      <c r="H874" s="23">
        <v>437</v>
      </c>
      <c r="I874" s="23">
        <v>7</v>
      </c>
      <c r="J874" s="35" t="s">
        <v>72</v>
      </c>
      <c r="K874" s="23">
        <v>5</v>
      </c>
      <c r="L874" s="64">
        <f>L868*5</f>
        <v>44.5</v>
      </c>
      <c r="M874" s="64" t="s">
        <v>77</v>
      </c>
      <c r="N874" s="25">
        <v>45846</v>
      </c>
      <c r="O874" s="64">
        <f>O868*5</f>
        <v>42</v>
      </c>
      <c r="P874" s="64" t="s">
        <v>77</v>
      </c>
      <c r="Q874" s="26">
        <v>45846</v>
      </c>
      <c r="R874" s="26" t="s">
        <v>238</v>
      </c>
      <c r="S874" s="23" t="s">
        <v>166</v>
      </c>
      <c r="T874" s="23" t="s">
        <v>166</v>
      </c>
      <c r="U874" s="112" t="s">
        <v>361</v>
      </c>
    </row>
    <row r="875" spans="2:21" s="144" customFormat="1" ht="28.5" customHeight="1" x14ac:dyDescent="0.2">
      <c r="B875" s="44" t="s">
        <v>610</v>
      </c>
      <c r="C875" s="35" t="s">
        <v>391</v>
      </c>
      <c r="D875" s="23" t="s">
        <v>412</v>
      </c>
      <c r="E875" s="23" t="s">
        <v>550</v>
      </c>
      <c r="F875" s="23"/>
      <c r="G875" s="23">
        <v>1</v>
      </c>
      <c r="H875" s="23">
        <v>437</v>
      </c>
      <c r="I875" s="23">
        <v>8</v>
      </c>
      <c r="J875" s="35" t="s">
        <v>72</v>
      </c>
      <c r="K875" s="23">
        <v>6</v>
      </c>
      <c r="L875" s="64">
        <f>L868*6</f>
        <v>53.400000000000006</v>
      </c>
      <c r="M875" s="64" t="s">
        <v>77</v>
      </c>
      <c r="N875" s="25">
        <v>45846</v>
      </c>
      <c r="O875" s="64">
        <f>O868*6</f>
        <v>50.400000000000006</v>
      </c>
      <c r="P875" s="64" t="s">
        <v>77</v>
      </c>
      <c r="Q875" s="26">
        <v>45846</v>
      </c>
      <c r="R875" s="26" t="s">
        <v>238</v>
      </c>
      <c r="S875" s="23" t="s">
        <v>166</v>
      </c>
      <c r="T875" s="23" t="s">
        <v>166</v>
      </c>
      <c r="U875" s="112" t="s">
        <v>361</v>
      </c>
    </row>
    <row r="876" spans="2:21" s="144" customFormat="1" ht="28.5" customHeight="1" x14ac:dyDescent="0.2">
      <c r="B876" s="44" t="s">
        <v>610</v>
      </c>
      <c r="C876" s="35" t="s">
        <v>391</v>
      </c>
      <c r="D876" s="23" t="s">
        <v>412</v>
      </c>
      <c r="E876" s="23" t="s">
        <v>550</v>
      </c>
      <c r="F876" s="23"/>
      <c r="G876" s="23">
        <v>1</v>
      </c>
      <c r="H876" s="23">
        <v>437</v>
      </c>
      <c r="I876" s="23">
        <v>9</v>
      </c>
      <c r="J876" s="35" t="s">
        <v>100</v>
      </c>
      <c r="K876" s="23">
        <v>2</v>
      </c>
      <c r="L876" s="64">
        <v>4.45</v>
      </c>
      <c r="M876" s="64" t="s">
        <v>77</v>
      </c>
      <c r="N876" s="25">
        <v>45846</v>
      </c>
      <c r="O876" s="64">
        <f>O868*7</f>
        <v>58.800000000000004</v>
      </c>
      <c r="P876" s="64" t="s">
        <v>77</v>
      </c>
      <c r="Q876" s="26">
        <v>45846</v>
      </c>
      <c r="R876" s="26" t="s">
        <v>238</v>
      </c>
      <c r="S876" s="23" t="s">
        <v>166</v>
      </c>
      <c r="T876" s="23" t="s">
        <v>166</v>
      </c>
      <c r="U876" s="112" t="s">
        <v>361</v>
      </c>
    </row>
    <row r="877" spans="2:21" s="144" customFormat="1" ht="28.5" customHeight="1" x14ac:dyDescent="0.2">
      <c r="B877" s="44" t="s">
        <v>610</v>
      </c>
      <c r="C877" s="35" t="s">
        <v>391</v>
      </c>
      <c r="D877" s="23" t="s">
        <v>412</v>
      </c>
      <c r="E877" s="23" t="s">
        <v>550</v>
      </c>
      <c r="F877" s="23"/>
      <c r="G877" s="23">
        <v>1</v>
      </c>
      <c r="H877" s="23">
        <v>437</v>
      </c>
      <c r="I877" s="23">
        <v>10</v>
      </c>
      <c r="J877" s="35" t="s">
        <v>623</v>
      </c>
      <c r="K877" s="23" t="s">
        <v>77</v>
      </c>
      <c r="L877" s="64" t="s">
        <v>77</v>
      </c>
      <c r="M877" s="64" t="s">
        <v>77</v>
      </c>
      <c r="N877" s="25">
        <v>45846</v>
      </c>
      <c r="O877" s="64">
        <f>O868*8</f>
        <v>67.2</v>
      </c>
      <c r="P877" s="64" t="s">
        <v>77</v>
      </c>
      <c r="Q877" s="26">
        <v>45846</v>
      </c>
      <c r="R877" s="26" t="s">
        <v>238</v>
      </c>
      <c r="S877" s="23" t="s">
        <v>166</v>
      </c>
      <c r="T877" s="23" t="s">
        <v>166</v>
      </c>
      <c r="U877" s="112" t="s">
        <v>361</v>
      </c>
    </row>
    <row r="878" spans="2:21" s="144" customFormat="1" ht="28.5" customHeight="1" x14ac:dyDescent="0.2">
      <c r="B878" s="44" t="s">
        <v>610</v>
      </c>
      <c r="C878" s="35" t="s">
        <v>391</v>
      </c>
      <c r="D878" s="23" t="s">
        <v>412</v>
      </c>
      <c r="E878" s="23" t="s">
        <v>550</v>
      </c>
      <c r="F878" s="23"/>
      <c r="G878" s="23">
        <v>1</v>
      </c>
      <c r="H878" s="23">
        <v>437</v>
      </c>
      <c r="I878" s="23">
        <v>1</v>
      </c>
      <c r="J878" s="35" t="s">
        <v>76</v>
      </c>
      <c r="K878" s="23">
        <v>2</v>
      </c>
      <c r="L878" s="24">
        <v>9.6</v>
      </c>
      <c r="M878" s="64" t="s">
        <v>77</v>
      </c>
      <c r="N878" s="25">
        <v>45846</v>
      </c>
      <c r="O878" s="64">
        <v>9.1</v>
      </c>
      <c r="P878" s="64" t="s">
        <v>77</v>
      </c>
      <c r="Q878" s="26">
        <v>45846</v>
      </c>
      <c r="R878" s="26" t="s">
        <v>238</v>
      </c>
      <c r="S878" s="23" t="s">
        <v>166</v>
      </c>
      <c r="T878" s="23" t="s">
        <v>166</v>
      </c>
      <c r="U878" s="112" t="s">
        <v>361</v>
      </c>
    </row>
    <row r="879" spans="2:21" s="144" customFormat="1" ht="28.5" customHeight="1" x14ac:dyDescent="0.2">
      <c r="B879" s="44" t="s">
        <v>610</v>
      </c>
      <c r="C879" s="35" t="s">
        <v>391</v>
      </c>
      <c r="D879" s="23" t="s">
        <v>412</v>
      </c>
      <c r="E879" s="23" t="s">
        <v>550</v>
      </c>
      <c r="F879" s="23"/>
      <c r="G879" s="23">
        <v>1</v>
      </c>
      <c r="H879" s="23">
        <v>437</v>
      </c>
      <c r="I879" s="23">
        <v>2</v>
      </c>
      <c r="J879" s="35" t="s">
        <v>82</v>
      </c>
      <c r="K879" s="23">
        <v>2</v>
      </c>
      <c r="L879" s="24">
        <f>L878*2</f>
        <v>19.2</v>
      </c>
      <c r="M879" s="64" t="s">
        <v>77</v>
      </c>
      <c r="N879" s="25">
        <v>45846</v>
      </c>
      <c r="O879" s="24">
        <f>O878*2</f>
        <v>18.2</v>
      </c>
      <c r="P879" s="64" t="s">
        <v>77</v>
      </c>
      <c r="Q879" s="26">
        <v>45846</v>
      </c>
      <c r="R879" s="26" t="s">
        <v>238</v>
      </c>
      <c r="S879" s="23" t="s">
        <v>166</v>
      </c>
      <c r="T879" s="23" t="s">
        <v>166</v>
      </c>
      <c r="U879" s="112" t="s">
        <v>361</v>
      </c>
    </row>
    <row r="880" spans="2:21" s="144" customFormat="1" ht="28.5" customHeight="1" x14ac:dyDescent="0.2">
      <c r="B880" s="44" t="s">
        <v>610</v>
      </c>
      <c r="C880" s="35" t="s">
        <v>391</v>
      </c>
      <c r="D880" s="23" t="s">
        <v>412</v>
      </c>
      <c r="E880" s="23" t="s">
        <v>550</v>
      </c>
      <c r="F880" s="23"/>
      <c r="G880" s="23">
        <v>1</v>
      </c>
      <c r="H880" s="23">
        <v>437</v>
      </c>
      <c r="I880" s="23">
        <v>3</v>
      </c>
      <c r="J880" s="35" t="s">
        <v>95</v>
      </c>
      <c r="K880" s="23">
        <v>3</v>
      </c>
      <c r="L880" s="64">
        <f>L878*1.5</f>
        <v>14.399999999999999</v>
      </c>
      <c r="M880" s="64" t="s">
        <v>77</v>
      </c>
      <c r="N880" s="25">
        <v>45846</v>
      </c>
      <c r="O880" s="64">
        <f>O878*1.5</f>
        <v>13.649999999999999</v>
      </c>
      <c r="P880" s="64" t="s">
        <v>77</v>
      </c>
      <c r="Q880" s="26">
        <v>45846</v>
      </c>
      <c r="R880" s="26" t="s">
        <v>238</v>
      </c>
      <c r="S880" s="23" t="s">
        <v>166</v>
      </c>
      <c r="T880" s="23" t="s">
        <v>166</v>
      </c>
      <c r="U880" s="112" t="s">
        <v>361</v>
      </c>
    </row>
    <row r="881" spans="2:21" s="144" customFormat="1" ht="28.5" customHeight="1" x14ac:dyDescent="0.2">
      <c r="B881" s="44" t="s">
        <v>610</v>
      </c>
      <c r="C881" s="35" t="s">
        <v>391</v>
      </c>
      <c r="D881" s="23" t="s">
        <v>412</v>
      </c>
      <c r="E881" s="23" t="s">
        <v>550</v>
      </c>
      <c r="F881" s="23"/>
      <c r="G881" s="23">
        <v>1</v>
      </c>
      <c r="H881" s="23">
        <v>437</v>
      </c>
      <c r="I881" s="23">
        <v>4</v>
      </c>
      <c r="J881" s="35" t="s">
        <v>97</v>
      </c>
      <c r="K881" s="23">
        <v>3</v>
      </c>
      <c r="L881" s="64">
        <f>L878*3</f>
        <v>28.799999999999997</v>
      </c>
      <c r="M881" s="64" t="s">
        <v>77</v>
      </c>
      <c r="N881" s="25">
        <v>45846</v>
      </c>
      <c r="O881" s="64">
        <f>O878*3</f>
        <v>27.299999999999997</v>
      </c>
      <c r="P881" s="64" t="s">
        <v>77</v>
      </c>
      <c r="Q881" s="26">
        <v>45846</v>
      </c>
      <c r="R881" s="26" t="s">
        <v>238</v>
      </c>
      <c r="S881" s="23" t="s">
        <v>166</v>
      </c>
      <c r="T881" s="23" t="s">
        <v>166</v>
      </c>
      <c r="U881" s="112" t="s">
        <v>361</v>
      </c>
    </row>
    <row r="882" spans="2:21" s="144" customFormat="1" ht="28.5" customHeight="1" x14ac:dyDescent="0.2">
      <c r="B882" s="44" t="s">
        <v>610</v>
      </c>
      <c r="C882" s="35" t="s">
        <v>391</v>
      </c>
      <c r="D882" s="23" t="s">
        <v>412</v>
      </c>
      <c r="E882" s="23" t="s">
        <v>550</v>
      </c>
      <c r="F882" s="23"/>
      <c r="G882" s="23">
        <v>1</v>
      </c>
      <c r="H882" s="23">
        <v>437</v>
      </c>
      <c r="I882" s="23">
        <v>5</v>
      </c>
      <c r="J882" s="35" t="s">
        <v>96</v>
      </c>
      <c r="K882" s="23">
        <v>4</v>
      </c>
      <c r="L882" s="64">
        <f>L878*2</f>
        <v>19.2</v>
      </c>
      <c r="M882" s="64" t="s">
        <v>77</v>
      </c>
      <c r="N882" s="25">
        <v>45846</v>
      </c>
      <c r="O882" s="64">
        <f>O878*2</f>
        <v>18.2</v>
      </c>
      <c r="P882" s="64" t="s">
        <v>77</v>
      </c>
      <c r="Q882" s="26">
        <v>45846</v>
      </c>
      <c r="R882" s="26" t="s">
        <v>238</v>
      </c>
      <c r="S882" s="23" t="s">
        <v>166</v>
      </c>
      <c r="T882" s="23" t="s">
        <v>166</v>
      </c>
      <c r="U882" s="112" t="s">
        <v>361</v>
      </c>
    </row>
    <row r="883" spans="2:21" s="144" customFormat="1" ht="28.5" customHeight="1" x14ac:dyDescent="0.2">
      <c r="B883" s="44" t="s">
        <v>610</v>
      </c>
      <c r="C883" s="35" t="s">
        <v>391</v>
      </c>
      <c r="D883" s="23" t="s">
        <v>412</v>
      </c>
      <c r="E883" s="23" t="s">
        <v>550</v>
      </c>
      <c r="F883" s="23"/>
      <c r="G883" s="23">
        <v>1</v>
      </c>
      <c r="H883" s="23">
        <v>437</v>
      </c>
      <c r="I883" s="23">
        <v>6</v>
      </c>
      <c r="J883" s="35" t="s">
        <v>72</v>
      </c>
      <c r="K883" s="23">
        <v>4</v>
      </c>
      <c r="L883" s="64">
        <f>L878*4</f>
        <v>38.4</v>
      </c>
      <c r="M883" s="64" t="s">
        <v>77</v>
      </c>
      <c r="N883" s="25">
        <v>45846</v>
      </c>
      <c r="O883" s="64">
        <f>O878*4</f>
        <v>36.4</v>
      </c>
      <c r="P883" s="64" t="s">
        <v>77</v>
      </c>
      <c r="Q883" s="26">
        <v>45846</v>
      </c>
      <c r="R883" s="26" t="s">
        <v>238</v>
      </c>
      <c r="S883" s="23" t="s">
        <v>166</v>
      </c>
      <c r="T883" s="23" t="s">
        <v>166</v>
      </c>
      <c r="U883" s="112" t="s">
        <v>361</v>
      </c>
    </row>
    <row r="884" spans="2:21" s="144" customFormat="1" ht="28.5" customHeight="1" x14ac:dyDescent="0.2">
      <c r="B884" s="44" t="s">
        <v>610</v>
      </c>
      <c r="C884" s="35" t="s">
        <v>391</v>
      </c>
      <c r="D884" s="23" t="s">
        <v>412</v>
      </c>
      <c r="E884" s="23" t="s">
        <v>550</v>
      </c>
      <c r="F884" s="23"/>
      <c r="G884" s="23">
        <v>1</v>
      </c>
      <c r="H884" s="23">
        <v>437</v>
      </c>
      <c r="I884" s="23">
        <v>7</v>
      </c>
      <c r="J884" s="35" t="s">
        <v>72</v>
      </c>
      <c r="K884" s="23">
        <v>5</v>
      </c>
      <c r="L884" s="64">
        <f>L878*5</f>
        <v>48</v>
      </c>
      <c r="M884" s="64" t="s">
        <v>77</v>
      </c>
      <c r="N884" s="25">
        <v>45846</v>
      </c>
      <c r="O884" s="64">
        <f>O878*5</f>
        <v>45.5</v>
      </c>
      <c r="P884" s="64" t="s">
        <v>77</v>
      </c>
      <c r="Q884" s="26">
        <v>45846</v>
      </c>
      <c r="R884" s="26" t="s">
        <v>238</v>
      </c>
      <c r="S884" s="23" t="s">
        <v>166</v>
      </c>
      <c r="T884" s="23" t="s">
        <v>166</v>
      </c>
      <c r="U884" s="112" t="s">
        <v>361</v>
      </c>
    </row>
    <row r="885" spans="2:21" s="144" customFormat="1" ht="28.5" customHeight="1" x14ac:dyDescent="0.2">
      <c r="B885" s="44" t="s">
        <v>610</v>
      </c>
      <c r="C885" s="35" t="s">
        <v>391</v>
      </c>
      <c r="D885" s="23" t="s">
        <v>412</v>
      </c>
      <c r="E885" s="23" t="s">
        <v>550</v>
      </c>
      <c r="F885" s="23"/>
      <c r="G885" s="23">
        <v>1</v>
      </c>
      <c r="H885" s="23">
        <v>437</v>
      </c>
      <c r="I885" s="23">
        <v>8</v>
      </c>
      <c r="J885" s="35" t="s">
        <v>72</v>
      </c>
      <c r="K885" s="23">
        <v>6</v>
      </c>
      <c r="L885" s="64">
        <f>L878*6</f>
        <v>57.599999999999994</v>
      </c>
      <c r="M885" s="64" t="s">
        <v>77</v>
      </c>
      <c r="N885" s="25">
        <v>45846</v>
      </c>
      <c r="O885" s="64">
        <f>O878*6</f>
        <v>54.599999999999994</v>
      </c>
      <c r="P885" s="64" t="s">
        <v>77</v>
      </c>
      <c r="Q885" s="26">
        <v>45846</v>
      </c>
      <c r="R885" s="26" t="s">
        <v>238</v>
      </c>
      <c r="S885" s="23" t="s">
        <v>166</v>
      </c>
      <c r="T885" s="23" t="s">
        <v>166</v>
      </c>
      <c r="U885" s="112" t="s">
        <v>361</v>
      </c>
    </row>
    <row r="886" spans="2:21" s="144" customFormat="1" ht="28.5" customHeight="1" x14ac:dyDescent="0.2">
      <c r="B886" s="44" t="s">
        <v>610</v>
      </c>
      <c r="C886" s="35" t="s">
        <v>391</v>
      </c>
      <c r="D886" s="23" t="s">
        <v>412</v>
      </c>
      <c r="E886" s="23" t="s">
        <v>550</v>
      </c>
      <c r="F886" s="23"/>
      <c r="G886" s="23">
        <v>1</v>
      </c>
      <c r="H886" s="23">
        <v>437</v>
      </c>
      <c r="I886" s="23">
        <v>9</v>
      </c>
      <c r="J886" s="35" t="s">
        <v>100</v>
      </c>
      <c r="K886" s="23">
        <v>2</v>
      </c>
      <c r="L886" s="64">
        <v>4.8</v>
      </c>
      <c r="M886" s="64" t="s">
        <v>77</v>
      </c>
      <c r="N886" s="25">
        <v>45846</v>
      </c>
      <c r="O886" s="64">
        <f>O878*7</f>
        <v>63.699999999999996</v>
      </c>
      <c r="P886" s="64" t="s">
        <v>77</v>
      </c>
      <c r="Q886" s="26">
        <v>45846</v>
      </c>
      <c r="R886" s="26" t="s">
        <v>238</v>
      </c>
      <c r="S886" s="23" t="s">
        <v>166</v>
      </c>
      <c r="T886" s="23" t="s">
        <v>166</v>
      </c>
      <c r="U886" s="112" t="s">
        <v>361</v>
      </c>
    </row>
    <row r="887" spans="2:21" s="144" customFormat="1" ht="28.5" customHeight="1" x14ac:dyDescent="0.2">
      <c r="B887" s="44" t="s">
        <v>610</v>
      </c>
      <c r="C887" s="35" t="s">
        <v>391</v>
      </c>
      <c r="D887" s="23" t="s">
        <v>412</v>
      </c>
      <c r="E887" s="23" t="s">
        <v>550</v>
      </c>
      <c r="F887" s="23"/>
      <c r="G887" s="23">
        <v>1</v>
      </c>
      <c r="H887" s="23">
        <v>437</v>
      </c>
      <c r="I887" s="23">
        <v>10</v>
      </c>
      <c r="J887" s="35" t="s">
        <v>167</v>
      </c>
      <c r="K887" s="23" t="s">
        <v>77</v>
      </c>
      <c r="L887" s="23" t="s">
        <v>77</v>
      </c>
      <c r="M887" s="64" t="s">
        <v>77</v>
      </c>
      <c r="N887" s="25">
        <v>45846</v>
      </c>
      <c r="O887" s="64">
        <f>O878*8</f>
        <v>72.8</v>
      </c>
      <c r="P887" s="64" t="s">
        <v>77</v>
      </c>
      <c r="Q887" s="26">
        <v>45846</v>
      </c>
      <c r="R887" s="26" t="s">
        <v>238</v>
      </c>
      <c r="S887" s="23" t="s">
        <v>166</v>
      </c>
      <c r="T887" s="23" t="s">
        <v>166</v>
      </c>
      <c r="U887" s="112" t="s">
        <v>361</v>
      </c>
    </row>
    <row r="888" spans="2:21" s="144" customFormat="1" ht="28.5" customHeight="1" x14ac:dyDescent="0.2">
      <c r="B888" s="44" t="s">
        <v>610</v>
      </c>
      <c r="C888" s="35" t="s">
        <v>391</v>
      </c>
      <c r="D888" s="23" t="s">
        <v>412</v>
      </c>
      <c r="E888" s="23" t="s">
        <v>550</v>
      </c>
      <c r="F888" s="23"/>
      <c r="G888" s="23">
        <v>1</v>
      </c>
      <c r="H888" s="23">
        <v>437</v>
      </c>
      <c r="I888" s="23">
        <v>1</v>
      </c>
      <c r="J888" s="35" t="s">
        <v>76</v>
      </c>
      <c r="K888" s="23">
        <v>2</v>
      </c>
      <c r="L888" s="24">
        <v>7.3</v>
      </c>
      <c r="M888" s="64" t="s">
        <v>77</v>
      </c>
      <c r="N888" s="25">
        <v>45846</v>
      </c>
      <c r="O888" s="64">
        <v>6.9</v>
      </c>
      <c r="P888" s="64" t="s">
        <v>77</v>
      </c>
      <c r="Q888" s="26">
        <v>45846</v>
      </c>
      <c r="R888" s="26" t="s">
        <v>238</v>
      </c>
      <c r="S888" s="23" t="s">
        <v>166</v>
      </c>
      <c r="T888" s="23" t="s">
        <v>166</v>
      </c>
      <c r="U888" s="112" t="s">
        <v>361</v>
      </c>
    </row>
    <row r="889" spans="2:21" s="144" customFormat="1" ht="28.5" customHeight="1" x14ac:dyDescent="0.2">
      <c r="B889" s="44" t="s">
        <v>610</v>
      </c>
      <c r="C889" s="35" t="s">
        <v>391</v>
      </c>
      <c r="D889" s="23" t="s">
        <v>412</v>
      </c>
      <c r="E889" s="23" t="s">
        <v>550</v>
      </c>
      <c r="F889" s="23"/>
      <c r="G889" s="23">
        <v>1</v>
      </c>
      <c r="H889" s="23">
        <v>437</v>
      </c>
      <c r="I889" s="23">
        <v>2</v>
      </c>
      <c r="J889" s="35" t="s">
        <v>82</v>
      </c>
      <c r="K889" s="23">
        <v>2</v>
      </c>
      <c r="L889" s="24">
        <f>L888*2</f>
        <v>14.6</v>
      </c>
      <c r="M889" s="64" t="s">
        <v>77</v>
      </c>
      <c r="N889" s="25">
        <v>45846</v>
      </c>
      <c r="O889" s="24">
        <f>O888*2</f>
        <v>13.8</v>
      </c>
      <c r="P889" s="64" t="s">
        <v>77</v>
      </c>
      <c r="Q889" s="26">
        <v>45846</v>
      </c>
      <c r="R889" s="26" t="s">
        <v>238</v>
      </c>
      <c r="S889" s="23" t="s">
        <v>166</v>
      </c>
      <c r="T889" s="23" t="s">
        <v>166</v>
      </c>
      <c r="U889" s="112" t="s">
        <v>361</v>
      </c>
    </row>
    <row r="890" spans="2:21" s="144" customFormat="1" ht="28.5" customHeight="1" x14ac:dyDescent="0.2">
      <c r="B890" s="44" t="s">
        <v>610</v>
      </c>
      <c r="C890" s="35" t="s">
        <v>391</v>
      </c>
      <c r="D890" s="23" t="s">
        <v>412</v>
      </c>
      <c r="E890" s="23" t="s">
        <v>550</v>
      </c>
      <c r="F890" s="23"/>
      <c r="G890" s="23">
        <v>1</v>
      </c>
      <c r="H890" s="23">
        <v>437</v>
      </c>
      <c r="I890" s="23">
        <v>3</v>
      </c>
      <c r="J890" s="35" t="s">
        <v>95</v>
      </c>
      <c r="K890" s="23">
        <v>3</v>
      </c>
      <c r="L890" s="64">
        <f>L888*1.5</f>
        <v>10.95</v>
      </c>
      <c r="M890" s="64" t="s">
        <v>77</v>
      </c>
      <c r="N890" s="25">
        <v>45846</v>
      </c>
      <c r="O890" s="64">
        <f>O888*1.5</f>
        <v>10.350000000000001</v>
      </c>
      <c r="P890" s="64" t="s">
        <v>77</v>
      </c>
      <c r="Q890" s="26">
        <v>45846</v>
      </c>
      <c r="R890" s="26" t="s">
        <v>238</v>
      </c>
      <c r="S890" s="23" t="s">
        <v>166</v>
      </c>
      <c r="T890" s="23" t="s">
        <v>166</v>
      </c>
      <c r="U890" s="112" t="s">
        <v>361</v>
      </c>
    </row>
    <row r="891" spans="2:21" s="144" customFormat="1" ht="28.5" customHeight="1" x14ac:dyDescent="0.2">
      <c r="B891" s="44" t="s">
        <v>610</v>
      </c>
      <c r="C891" s="35" t="s">
        <v>391</v>
      </c>
      <c r="D891" s="23" t="s">
        <v>412</v>
      </c>
      <c r="E891" s="23" t="s">
        <v>550</v>
      </c>
      <c r="F891" s="23"/>
      <c r="G891" s="23">
        <v>1</v>
      </c>
      <c r="H891" s="23">
        <v>437</v>
      </c>
      <c r="I891" s="23">
        <v>4</v>
      </c>
      <c r="J891" s="35" t="s">
        <v>97</v>
      </c>
      <c r="K891" s="23">
        <v>3</v>
      </c>
      <c r="L891" s="64">
        <f>L888*3</f>
        <v>21.9</v>
      </c>
      <c r="M891" s="64" t="s">
        <v>77</v>
      </c>
      <c r="N891" s="25">
        <v>45846</v>
      </c>
      <c r="O891" s="64">
        <f>O888*3</f>
        <v>20.700000000000003</v>
      </c>
      <c r="P891" s="64" t="s">
        <v>77</v>
      </c>
      <c r="Q891" s="26">
        <v>45846</v>
      </c>
      <c r="R891" s="26" t="s">
        <v>238</v>
      </c>
      <c r="S891" s="23" t="s">
        <v>166</v>
      </c>
      <c r="T891" s="23" t="s">
        <v>166</v>
      </c>
      <c r="U891" s="112" t="s">
        <v>361</v>
      </c>
    </row>
    <row r="892" spans="2:21" s="144" customFormat="1" ht="28.5" customHeight="1" x14ac:dyDescent="0.2">
      <c r="B892" s="44" t="s">
        <v>610</v>
      </c>
      <c r="C892" s="35" t="s">
        <v>391</v>
      </c>
      <c r="D892" s="23" t="s">
        <v>412</v>
      </c>
      <c r="E892" s="23" t="s">
        <v>550</v>
      </c>
      <c r="F892" s="23"/>
      <c r="G892" s="23">
        <v>1</v>
      </c>
      <c r="H892" s="23">
        <v>437</v>
      </c>
      <c r="I892" s="23">
        <v>5</v>
      </c>
      <c r="J892" s="35" t="s">
        <v>96</v>
      </c>
      <c r="K892" s="23">
        <v>4</v>
      </c>
      <c r="L892" s="64">
        <f>L888*2</f>
        <v>14.6</v>
      </c>
      <c r="M892" s="64" t="s">
        <v>77</v>
      </c>
      <c r="N892" s="25">
        <v>45846</v>
      </c>
      <c r="O892" s="64">
        <f>O888*2</f>
        <v>13.8</v>
      </c>
      <c r="P892" s="64" t="s">
        <v>77</v>
      </c>
      <c r="Q892" s="26">
        <v>45846</v>
      </c>
      <c r="R892" s="26" t="s">
        <v>238</v>
      </c>
      <c r="S892" s="23" t="s">
        <v>166</v>
      </c>
      <c r="T892" s="23" t="s">
        <v>166</v>
      </c>
      <c r="U892" s="112" t="s">
        <v>361</v>
      </c>
    </row>
    <row r="893" spans="2:21" s="144" customFormat="1" ht="28.5" customHeight="1" x14ac:dyDescent="0.2">
      <c r="B893" s="44" t="s">
        <v>610</v>
      </c>
      <c r="C893" s="35" t="s">
        <v>391</v>
      </c>
      <c r="D893" s="23" t="s">
        <v>412</v>
      </c>
      <c r="E893" s="23" t="s">
        <v>550</v>
      </c>
      <c r="F893" s="23"/>
      <c r="G893" s="23">
        <v>1</v>
      </c>
      <c r="H893" s="23">
        <v>437</v>
      </c>
      <c r="I893" s="23">
        <v>6</v>
      </c>
      <c r="J893" s="35" t="s">
        <v>72</v>
      </c>
      <c r="K893" s="23">
        <v>4</v>
      </c>
      <c r="L893" s="64">
        <f>L888*4</f>
        <v>29.2</v>
      </c>
      <c r="M893" s="64" t="s">
        <v>77</v>
      </c>
      <c r="N893" s="25">
        <v>45846</v>
      </c>
      <c r="O893" s="64">
        <f>O888*4</f>
        <v>27.6</v>
      </c>
      <c r="P893" s="64" t="s">
        <v>77</v>
      </c>
      <c r="Q893" s="26">
        <v>45846</v>
      </c>
      <c r="R893" s="26" t="s">
        <v>238</v>
      </c>
      <c r="S893" s="23" t="s">
        <v>166</v>
      </c>
      <c r="T893" s="23" t="s">
        <v>166</v>
      </c>
      <c r="U893" s="112" t="s">
        <v>361</v>
      </c>
    </row>
    <row r="894" spans="2:21" s="144" customFormat="1" ht="28.5" customHeight="1" x14ac:dyDescent="0.2">
      <c r="B894" s="44" t="s">
        <v>610</v>
      </c>
      <c r="C894" s="35" t="s">
        <v>391</v>
      </c>
      <c r="D894" s="23" t="s">
        <v>412</v>
      </c>
      <c r="E894" s="23" t="s">
        <v>550</v>
      </c>
      <c r="F894" s="23"/>
      <c r="G894" s="23">
        <v>1</v>
      </c>
      <c r="H894" s="23">
        <v>437</v>
      </c>
      <c r="I894" s="23">
        <v>7</v>
      </c>
      <c r="J894" s="35" t="s">
        <v>72</v>
      </c>
      <c r="K894" s="23">
        <v>5</v>
      </c>
      <c r="L894" s="64">
        <f>L888*5</f>
        <v>36.5</v>
      </c>
      <c r="M894" s="64" t="s">
        <v>77</v>
      </c>
      <c r="N894" s="25">
        <v>45846</v>
      </c>
      <c r="O894" s="64">
        <f>O888*5</f>
        <v>34.5</v>
      </c>
      <c r="P894" s="64" t="s">
        <v>77</v>
      </c>
      <c r="Q894" s="26">
        <v>45846</v>
      </c>
      <c r="R894" s="26" t="s">
        <v>238</v>
      </c>
      <c r="S894" s="23" t="s">
        <v>166</v>
      </c>
      <c r="T894" s="23" t="s">
        <v>166</v>
      </c>
      <c r="U894" s="112" t="s">
        <v>361</v>
      </c>
    </row>
    <row r="895" spans="2:21" s="144" customFormat="1" ht="28.5" customHeight="1" x14ac:dyDescent="0.2">
      <c r="B895" s="44" t="s">
        <v>610</v>
      </c>
      <c r="C895" s="35" t="s">
        <v>391</v>
      </c>
      <c r="D895" s="23" t="s">
        <v>412</v>
      </c>
      <c r="E895" s="23" t="s">
        <v>550</v>
      </c>
      <c r="F895" s="23"/>
      <c r="G895" s="23">
        <v>1</v>
      </c>
      <c r="H895" s="23">
        <v>437</v>
      </c>
      <c r="I895" s="23">
        <v>8</v>
      </c>
      <c r="J895" s="35" t="s">
        <v>72</v>
      </c>
      <c r="K895" s="23">
        <v>6</v>
      </c>
      <c r="L895" s="64">
        <f>L888*6</f>
        <v>43.8</v>
      </c>
      <c r="M895" s="64" t="s">
        <v>77</v>
      </c>
      <c r="N895" s="25">
        <v>45846</v>
      </c>
      <c r="O895" s="64">
        <f>O888*6</f>
        <v>41.400000000000006</v>
      </c>
      <c r="P895" s="64" t="s">
        <v>77</v>
      </c>
      <c r="Q895" s="26">
        <v>45846</v>
      </c>
      <c r="R895" s="26" t="s">
        <v>238</v>
      </c>
      <c r="S895" s="23" t="s">
        <v>166</v>
      </c>
      <c r="T895" s="23" t="s">
        <v>166</v>
      </c>
      <c r="U895" s="112" t="s">
        <v>361</v>
      </c>
    </row>
    <row r="896" spans="2:21" s="144" customFormat="1" ht="28.5" customHeight="1" x14ac:dyDescent="0.2">
      <c r="B896" s="44" t="s">
        <v>610</v>
      </c>
      <c r="C896" s="35" t="s">
        <v>391</v>
      </c>
      <c r="D896" s="23" t="s">
        <v>412</v>
      </c>
      <c r="E896" s="23" t="s">
        <v>550</v>
      </c>
      <c r="F896" s="23"/>
      <c r="G896" s="23">
        <v>1</v>
      </c>
      <c r="H896" s="23">
        <v>437</v>
      </c>
      <c r="I896" s="23">
        <v>9</v>
      </c>
      <c r="J896" s="35" t="s">
        <v>100</v>
      </c>
      <c r="K896" s="23">
        <v>2</v>
      </c>
      <c r="L896" s="64">
        <v>3.65</v>
      </c>
      <c r="M896" s="64" t="s">
        <v>77</v>
      </c>
      <c r="N896" s="25">
        <v>45846</v>
      </c>
      <c r="O896" s="64">
        <f>O888*7</f>
        <v>48.300000000000004</v>
      </c>
      <c r="P896" s="64" t="s">
        <v>77</v>
      </c>
      <c r="Q896" s="26">
        <v>45846</v>
      </c>
      <c r="R896" s="26" t="s">
        <v>238</v>
      </c>
      <c r="S896" s="23" t="s">
        <v>166</v>
      </c>
      <c r="T896" s="23" t="s">
        <v>166</v>
      </c>
      <c r="U896" s="112" t="s">
        <v>361</v>
      </c>
    </row>
    <row r="897" spans="2:21" s="144" customFormat="1" ht="28.5" customHeight="1" x14ac:dyDescent="0.2">
      <c r="B897" s="44" t="s">
        <v>610</v>
      </c>
      <c r="C897" s="35" t="s">
        <v>391</v>
      </c>
      <c r="D897" s="23" t="s">
        <v>412</v>
      </c>
      <c r="E897" s="23" t="s">
        <v>550</v>
      </c>
      <c r="F897" s="23"/>
      <c r="G897" s="23">
        <v>1</v>
      </c>
      <c r="H897" s="23">
        <v>437</v>
      </c>
      <c r="I897" s="23">
        <v>10</v>
      </c>
      <c r="J897" s="35" t="s">
        <v>622</v>
      </c>
      <c r="K897" s="23" t="s">
        <v>77</v>
      </c>
      <c r="L897" s="23" t="s">
        <v>77</v>
      </c>
      <c r="M897" s="64" t="s">
        <v>77</v>
      </c>
      <c r="N897" s="25">
        <v>45846</v>
      </c>
      <c r="O897" s="64">
        <f>O888*8</f>
        <v>55.2</v>
      </c>
      <c r="P897" s="64" t="s">
        <v>77</v>
      </c>
      <c r="Q897" s="26">
        <v>45846</v>
      </c>
      <c r="R897" s="26" t="s">
        <v>238</v>
      </c>
      <c r="S897" s="23" t="s">
        <v>166</v>
      </c>
      <c r="T897" s="23" t="s">
        <v>166</v>
      </c>
      <c r="U897" s="112" t="s">
        <v>361</v>
      </c>
    </row>
    <row r="898" spans="2:21" s="144" customFormat="1" ht="28.5" customHeight="1" x14ac:dyDescent="0.2">
      <c r="B898" s="44" t="s">
        <v>610</v>
      </c>
      <c r="C898" s="35" t="s">
        <v>391</v>
      </c>
      <c r="D898" s="23" t="s">
        <v>412</v>
      </c>
      <c r="E898" s="23" t="s">
        <v>550</v>
      </c>
      <c r="F898" s="23"/>
      <c r="G898" s="23">
        <v>1</v>
      </c>
      <c r="H898" s="23">
        <v>437</v>
      </c>
      <c r="I898" s="23">
        <v>1</v>
      </c>
      <c r="J898" s="35" t="s">
        <v>76</v>
      </c>
      <c r="K898" s="23">
        <v>2</v>
      </c>
      <c r="L898" s="24">
        <v>5.5</v>
      </c>
      <c r="M898" s="64" t="s">
        <v>77</v>
      </c>
      <c r="N898" s="25">
        <v>45846</v>
      </c>
      <c r="O898" s="64">
        <v>5.2</v>
      </c>
      <c r="P898" s="64" t="s">
        <v>77</v>
      </c>
      <c r="Q898" s="26">
        <v>45846</v>
      </c>
      <c r="R898" s="26" t="s">
        <v>238</v>
      </c>
      <c r="S898" s="23" t="s">
        <v>166</v>
      </c>
      <c r="T898" s="23" t="s">
        <v>166</v>
      </c>
      <c r="U898" s="112" t="s">
        <v>361</v>
      </c>
    </row>
    <row r="899" spans="2:21" s="144" customFormat="1" ht="28.5" customHeight="1" x14ac:dyDescent="0.2">
      <c r="B899" s="44" t="s">
        <v>610</v>
      </c>
      <c r="C899" s="35" t="s">
        <v>391</v>
      </c>
      <c r="D899" s="23" t="s">
        <v>412</v>
      </c>
      <c r="E899" s="23" t="s">
        <v>550</v>
      </c>
      <c r="F899" s="150"/>
      <c r="G899" s="23">
        <v>1</v>
      </c>
      <c r="H899" s="23">
        <v>437</v>
      </c>
      <c r="I899" s="23">
        <v>2</v>
      </c>
      <c r="J899" s="35" t="s">
        <v>82</v>
      </c>
      <c r="K899" s="23">
        <v>2</v>
      </c>
      <c r="L899" s="24">
        <f>L898*2</f>
        <v>11</v>
      </c>
      <c r="M899" s="64" t="s">
        <v>77</v>
      </c>
      <c r="N899" s="25">
        <v>45846</v>
      </c>
      <c r="O899" s="24">
        <f>O898*2</f>
        <v>10.4</v>
      </c>
      <c r="P899" s="64" t="s">
        <v>77</v>
      </c>
      <c r="Q899" s="26">
        <v>45846</v>
      </c>
      <c r="R899" s="26" t="s">
        <v>238</v>
      </c>
      <c r="S899" s="23" t="s">
        <v>166</v>
      </c>
      <c r="T899" s="23" t="s">
        <v>166</v>
      </c>
      <c r="U899" s="112" t="s">
        <v>361</v>
      </c>
    </row>
    <row r="900" spans="2:21" s="144" customFormat="1" ht="28.5" customHeight="1" x14ac:dyDescent="0.2">
      <c r="B900" s="44" t="s">
        <v>610</v>
      </c>
      <c r="C900" s="35" t="s">
        <v>391</v>
      </c>
      <c r="D900" s="23" t="s">
        <v>412</v>
      </c>
      <c r="E900" s="23" t="s">
        <v>550</v>
      </c>
      <c r="F900" s="148"/>
      <c r="G900" s="23">
        <v>1</v>
      </c>
      <c r="H900" s="23">
        <v>437</v>
      </c>
      <c r="I900" s="23">
        <v>3</v>
      </c>
      <c r="J900" s="35" t="s">
        <v>95</v>
      </c>
      <c r="K900" s="23">
        <v>3</v>
      </c>
      <c r="L900" s="64">
        <f>L898*1.5</f>
        <v>8.25</v>
      </c>
      <c r="M900" s="64" t="s">
        <v>77</v>
      </c>
      <c r="N900" s="25">
        <v>45846</v>
      </c>
      <c r="O900" s="64">
        <f>O898*1.5</f>
        <v>7.8000000000000007</v>
      </c>
      <c r="P900" s="64" t="s">
        <v>77</v>
      </c>
      <c r="Q900" s="26">
        <v>45846</v>
      </c>
      <c r="R900" s="26" t="s">
        <v>238</v>
      </c>
      <c r="S900" s="23" t="s">
        <v>166</v>
      </c>
      <c r="T900" s="23" t="s">
        <v>166</v>
      </c>
      <c r="U900" s="112" t="s">
        <v>361</v>
      </c>
    </row>
    <row r="901" spans="2:21" s="144" customFormat="1" ht="28.5" customHeight="1" x14ac:dyDescent="0.2">
      <c r="B901" s="44" t="s">
        <v>610</v>
      </c>
      <c r="C901" s="35" t="s">
        <v>391</v>
      </c>
      <c r="D901" s="23" t="s">
        <v>412</v>
      </c>
      <c r="E901" s="23" t="s">
        <v>550</v>
      </c>
      <c r="F901" s="149"/>
      <c r="G901" s="23">
        <v>1</v>
      </c>
      <c r="H901" s="23">
        <v>437</v>
      </c>
      <c r="I901" s="23">
        <v>4</v>
      </c>
      <c r="J901" s="35" t="s">
        <v>97</v>
      </c>
      <c r="K901" s="23">
        <v>3</v>
      </c>
      <c r="L901" s="64">
        <f>L898*3</f>
        <v>16.5</v>
      </c>
      <c r="M901" s="64" t="s">
        <v>77</v>
      </c>
      <c r="N901" s="25">
        <v>45846</v>
      </c>
      <c r="O901" s="64">
        <f>O898*3</f>
        <v>15.600000000000001</v>
      </c>
      <c r="P901" s="64" t="s">
        <v>77</v>
      </c>
      <c r="Q901" s="26">
        <v>45846</v>
      </c>
      <c r="R901" s="26" t="s">
        <v>238</v>
      </c>
      <c r="S901" s="23" t="s">
        <v>166</v>
      </c>
      <c r="T901" s="23" t="s">
        <v>166</v>
      </c>
      <c r="U901" s="112" t="s">
        <v>361</v>
      </c>
    </row>
    <row r="902" spans="2:21" s="144" customFormat="1" ht="28.5" customHeight="1" x14ac:dyDescent="0.2">
      <c r="B902" s="44" t="s">
        <v>610</v>
      </c>
      <c r="C902" s="35" t="s">
        <v>391</v>
      </c>
      <c r="D902" s="23" t="s">
        <v>412</v>
      </c>
      <c r="E902" s="23" t="s">
        <v>550</v>
      </c>
      <c r="F902" s="23"/>
      <c r="G902" s="23">
        <v>1</v>
      </c>
      <c r="H902" s="23">
        <v>437</v>
      </c>
      <c r="I902" s="23">
        <v>5</v>
      </c>
      <c r="J902" s="35" t="s">
        <v>96</v>
      </c>
      <c r="K902" s="23">
        <v>4</v>
      </c>
      <c r="L902" s="64">
        <f>L898*2</f>
        <v>11</v>
      </c>
      <c r="M902" s="64" t="s">
        <v>77</v>
      </c>
      <c r="N902" s="25">
        <v>45846</v>
      </c>
      <c r="O902" s="64">
        <f>O898*2</f>
        <v>10.4</v>
      </c>
      <c r="P902" s="64" t="s">
        <v>77</v>
      </c>
      <c r="Q902" s="26">
        <v>45846</v>
      </c>
      <c r="R902" s="26" t="s">
        <v>238</v>
      </c>
      <c r="S902" s="23" t="s">
        <v>166</v>
      </c>
      <c r="T902" s="23" t="s">
        <v>166</v>
      </c>
      <c r="U902" s="112" t="s">
        <v>361</v>
      </c>
    </row>
    <row r="903" spans="2:21" s="144" customFormat="1" ht="28.5" customHeight="1" x14ac:dyDescent="0.2">
      <c r="B903" s="44" t="s">
        <v>610</v>
      </c>
      <c r="C903" s="35" t="s">
        <v>391</v>
      </c>
      <c r="D903" s="23" t="s">
        <v>412</v>
      </c>
      <c r="E903" s="23" t="s">
        <v>550</v>
      </c>
      <c r="F903" s="23"/>
      <c r="G903" s="23">
        <v>1</v>
      </c>
      <c r="H903" s="23">
        <v>437</v>
      </c>
      <c r="I903" s="23">
        <v>6</v>
      </c>
      <c r="J903" s="35" t="s">
        <v>72</v>
      </c>
      <c r="K903" s="23">
        <v>4</v>
      </c>
      <c r="L903" s="64">
        <f>L898*4</f>
        <v>22</v>
      </c>
      <c r="M903" s="64" t="s">
        <v>77</v>
      </c>
      <c r="N903" s="25">
        <v>45846</v>
      </c>
      <c r="O903" s="64">
        <f>O898*4</f>
        <v>20.8</v>
      </c>
      <c r="P903" s="64" t="s">
        <v>77</v>
      </c>
      <c r="Q903" s="26">
        <v>45846</v>
      </c>
      <c r="R903" s="26" t="s">
        <v>238</v>
      </c>
      <c r="S903" s="23" t="s">
        <v>166</v>
      </c>
      <c r="T903" s="23" t="s">
        <v>166</v>
      </c>
      <c r="U903" s="112" t="s">
        <v>361</v>
      </c>
    </row>
    <row r="904" spans="2:21" s="144" customFormat="1" ht="28.5" customHeight="1" x14ac:dyDescent="0.2">
      <c r="B904" s="44" t="s">
        <v>610</v>
      </c>
      <c r="C904" s="35" t="s">
        <v>391</v>
      </c>
      <c r="D904" s="23" t="s">
        <v>412</v>
      </c>
      <c r="E904" s="23" t="s">
        <v>550</v>
      </c>
      <c r="F904" s="23"/>
      <c r="G904" s="23">
        <v>1</v>
      </c>
      <c r="H904" s="23">
        <v>437</v>
      </c>
      <c r="I904" s="23">
        <v>7</v>
      </c>
      <c r="J904" s="35" t="s">
        <v>72</v>
      </c>
      <c r="K904" s="23">
        <v>5</v>
      </c>
      <c r="L904" s="64">
        <f>L898*5</f>
        <v>27.5</v>
      </c>
      <c r="M904" s="64" t="s">
        <v>77</v>
      </c>
      <c r="N904" s="25">
        <v>45846</v>
      </c>
      <c r="O904" s="64">
        <f>O898*5</f>
        <v>26</v>
      </c>
      <c r="P904" s="64" t="s">
        <v>77</v>
      </c>
      <c r="Q904" s="26">
        <v>45846</v>
      </c>
      <c r="R904" s="26" t="s">
        <v>238</v>
      </c>
      <c r="S904" s="23" t="s">
        <v>166</v>
      </c>
      <c r="T904" s="23" t="s">
        <v>166</v>
      </c>
      <c r="U904" s="112" t="s">
        <v>361</v>
      </c>
    </row>
    <row r="905" spans="2:21" s="144" customFormat="1" ht="28.5" customHeight="1" x14ac:dyDescent="0.2">
      <c r="B905" s="44" t="s">
        <v>610</v>
      </c>
      <c r="C905" s="35" t="s">
        <v>391</v>
      </c>
      <c r="D905" s="23" t="s">
        <v>412</v>
      </c>
      <c r="E905" s="23" t="s">
        <v>550</v>
      </c>
      <c r="F905" s="23"/>
      <c r="G905" s="23">
        <v>1</v>
      </c>
      <c r="H905" s="23">
        <v>437</v>
      </c>
      <c r="I905" s="23">
        <v>8</v>
      </c>
      <c r="J905" s="35" t="s">
        <v>72</v>
      </c>
      <c r="K905" s="23">
        <v>6</v>
      </c>
      <c r="L905" s="64">
        <f>L898*6</f>
        <v>33</v>
      </c>
      <c r="M905" s="64" t="s">
        <v>77</v>
      </c>
      <c r="N905" s="25">
        <v>45846</v>
      </c>
      <c r="O905" s="64">
        <f>O898*6</f>
        <v>31.200000000000003</v>
      </c>
      <c r="P905" s="64" t="s">
        <v>77</v>
      </c>
      <c r="Q905" s="26">
        <v>45846</v>
      </c>
      <c r="R905" s="26" t="s">
        <v>238</v>
      </c>
      <c r="S905" s="23" t="s">
        <v>166</v>
      </c>
      <c r="T905" s="23" t="s">
        <v>166</v>
      </c>
      <c r="U905" s="112" t="s">
        <v>361</v>
      </c>
    </row>
    <row r="906" spans="2:21" s="144" customFormat="1" ht="28.5" customHeight="1" x14ac:dyDescent="0.2">
      <c r="B906" s="44" t="s">
        <v>610</v>
      </c>
      <c r="C906" s="35" t="s">
        <v>391</v>
      </c>
      <c r="D906" s="23" t="s">
        <v>412</v>
      </c>
      <c r="E906" s="23" t="s">
        <v>550</v>
      </c>
      <c r="F906" s="23"/>
      <c r="G906" s="23">
        <v>1</v>
      </c>
      <c r="H906" s="23">
        <v>437</v>
      </c>
      <c r="I906" s="23">
        <v>9</v>
      </c>
      <c r="J906" s="35" t="s">
        <v>100</v>
      </c>
      <c r="K906" s="23">
        <v>2</v>
      </c>
      <c r="L906" s="64">
        <v>2.75</v>
      </c>
      <c r="M906" s="64" t="s">
        <v>77</v>
      </c>
      <c r="N906" s="25">
        <v>45846</v>
      </c>
      <c r="O906" s="64">
        <f>O898*7</f>
        <v>36.4</v>
      </c>
      <c r="P906" s="64" t="s">
        <v>77</v>
      </c>
      <c r="Q906" s="26">
        <v>45846</v>
      </c>
      <c r="R906" s="26" t="s">
        <v>238</v>
      </c>
      <c r="S906" s="23" t="s">
        <v>166</v>
      </c>
      <c r="T906" s="23" t="s">
        <v>166</v>
      </c>
      <c r="U906" s="112" t="s">
        <v>361</v>
      </c>
    </row>
    <row r="907" spans="2:21" s="144" customFormat="1" ht="28.5" customHeight="1" x14ac:dyDescent="0.2">
      <c r="B907" s="44" t="s">
        <v>610</v>
      </c>
      <c r="C907" s="35" t="s">
        <v>391</v>
      </c>
      <c r="D907" s="23" t="s">
        <v>412</v>
      </c>
      <c r="E907" s="23" t="s">
        <v>550</v>
      </c>
      <c r="F907" s="23"/>
      <c r="G907" s="23">
        <v>1</v>
      </c>
      <c r="H907" s="23">
        <v>437</v>
      </c>
      <c r="I907" s="23">
        <v>10</v>
      </c>
      <c r="J907" s="35" t="s">
        <v>623</v>
      </c>
      <c r="K907" s="23" t="s">
        <v>77</v>
      </c>
      <c r="L907" s="23" t="s">
        <v>77</v>
      </c>
      <c r="M907" s="64" t="s">
        <v>77</v>
      </c>
      <c r="N907" s="25">
        <v>45846</v>
      </c>
      <c r="O907" s="64">
        <f>O898*8</f>
        <v>41.6</v>
      </c>
      <c r="P907" s="64" t="s">
        <v>77</v>
      </c>
      <c r="Q907" s="26">
        <v>45846</v>
      </c>
      <c r="R907" s="26" t="s">
        <v>238</v>
      </c>
      <c r="S907" s="23" t="s">
        <v>166</v>
      </c>
      <c r="T907" s="23" t="s">
        <v>166</v>
      </c>
      <c r="U907" s="112" t="s">
        <v>361</v>
      </c>
    </row>
    <row r="908" spans="2:21" s="144" customFormat="1" ht="28.5" customHeight="1" x14ac:dyDescent="0.2">
      <c r="B908" s="44" t="s">
        <v>610</v>
      </c>
      <c r="C908" s="35" t="s">
        <v>391</v>
      </c>
      <c r="D908" s="23" t="s">
        <v>412</v>
      </c>
      <c r="E908" s="23" t="s">
        <v>550</v>
      </c>
      <c r="F908" s="23"/>
      <c r="G908" s="23">
        <v>1</v>
      </c>
      <c r="H908" s="23">
        <v>437</v>
      </c>
      <c r="I908" s="23">
        <v>1</v>
      </c>
      <c r="J908" s="35" t="s">
        <v>76</v>
      </c>
      <c r="K908" s="23">
        <v>2</v>
      </c>
      <c r="L908" s="24">
        <v>7.9</v>
      </c>
      <c r="M908" s="64" t="s">
        <v>77</v>
      </c>
      <c r="N908" s="25">
        <v>45846</v>
      </c>
      <c r="O908" s="64">
        <v>7.5</v>
      </c>
      <c r="P908" s="64" t="s">
        <v>77</v>
      </c>
      <c r="Q908" s="26">
        <v>45846</v>
      </c>
      <c r="R908" s="26" t="s">
        <v>238</v>
      </c>
      <c r="S908" s="23" t="s">
        <v>166</v>
      </c>
      <c r="T908" s="23" t="s">
        <v>166</v>
      </c>
      <c r="U908" s="112" t="s">
        <v>361</v>
      </c>
    </row>
    <row r="909" spans="2:21" s="144" customFormat="1" ht="28.5" customHeight="1" x14ac:dyDescent="0.2">
      <c r="B909" s="44" t="s">
        <v>610</v>
      </c>
      <c r="C909" s="35" t="s">
        <v>391</v>
      </c>
      <c r="D909" s="23" t="s">
        <v>412</v>
      </c>
      <c r="E909" s="23" t="s">
        <v>550</v>
      </c>
      <c r="F909" s="150"/>
      <c r="G909" s="23">
        <v>1</v>
      </c>
      <c r="H909" s="23">
        <v>437</v>
      </c>
      <c r="I909" s="23">
        <v>2</v>
      </c>
      <c r="J909" s="35" t="s">
        <v>82</v>
      </c>
      <c r="K909" s="23">
        <v>2</v>
      </c>
      <c r="L909" s="24">
        <f>L908*2</f>
        <v>15.8</v>
      </c>
      <c r="M909" s="64" t="s">
        <v>77</v>
      </c>
      <c r="N909" s="25">
        <v>45846</v>
      </c>
      <c r="O909" s="24">
        <f>O908*2</f>
        <v>15</v>
      </c>
      <c r="P909" s="64" t="s">
        <v>77</v>
      </c>
      <c r="Q909" s="26">
        <v>45846</v>
      </c>
      <c r="R909" s="26" t="s">
        <v>238</v>
      </c>
      <c r="S909" s="23" t="s">
        <v>166</v>
      </c>
      <c r="T909" s="23" t="s">
        <v>166</v>
      </c>
      <c r="U909" s="112" t="s">
        <v>361</v>
      </c>
    </row>
    <row r="910" spans="2:21" s="144" customFormat="1" ht="28.5" customHeight="1" x14ac:dyDescent="0.2">
      <c r="B910" s="44" t="s">
        <v>610</v>
      </c>
      <c r="C910" s="35" t="s">
        <v>391</v>
      </c>
      <c r="D910" s="23" t="s">
        <v>412</v>
      </c>
      <c r="E910" s="23" t="s">
        <v>550</v>
      </c>
      <c r="F910" s="148"/>
      <c r="G910" s="23">
        <v>1</v>
      </c>
      <c r="H910" s="23">
        <v>437</v>
      </c>
      <c r="I910" s="23">
        <v>3</v>
      </c>
      <c r="J910" s="35" t="s">
        <v>95</v>
      </c>
      <c r="K910" s="23">
        <v>3</v>
      </c>
      <c r="L910" s="64">
        <f>L908*1.5</f>
        <v>11.850000000000001</v>
      </c>
      <c r="M910" s="64" t="s">
        <v>77</v>
      </c>
      <c r="N910" s="25">
        <v>45846</v>
      </c>
      <c r="O910" s="64">
        <f>O908*1.5</f>
        <v>11.25</v>
      </c>
      <c r="P910" s="64" t="s">
        <v>77</v>
      </c>
      <c r="Q910" s="26">
        <v>45846</v>
      </c>
      <c r="R910" s="26" t="s">
        <v>238</v>
      </c>
      <c r="S910" s="23" t="s">
        <v>166</v>
      </c>
      <c r="T910" s="23" t="s">
        <v>166</v>
      </c>
      <c r="U910" s="112" t="s">
        <v>361</v>
      </c>
    </row>
    <row r="911" spans="2:21" s="144" customFormat="1" ht="28.5" customHeight="1" x14ac:dyDescent="0.2">
      <c r="B911" s="44" t="s">
        <v>610</v>
      </c>
      <c r="C911" s="35" t="s">
        <v>391</v>
      </c>
      <c r="D911" s="23" t="s">
        <v>412</v>
      </c>
      <c r="E911" s="23" t="s">
        <v>550</v>
      </c>
      <c r="F911" s="149"/>
      <c r="G911" s="23">
        <v>1</v>
      </c>
      <c r="H911" s="23">
        <v>437</v>
      </c>
      <c r="I911" s="23">
        <v>4</v>
      </c>
      <c r="J911" s="35" t="s">
        <v>97</v>
      </c>
      <c r="K911" s="23">
        <v>3</v>
      </c>
      <c r="L911" s="64">
        <f>L908*3</f>
        <v>23.700000000000003</v>
      </c>
      <c r="M911" s="64" t="s">
        <v>77</v>
      </c>
      <c r="N911" s="25">
        <v>45846</v>
      </c>
      <c r="O911" s="64">
        <f>O908*3</f>
        <v>22.5</v>
      </c>
      <c r="P911" s="64" t="s">
        <v>77</v>
      </c>
      <c r="Q911" s="26">
        <v>45846</v>
      </c>
      <c r="R911" s="26" t="s">
        <v>238</v>
      </c>
      <c r="S911" s="23" t="s">
        <v>166</v>
      </c>
      <c r="T911" s="23" t="s">
        <v>166</v>
      </c>
      <c r="U911" s="112" t="s">
        <v>361</v>
      </c>
    </row>
    <row r="912" spans="2:21" s="144" customFormat="1" ht="28.5" customHeight="1" x14ac:dyDescent="0.2">
      <c r="B912" s="44" t="s">
        <v>610</v>
      </c>
      <c r="C912" s="35" t="s">
        <v>391</v>
      </c>
      <c r="D912" s="23" t="s">
        <v>412</v>
      </c>
      <c r="E912" s="23" t="s">
        <v>550</v>
      </c>
      <c r="F912" s="23"/>
      <c r="G912" s="23">
        <v>1</v>
      </c>
      <c r="H912" s="23">
        <v>437</v>
      </c>
      <c r="I912" s="23">
        <v>5</v>
      </c>
      <c r="J912" s="35" t="s">
        <v>96</v>
      </c>
      <c r="K912" s="23">
        <v>4</v>
      </c>
      <c r="L912" s="64">
        <f>L908*2</f>
        <v>15.8</v>
      </c>
      <c r="M912" s="64" t="s">
        <v>77</v>
      </c>
      <c r="N912" s="25">
        <v>45846</v>
      </c>
      <c r="O912" s="64">
        <f>O908*2</f>
        <v>15</v>
      </c>
      <c r="P912" s="64" t="s">
        <v>77</v>
      </c>
      <c r="Q912" s="26">
        <v>45846</v>
      </c>
      <c r="R912" s="26" t="s">
        <v>238</v>
      </c>
      <c r="S912" s="23" t="s">
        <v>166</v>
      </c>
      <c r="T912" s="23" t="s">
        <v>166</v>
      </c>
      <c r="U912" s="112" t="s">
        <v>361</v>
      </c>
    </row>
    <row r="913" spans="2:21" s="144" customFormat="1" ht="28.5" customHeight="1" x14ac:dyDescent="0.2">
      <c r="B913" s="44" t="s">
        <v>610</v>
      </c>
      <c r="C913" s="35" t="s">
        <v>391</v>
      </c>
      <c r="D913" s="23" t="s">
        <v>412</v>
      </c>
      <c r="E913" s="23" t="s">
        <v>550</v>
      </c>
      <c r="F913" s="23"/>
      <c r="G913" s="23">
        <v>1</v>
      </c>
      <c r="H913" s="23">
        <v>437</v>
      </c>
      <c r="I913" s="23">
        <v>6</v>
      </c>
      <c r="J913" s="35" t="s">
        <v>72</v>
      </c>
      <c r="K913" s="23">
        <v>4</v>
      </c>
      <c r="L913" s="64">
        <f>L908*4</f>
        <v>31.6</v>
      </c>
      <c r="M913" s="64" t="s">
        <v>77</v>
      </c>
      <c r="N913" s="25">
        <v>45846</v>
      </c>
      <c r="O913" s="64">
        <f>O908*4</f>
        <v>30</v>
      </c>
      <c r="P913" s="64" t="s">
        <v>77</v>
      </c>
      <c r="Q913" s="26">
        <v>45846</v>
      </c>
      <c r="R913" s="26" t="s">
        <v>238</v>
      </c>
      <c r="S913" s="23" t="s">
        <v>166</v>
      </c>
      <c r="T913" s="23" t="s">
        <v>166</v>
      </c>
      <c r="U913" s="112" t="s">
        <v>361</v>
      </c>
    </row>
    <row r="914" spans="2:21" s="144" customFormat="1" ht="28.5" customHeight="1" x14ac:dyDescent="0.2">
      <c r="B914" s="44" t="s">
        <v>610</v>
      </c>
      <c r="C914" s="35" t="s">
        <v>391</v>
      </c>
      <c r="D914" s="23" t="s">
        <v>412</v>
      </c>
      <c r="E914" s="23" t="s">
        <v>550</v>
      </c>
      <c r="F914" s="23"/>
      <c r="G914" s="23">
        <v>1</v>
      </c>
      <c r="H914" s="23">
        <v>437</v>
      </c>
      <c r="I914" s="23">
        <v>7</v>
      </c>
      <c r="J914" s="35" t="s">
        <v>72</v>
      </c>
      <c r="K914" s="23">
        <v>5</v>
      </c>
      <c r="L914" s="64">
        <f>L908*5</f>
        <v>39.5</v>
      </c>
      <c r="M914" s="64" t="s">
        <v>77</v>
      </c>
      <c r="N914" s="25">
        <v>45846</v>
      </c>
      <c r="O914" s="64">
        <f>O908*5</f>
        <v>37.5</v>
      </c>
      <c r="P914" s="64" t="s">
        <v>77</v>
      </c>
      <c r="Q914" s="26">
        <v>45846</v>
      </c>
      <c r="R914" s="26" t="s">
        <v>238</v>
      </c>
      <c r="S914" s="23" t="s">
        <v>166</v>
      </c>
      <c r="T914" s="23" t="s">
        <v>166</v>
      </c>
      <c r="U914" s="112" t="s">
        <v>361</v>
      </c>
    </row>
    <row r="915" spans="2:21" s="144" customFormat="1" ht="28.5" customHeight="1" x14ac:dyDescent="0.2">
      <c r="B915" s="44" t="s">
        <v>610</v>
      </c>
      <c r="C915" s="35" t="s">
        <v>391</v>
      </c>
      <c r="D915" s="23" t="s">
        <v>412</v>
      </c>
      <c r="E915" s="23" t="s">
        <v>550</v>
      </c>
      <c r="F915" s="23"/>
      <c r="G915" s="23">
        <v>1</v>
      </c>
      <c r="H915" s="23">
        <v>437</v>
      </c>
      <c r="I915" s="23">
        <v>8</v>
      </c>
      <c r="J915" s="35" t="s">
        <v>72</v>
      </c>
      <c r="K915" s="23">
        <v>6</v>
      </c>
      <c r="L915" s="64">
        <f>L908*6</f>
        <v>47.400000000000006</v>
      </c>
      <c r="M915" s="64" t="s">
        <v>77</v>
      </c>
      <c r="N915" s="25">
        <v>45846</v>
      </c>
      <c r="O915" s="64">
        <f>O908*6</f>
        <v>45</v>
      </c>
      <c r="P915" s="64" t="s">
        <v>77</v>
      </c>
      <c r="Q915" s="26">
        <v>45846</v>
      </c>
      <c r="R915" s="26" t="s">
        <v>238</v>
      </c>
      <c r="S915" s="23" t="s">
        <v>166</v>
      </c>
      <c r="T915" s="23" t="s">
        <v>166</v>
      </c>
      <c r="U915" s="112" t="s">
        <v>361</v>
      </c>
    </row>
    <row r="916" spans="2:21" s="144" customFormat="1" ht="28.5" customHeight="1" x14ac:dyDescent="0.2">
      <c r="B916" s="44" t="s">
        <v>610</v>
      </c>
      <c r="C916" s="35" t="s">
        <v>391</v>
      </c>
      <c r="D916" s="23" t="s">
        <v>412</v>
      </c>
      <c r="E916" s="23" t="s">
        <v>550</v>
      </c>
      <c r="F916" s="23"/>
      <c r="G916" s="23">
        <v>1</v>
      </c>
      <c r="H916" s="23">
        <v>437</v>
      </c>
      <c r="I916" s="23">
        <v>9</v>
      </c>
      <c r="J916" s="35" t="s">
        <v>100</v>
      </c>
      <c r="K916" s="23">
        <v>2</v>
      </c>
      <c r="L916" s="64">
        <v>3.95</v>
      </c>
      <c r="M916" s="64" t="s">
        <v>77</v>
      </c>
      <c r="N916" s="25">
        <v>45846</v>
      </c>
      <c r="O916" s="64">
        <f>O908*7</f>
        <v>52.5</v>
      </c>
      <c r="P916" s="64" t="s">
        <v>77</v>
      </c>
      <c r="Q916" s="26">
        <v>45846</v>
      </c>
      <c r="R916" s="26" t="s">
        <v>238</v>
      </c>
      <c r="S916" s="23" t="s">
        <v>166</v>
      </c>
      <c r="T916" s="23" t="s">
        <v>166</v>
      </c>
      <c r="U916" s="112" t="s">
        <v>361</v>
      </c>
    </row>
    <row r="917" spans="2:21" s="144" customFormat="1" ht="28.5" customHeight="1" x14ac:dyDescent="0.2">
      <c r="B917" s="44" t="s">
        <v>610</v>
      </c>
      <c r="C917" s="35" t="s">
        <v>391</v>
      </c>
      <c r="D917" s="23" t="s">
        <v>412</v>
      </c>
      <c r="E917" s="23" t="s">
        <v>550</v>
      </c>
      <c r="F917" s="23"/>
      <c r="G917" s="23">
        <v>1</v>
      </c>
      <c r="H917" s="23">
        <v>437</v>
      </c>
      <c r="I917" s="23">
        <v>10</v>
      </c>
      <c r="J917" s="35" t="s">
        <v>623</v>
      </c>
      <c r="K917" s="23" t="s">
        <v>77</v>
      </c>
      <c r="L917" s="23" t="s">
        <v>77</v>
      </c>
      <c r="M917" s="64" t="s">
        <v>77</v>
      </c>
      <c r="N917" s="25">
        <v>45846</v>
      </c>
      <c r="O917" s="23" t="s">
        <v>77</v>
      </c>
      <c r="P917" s="64" t="s">
        <v>77</v>
      </c>
      <c r="Q917" s="26">
        <v>45846</v>
      </c>
      <c r="R917" s="26" t="s">
        <v>238</v>
      </c>
      <c r="S917" s="23" t="s">
        <v>166</v>
      </c>
      <c r="T917" s="23" t="s">
        <v>166</v>
      </c>
      <c r="U917" s="112" t="s">
        <v>361</v>
      </c>
    </row>
    <row r="918" spans="2:21" s="144" customFormat="1" ht="28.5" customHeight="1" x14ac:dyDescent="0.2">
      <c r="B918" s="44" t="s">
        <v>329</v>
      </c>
      <c r="C918" s="35" t="s">
        <v>391</v>
      </c>
      <c r="D918" s="23" t="s">
        <v>412</v>
      </c>
      <c r="E918" s="23" t="s">
        <v>550</v>
      </c>
      <c r="F918" s="23"/>
      <c r="G918" s="23">
        <v>1</v>
      </c>
      <c r="H918" s="23">
        <v>437</v>
      </c>
      <c r="I918" s="23">
        <v>1</v>
      </c>
      <c r="J918" s="35" t="s">
        <v>76</v>
      </c>
      <c r="K918" s="23">
        <v>2</v>
      </c>
      <c r="L918" s="24">
        <v>5.6</v>
      </c>
      <c r="M918" s="64" t="s">
        <v>77</v>
      </c>
      <c r="N918" s="25">
        <v>45846</v>
      </c>
      <c r="O918" s="64">
        <v>5.5</v>
      </c>
      <c r="P918" s="64" t="s">
        <v>77</v>
      </c>
      <c r="Q918" s="26">
        <v>45846</v>
      </c>
      <c r="R918" s="26" t="s">
        <v>238</v>
      </c>
      <c r="S918" s="23" t="s">
        <v>166</v>
      </c>
      <c r="T918" s="23" t="s">
        <v>166</v>
      </c>
      <c r="U918" s="112" t="s">
        <v>361</v>
      </c>
    </row>
    <row r="919" spans="2:21" s="144" customFormat="1" ht="28.5" customHeight="1" x14ac:dyDescent="0.2">
      <c r="B919" s="44" t="s">
        <v>329</v>
      </c>
      <c r="C919" s="35" t="s">
        <v>391</v>
      </c>
      <c r="D919" s="23" t="s">
        <v>412</v>
      </c>
      <c r="E919" s="23" t="s">
        <v>550</v>
      </c>
      <c r="F919" s="150"/>
      <c r="G919" s="23">
        <v>1</v>
      </c>
      <c r="H919" s="23">
        <v>437</v>
      </c>
      <c r="I919" s="23">
        <v>2</v>
      </c>
      <c r="J919" s="35" t="s">
        <v>82</v>
      </c>
      <c r="K919" s="23">
        <v>2</v>
      </c>
      <c r="L919" s="24">
        <f>L918*2</f>
        <v>11.2</v>
      </c>
      <c r="M919" s="64" t="s">
        <v>77</v>
      </c>
      <c r="N919" s="25">
        <v>45846</v>
      </c>
      <c r="O919" s="24">
        <f>O918*2</f>
        <v>11</v>
      </c>
      <c r="P919" s="64" t="s">
        <v>77</v>
      </c>
      <c r="Q919" s="26">
        <v>45846</v>
      </c>
      <c r="R919" s="26" t="s">
        <v>238</v>
      </c>
      <c r="S919" s="23" t="s">
        <v>166</v>
      </c>
      <c r="T919" s="23" t="s">
        <v>166</v>
      </c>
      <c r="U919" s="112" t="s">
        <v>361</v>
      </c>
    </row>
    <row r="920" spans="2:21" s="144" customFormat="1" ht="28.5" customHeight="1" x14ac:dyDescent="0.2">
      <c r="B920" s="44" t="s">
        <v>329</v>
      </c>
      <c r="C920" s="35" t="s">
        <v>391</v>
      </c>
      <c r="D920" s="23" t="s">
        <v>412</v>
      </c>
      <c r="E920" s="23" t="s">
        <v>550</v>
      </c>
      <c r="F920" s="148"/>
      <c r="G920" s="23">
        <v>1</v>
      </c>
      <c r="H920" s="23">
        <v>437</v>
      </c>
      <c r="I920" s="23">
        <v>3</v>
      </c>
      <c r="J920" s="35" t="s">
        <v>95</v>
      </c>
      <c r="K920" s="23">
        <v>3</v>
      </c>
      <c r="L920" s="64">
        <f>L918*1.5</f>
        <v>8.3999999999999986</v>
      </c>
      <c r="M920" s="64" t="s">
        <v>77</v>
      </c>
      <c r="N920" s="25">
        <v>45846</v>
      </c>
      <c r="O920" s="64">
        <f>O918*1.5</f>
        <v>8.25</v>
      </c>
      <c r="P920" s="64" t="s">
        <v>77</v>
      </c>
      <c r="Q920" s="26">
        <v>45846</v>
      </c>
      <c r="R920" s="26" t="s">
        <v>238</v>
      </c>
      <c r="S920" s="23" t="s">
        <v>166</v>
      </c>
      <c r="T920" s="23" t="s">
        <v>166</v>
      </c>
      <c r="U920" s="112" t="s">
        <v>361</v>
      </c>
    </row>
    <row r="921" spans="2:21" s="144" customFormat="1" ht="28.5" customHeight="1" x14ac:dyDescent="0.2">
      <c r="B921" s="44" t="s">
        <v>329</v>
      </c>
      <c r="C921" s="35" t="s">
        <v>391</v>
      </c>
      <c r="D921" s="23" t="s">
        <v>412</v>
      </c>
      <c r="E921" s="23" t="s">
        <v>550</v>
      </c>
      <c r="F921" s="149"/>
      <c r="G921" s="23">
        <v>1</v>
      </c>
      <c r="H921" s="23">
        <v>437</v>
      </c>
      <c r="I921" s="23">
        <v>4</v>
      </c>
      <c r="J921" s="35" t="s">
        <v>97</v>
      </c>
      <c r="K921" s="23">
        <v>3</v>
      </c>
      <c r="L921" s="64">
        <f>L918*3</f>
        <v>16.799999999999997</v>
      </c>
      <c r="M921" s="64" t="s">
        <v>77</v>
      </c>
      <c r="N921" s="25">
        <v>45846</v>
      </c>
      <c r="O921" s="64">
        <f>O918*3</f>
        <v>16.5</v>
      </c>
      <c r="P921" s="64" t="s">
        <v>77</v>
      </c>
      <c r="Q921" s="26">
        <v>45846</v>
      </c>
      <c r="R921" s="26" t="s">
        <v>238</v>
      </c>
      <c r="S921" s="23" t="s">
        <v>166</v>
      </c>
      <c r="T921" s="23" t="s">
        <v>166</v>
      </c>
      <c r="U921" s="112" t="s">
        <v>361</v>
      </c>
    </row>
    <row r="922" spans="2:21" s="144" customFormat="1" ht="28.5" customHeight="1" x14ac:dyDescent="0.2">
      <c r="B922" s="44" t="s">
        <v>329</v>
      </c>
      <c r="C922" s="35" t="s">
        <v>391</v>
      </c>
      <c r="D922" s="23" t="s">
        <v>412</v>
      </c>
      <c r="E922" s="23" t="s">
        <v>550</v>
      </c>
      <c r="F922" s="23"/>
      <c r="G922" s="23">
        <v>1</v>
      </c>
      <c r="H922" s="23">
        <v>437</v>
      </c>
      <c r="I922" s="23">
        <v>5</v>
      </c>
      <c r="J922" s="35" t="s">
        <v>96</v>
      </c>
      <c r="K922" s="23">
        <v>4</v>
      </c>
      <c r="L922" s="64">
        <f>L918*2</f>
        <v>11.2</v>
      </c>
      <c r="M922" s="64" t="s">
        <v>77</v>
      </c>
      <c r="N922" s="25">
        <v>45846</v>
      </c>
      <c r="O922" s="64">
        <f>O918*2</f>
        <v>11</v>
      </c>
      <c r="P922" s="64" t="s">
        <v>77</v>
      </c>
      <c r="Q922" s="26">
        <v>45846</v>
      </c>
      <c r="R922" s="26" t="s">
        <v>238</v>
      </c>
      <c r="S922" s="23" t="s">
        <v>166</v>
      </c>
      <c r="T922" s="23" t="s">
        <v>166</v>
      </c>
      <c r="U922" s="112" t="s">
        <v>361</v>
      </c>
    </row>
    <row r="923" spans="2:21" s="144" customFormat="1" ht="28.5" customHeight="1" x14ac:dyDescent="0.2">
      <c r="B923" s="44" t="s">
        <v>329</v>
      </c>
      <c r="C923" s="35" t="s">
        <v>391</v>
      </c>
      <c r="D923" s="23" t="s">
        <v>412</v>
      </c>
      <c r="E923" s="23" t="s">
        <v>550</v>
      </c>
      <c r="F923" s="23"/>
      <c r="G923" s="23">
        <v>1</v>
      </c>
      <c r="H923" s="23">
        <v>437</v>
      </c>
      <c r="I923" s="23">
        <v>6</v>
      </c>
      <c r="J923" s="35" t="s">
        <v>72</v>
      </c>
      <c r="K923" s="23">
        <v>4</v>
      </c>
      <c r="L923" s="64">
        <f>L918*4</f>
        <v>22.4</v>
      </c>
      <c r="M923" s="64" t="s">
        <v>77</v>
      </c>
      <c r="N923" s="25">
        <v>45846</v>
      </c>
      <c r="O923" s="64">
        <f>O918*4</f>
        <v>22</v>
      </c>
      <c r="P923" s="64" t="s">
        <v>77</v>
      </c>
      <c r="Q923" s="26">
        <v>45846</v>
      </c>
      <c r="R923" s="26" t="s">
        <v>238</v>
      </c>
      <c r="S923" s="23" t="s">
        <v>166</v>
      </c>
      <c r="T923" s="23" t="s">
        <v>166</v>
      </c>
      <c r="U923" s="112" t="s">
        <v>361</v>
      </c>
    </row>
    <row r="924" spans="2:21" s="144" customFormat="1" ht="28.5" customHeight="1" x14ac:dyDescent="0.2">
      <c r="B924" s="44" t="s">
        <v>329</v>
      </c>
      <c r="C924" s="35" t="s">
        <v>391</v>
      </c>
      <c r="D924" s="23" t="s">
        <v>412</v>
      </c>
      <c r="E924" s="23" t="s">
        <v>550</v>
      </c>
      <c r="F924" s="23"/>
      <c r="G924" s="23">
        <v>1</v>
      </c>
      <c r="H924" s="23">
        <v>437</v>
      </c>
      <c r="I924" s="23">
        <v>7</v>
      </c>
      <c r="J924" s="35" t="s">
        <v>72</v>
      </c>
      <c r="K924" s="23">
        <v>5</v>
      </c>
      <c r="L924" s="64">
        <f>L918*5</f>
        <v>28</v>
      </c>
      <c r="M924" s="64" t="s">
        <v>77</v>
      </c>
      <c r="N924" s="25">
        <v>45846</v>
      </c>
      <c r="O924" s="64">
        <f>O918*5</f>
        <v>27.5</v>
      </c>
      <c r="P924" s="64" t="s">
        <v>77</v>
      </c>
      <c r="Q924" s="26">
        <v>45846</v>
      </c>
      <c r="R924" s="26" t="s">
        <v>238</v>
      </c>
      <c r="S924" s="23" t="s">
        <v>166</v>
      </c>
      <c r="T924" s="23" t="s">
        <v>166</v>
      </c>
      <c r="U924" s="112" t="s">
        <v>361</v>
      </c>
    </row>
    <row r="925" spans="2:21" s="144" customFormat="1" ht="28.5" customHeight="1" x14ac:dyDescent="0.2">
      <c r="B925" s="44" t="s">
        <v>329</v>
      </c>
      <c r="C925" s="35" t="s">
        <v>391</v>
      </c>
      <c r="D925" s="23" t="s">
        <v>412</v>
      </c>
      <c r="E925" s="23" t="s">
        <v>550</v>
      </c>
      <c r="F925" s="23"/>
      <c r="G925" s="23">
        <v>1</v>
      </c>
      <c r="H925" s="23">
        <v>437</v>
      </c>
      <c r="I925" s="23">
        <v>8</v>
      </c>
      <c r="J925" s="35" t="s">
        <v>72</v>
      </c>
      <c r="K925" s="23">
        <v>6</v>
      </c>
      <c r="L925" s="64">
        <f>L918*6</f>
        <v>33.599999999999994</v>
      </c>
      <c r="M925" s="64" t="s">
        <v>77</v>
      </c>
      <c r="N925" s="25">
        <v>45846</v>
      </c>
      <c r="O925" s="64">
        <f>O918*6</f>
        <v>33</v>
      </c>
      <c r="P925" s="64" t="s">
        <v>77</v>
      </c>
      <c r="Q925" s="26">
        <v>45846</v>
      </c>
      <c r="R925" s="26" t="s">
        <v>238</v>
      </c>
      <c r="S925" s="23" t="s">
        <v>166</v>
      </c>
      <c r="T925" s="23" t="s">
        <v>166</v>
      </c>
      <c r="U925" s="112" t="s">
        <v>361</v>
      </c>
    </row>
    <row r="926" spans="2:21" s="144" customFormat="1" ht="28.5" customHeight="1" x14ac:dyDescent="0.2">
      <c r="B926" s="44" t="s">
        <v>329</v>
      </c>
      <c r="C926" s="35" t="s">
        <v>391</v>
      </c>
      <c r="D926" s="23" t="s">
        <v>412</v>
      </c>
      <c r="E926" s="23" t="s">
        <v>550</v>
      </c>
      <c r="F926" s="23"/>
      <c r="G926" s="23">
        <v>1</v>
      </c>
      <c r="H926" s="23">
        <v>437</v>
      </c>
      <c r="I926" s="23">
        <v>9</v>
      </c>
      <c r="J926" s="35" t="s">
        <v>100</v>
      </c>
      <c r="K926" s="23">
        <v>2</v>
      </c>
      <c r="L926" s="64">
        <v>2.8</v>
      </c>
      <c r="M926" s="64" t="s">
        <v>77</v>
      </c>
      <c r="N926" s="25">
        <v>45846</v>
      </c>
      <c r="O926" s="64">
        <f>O918*7</f>
        <v>38.5</v>
      </c>
      <c r="P926" s="64" t="s">
        <v>77</v>
      </c>
      <c r="Q926" s="26">
        <v>45846</v>
      </c>
      <c r="R926" s="26" t="s">
        <v>238</v>
      </c>
      <c r="S926" s="23" t="s">
        <v>166</v>
      </c>
      <c r="T926" s="23" t="s">
        <v>166</v>
      </c>
      <c r="U926" s="112" t="s">
        <v>361</v>
      </c>
    </row>
    <row r="927" spans="2:21" s="144" customFormat="1" ht="28.5" customHeight="1" x14ac:dyDescent="0.2">
      <c r="B927" s="44" t="s">
        <v>329</v>
      </c>
      <c r="C927" s="35" t="s">
        <v>391</v>
      </c>
      <c r="D927" s="23" t="s">
        <v>412</v>
      </c>
      <c r="E927" s="23" t="s">
        <v>550</v>
      </c>
      <c r="F927" s="23"/>
      <c r="G927" s="23">
        <v>1</v>
      </c>
      <c r="H927" s="23">
        <v>437</v>
      </c>
      <c r="I927" s="23">
        <v>10</v>
      </c>
      <c r="J927" s="35" t="s">
        <v>622</v>
      </c>
      <c r="K927" s="23" t="s">
        <v>77</v>
      </c>
      <c r="L927" s="23" t="s">
        <v>77</v>
      </c>
      <c r="M927" s="64" t="s">
        <v>77</v>
      </c>
      <c r="N927" s="25">
        <v>45846</v>
      </c>
      <c r="O927" s="23" t="s">
        <v>77</v>
      </c>
      <c r="P927" s="64" t="s">
        <v>77</v>
      </c>
      <c r="Q927" s="26">
        <v>45846</v>
      </c>
      <c r="R927" s="26" t="s">
        <v>238</v>
      </c>
      <c r="S927" s="23" t="s">
        <v>166</v>
      </c>
      <c r="T927" s="23" t="s">
        <v>166</v>
      </c>
      <c r="U927" s="112" t="s">
        <v>361</v>
      </c>
    </row>
    <row r="928" spans="2:21" s="144" customFormat="1" ht="28.5" customHeight="1" x14ac:dyDescent="0.2">
      <c r="B928" s="44" t="s">
        <v>160</v>
      </c>
      <c r="C928" s="23" t="s">
        <v>233</v>
      </c>
      <c r="D928" s="23" t="s">
        <v>195</v>
      </c>
      <c r="E928" s="23" t="s">
        <v>518</v>
      </c>
      <c r="F928" s="23" t="s">
        <v>393</v>
      </c>
      <c r="G928" s="23">
        <v>3</v>
      </c>
      <c r="H928" s="23">
        <v>1001.2</v>
      </c>
      <c r="I928" s="23">
        <v>1</v>
      </c>
      <c r="J928" s="35" t="s">
        <v>76</v>
      </c>
      <c r="K928" s="23">
        <v>2</v>
      </c>
      <c r="L928" s="24">
        <v>10.4</v>
      </c>
      <c r="M928" s="64" t="s">
        <v>77</v>
      </c>
      <c r="N928" s="25">
        <v>45821</v>
      </c>
      <c r="O928" s="64">
        <v>7.9</v>
      </c>
      <c r="P928" s="64" t="s">
        <v>77</v>
      </c>
      <c r="Q928" s="26">
        <v>45335</v>
      </c>
      <c r="R928" s="26" t="s">
        <v>238</v>
      </c>
      <c r="S928" s="23" t="s">
        <v>166</v>
      </c>
      <c r="T928" s="23" t="s">
        <v>166</v>
      </c>
      <c r="U928" s="112" t="s">
        <v>363</v>
      </c>
    </row>
    <row r="929" spans="2:21" s="144" customFormat="1" ht="28.5" customHeight="1" x14ac:dyDescent="0.2">
      <c r="B929" s="44" t="s">
        <v>160</v>
      </c>
      <c r="C929" s="23" t="s">
        <v>233</v>
      </c>
      <c r="D929" s="23" t="s">
        <v>195</v>
      </c>
      <c r="E929" s="23" t="s">
        <v>518</v>
      </c>
      <c r="F929" s="150">
        <v>205237.89</v>
      </c>
      <c r="G929" s="23">
        <v>3</v>
      </c>
      <c r="H929" s="23">
        <v>1001.2</v>
      </c>
      <c r="I929" s="23">
        <v>2</v>
      </c>
      <c r="J929" s="35" t="s">
        <v>82</v>
      </c>
      <c r="K929" s="23">
        <v>2</v>
      </c>
      <c r="L929" s="24">
        <f>L928*2</f>
        <v>20.8</v>
      </c>
      <c r="M929" s="64" t="s">
        <v>77</v>
      </c>
      <c r="N929" s="25">
        <v>45821</v>
      </c>
      <c r="O929" s="24">
        <f>O928*2</f>
        <v>15.8</v>
      </c>
      <c r="P929" s="64" t="s">
        <v>77</v>
      </c>
      <c r="Q929" s="26">
        <v>45335</v>
      </c>
      <c r="R929" s="26" t="s">
        <v>238</v>
      </c>
      <c r="S929" s="23" t="s">
        <v>166</v>
      </c>
      <c r="T929" s="23" t="s">
        <v>166</v>
      </c>
      <c r="U929" s="112" t="s">
        <v>363</v>
      </c>
    </row>
    <row r="930" spans="2:21" s="144" customFormat="1" ht="28.5" customHeight="1" x14ac:dyDescent="0.2">
      <c r="B930" s="44" t="s">
        <v>160</v>
      </c>
      <c r="C930" s="23" t="s">
        <v>233</v>
      </c>
      <c r="D930" s="23" t="s">
        <v>195</v>
      </c>
      <c r="E930" s="23" t="s">
        <v>518</v>
      </c>
      <c r="F930" s="148">
        <f>F929/1001.2</f>
        <v>204.9918997203356</v>
      </c>
      <c r="G930" s="23">
        <v>3</v>
      </c>
      <c r="H930" s="23">
        <v>1001.2</v>
      </c>
      <c r="I930" s="23">
        <v>3</v>
      </c>
      <c r="J930" s="35" t="s">
        <v>95</v>
      </c>
      <c r="K930" s="23">
        <v>3</v>
      </c>
      <c r="L930" s="64">
        <f>L928*1.5</f>
        <v>15.600000000000001</v>
      </c>
      <c r="M930" s="64" t="s">
        <v>77</v>
      </c>
      <c r="N930" s="25">
        <v>45821</v>
      </c>
      <c r="O930" s="64">
        <f>O928*1.5</f>
        <v>11.850000000000001</v>
      </c>
      <c r="P930" s="64" t="s">
        <v>77</v>
      </c>
      <c r="Q930" s="26">
        <v>45335</v>
      </c>
      <c r="R930" s="26" t="s">
        <v>238</v>
      </c>
      <c r="S930" s="23" t="s">
        <v>166</v>
      </c>
      <c r="T930" s="23" t="s">
        <v>166</v>
      </c>
      <c r="U930" s="112" t="s">
        <v>363</v>
      </c>
    </row>
    <row r="931" spans="2:21" s="144" customFormat="1" ht="28.5" customHeight="1" x14ac:dyDescent="0.2">
      <c r="B931" s="44" t="s">
        <v>160</v>
      </c>
      <c r="C931" s="23" t="s">
        <v>233</v>
      </c>
      <c r="D931" s="23" t="s">
        <v>195</v>
      </c>
      <c r="E931" s="23" t="s">
        <v>518</v>
      </c>
      <c r="F931" s="149">
        <f>F930/433.2</f>
        <v>0.47320383130271376</v>
      </c>
      <c r="G931" s="23">
        <v>3</v>
      </c>
      <c r="H931" s="23">
        <v>1001.2</v>
      </c>
      <c r="I931" s="23">
        <v>4</v>
      </c>
      <c r="J931" s="35" t="s">
        <v>97</v>
      </c>
      <c r="K931" s="23">
        <v>3</v>
      </c>
      <c r="L931" s="64">
        <f>L928*3</f>
        <v>31.200000000000003</v>
      </c>
      <c r="M931" s="64" t="s">
        <v>77</v>
      </c>
      <c r="N931" s="25">
        <v>45821</v>
      </c>
      <c r="O931" s="64">
        <f>O928*3</f>
        <v>23.700000000000003</v>
      </c>
      <c r="P931" s="64" t="s">
        <v>77</v>
      </c>
      <c r="Q931" s="26">
        <v>45335</v>
      </c>
      <c r="R931" s="26" t="s">
        <v>238</v>
      </c>
      <c r="S931" s="23" t="s">
        <v>166</v>
      </c>
      <c r="T931" s="23" t="s">
        <v>166</v>
      </c>
      <c r="U931" s="112" t="s">
        <v>363</v>
      </c>
    </row>
    <row r="932" spans="2:21" s="144" customFormat="1" ht="28.5" customHeight="1" x14ac:dyDescent="0.2">
      <c r="B932" s="44" t="s">
        <v>160</v>
      </c>
      <c r="C932" s="23" t="s">
        <v>233</v>
      </c>
      <c r="D932" s="23" t="s">
        <v>195</v>
      </c>
      <c r="E932" s="23" t="s">
        <v>518</v>
      </c>
      <c r="F932" s="23" t="s">
        <v>370</v>
      </c>
      <c r="G932" s="23">
        <v>3</v>
      </c>
      <c r="H932" s="23">
        <v>1001.2</v>
      </c>
      <c r="I932" s="23">
        <v>5</v>
      </c>
      <c r="J932" s="35" t="s">
        <v>96</v>
      </c>
      <c r="K932" s="23">
        <v>4</v>
      </c>
      <c r="L932" s="64">
        <f>L928*2</f>
        <v>20.8</v>
      </c>
      <c r="M932" s="64" t="s">
        <v>77</v>
      </c>
      <c r="N932" s="25">
        <v>45821</v>
      </c>
      <c r="O932" s="64">
        <f>O928*2</f>
        <v>15.8</v>
      </c>
      <c r="P932" s="64" t="s">
        <v>77</v>
      </c>
      <c r="Q932" s="26">
        <v>45335</v>
      </c>
      <c r="R932" s="26" t="s">
        <v>238</v>
      </c>
      <c r="S932" s="23" t="s">
        <v>166</v>
      </c>
      <c r="T932" s="23" t="s">
        <v>166</v>
      </c>
      <c r="U932" s="112" t="s">
        <v>363</v>
      </c>
    </row>
    <row r="933" spans="2:21" s="144" customFormat="1" ht="28.5" customHeight="1" x14ac:dyDescent="0.2">
      <c r="B933" s="44" t="s">
        <v>160</v>
      </c>
      <c r="C933" s="23" t="s">
        <v>233</v>
      </c>
      <c r="D933" s="23" t="s">
        <v>195</v>
      </c>
      <c r="E933" s="23" t="s">
        <v>518</v>
      </c>
      <c r="F933" s="23"/>
      <c r="G933" s="23">
        <v>3</v>
      </c>
      <c r="H933" s="23">
        <v>1001.2</v>
      </c>
      <c r="I933" s="23">
        <v>6</v>
      </c>
      <c r="J933" s="35" t="s">
        <v>72</v>
      </c>
      <c r="K933" s="23">
        <v>4</v>
      </c>
      <c r="L933" s="64">
        <f>L928*4</f>
        <v>41.6</v>
      </c>
      <c r="M933" s="64" t="s">
        <v>77</v>
      </c>
      <c r="N933" s="25">
        <v>45821</v>
      </c>
      <c r="O933" s="64">
        <f>O928*4</f>
        <v>31.6</v>
      </c>
      <c r="P933" s="64" t="s">
        <v>77</v>
      </c>
      <c r="Q933" s="26">
        <v>45335</v>
      </c>
      <c r="R933" s="26" t="s">
        <v>238</v>
      </c>
      <c r="S933" s="23" t="s">
        <v>166</v>
      </c>
      <c r="T933" s="23" t="s">
        <v>166</v>
      </c>
      <c r="U933" s="112" t="s">
        <v>363</v>
      </c>
    </row>
    <row r="934" spans="2:21" s="144" customFormat="1" ht="28.5" customHeight="1" x14ac:dyDescent="0.2">
      <c r="B934" s="44" t="s">
        <v>160</v>
      </c>
      <c r="C934" s="23" t="s">
        <v>233</v>
      </c>
      <c r="D934" s="23" t="s">
        <v>195</v>
      </c>
      <c r="E934" s="23" t="s">
        <v>518</v>
      </c>
      <c r="F934" s="23"/>
      <c r="G934" s="23">
        <v>3</v>
      </c>
      <c r="H934" s="23">
        <v>1001.2</v>
      </c>
      <c r="I934" s="23">
        <v>7</v>
      </c>
      <c r="J934" s="35" t="s">
        <v>72</v>
      </c>
      <c r="K934" s="23">
        <v>5</v>
      </c>
      <c r="L934" s="64">
        <f>L928*5</f>
        <v>52</v>
      </c>
      <c r="M934" s="64" t="s">
        <v>77</v>
      </c>
      <c r="N934" s="25">
        <v>45821</v>
      </c>
      <c r="O934" s="64">
        <f>O928*5</f>
        <v>39.5</v>
      </c>
      <c r="P934" s="64" t="s">
        <v>77</v>
      </c>
      <c r="Q934" s="26">
        <v>45335</v>
      </c>
      <c r="R934" s="26" t="s">
        <v>238</v>
      </c>
      <c r="S934" s="23" t="s">
        <v>166</v>
      </c>
      <c r="T934" s="23" t="s">
        <v>166</v>
      </c>
      <c r="U934" s="112" t="s">
        <v>363</v>
      </c>
    </row>
    <row r="935" spans="2:21" s="144" customFormat="1" ht="28.5" customHeight="1" x14ac:dyDescent="0.2">
      <c r="B935" s="44" t="s">
        <v>160</v>
      </c>
      <c r="C935" s="23" t="s">
        <v>233</v>
      </c>
      <c r="D935" s="23" t="s">
        <v>195</v>
      </c>
      <c r="E935" s="23" t="s">
        <v>518</v>
      </c>
      <c r="F935" s="23"/>
      <c r="G935" s="23">
        <v>3</v>
      </c>
      <c r="H935" s="23">
        <v>1001.2</v>
      </c>
      <c r="I935" s="23">
        <v>8</v>
      </c>
      <c r="J935" s="35" t="s">
        <v>72</v>
      </c>
      <c r="K935" s="23">
        <v>6</v>
      </c>
      <c r="L935" s="64">
        <f>L928*6</f>
        <v>62.400000000000006</v>
      </c>
      <c r="M935" s="64" t="s">
        <v>77</v>
      </c>
      <c r="N935" s="25">
        <v>45821</v>
      </c>
      <c r="O935" s="64">
        <f>O928*6</f>
        <v>47.400000000000006</v>
      </c>
      <c r="P935" s="64" t="s">
        <v>77</v>
      </c>
      <c r="Q935" s="26">
        <v>45335</v>
      </c>
      <c r="R935" s="26" t="s">
        <v>238</v>
      </c>
      <c r="S935" s="23" t="s">
        <v>166</v>
      </c>
      <c r="T935" s="23" t="s">
        <v>166</v>
      </c>
      <c r="U935" s="112" t="s">
        <v>363</v>
      </c>
    </row>
    <row r="936" spans="2:21" s="144" customFormat="1" ht="28.5" customHeight="1" x14ac:dyDescent="0.2">
      <c r="B936" s="44" t="s">
        <v>160</v>
      </c>
      <c r="C936" s="23" t="s">
        <v>233</v>
      </c>
      <c r="D936" s="23" t="s">
        <v>195</v>
      </c>
      <c r="E936" s="23" t="s">
        <v>518</v>
      </c>
      <c r="F936" s="23"/>
      <c r="G936" s="23">
        <v>3</v>
      </c>
      <c r="H936" s="23">
        <v>1001.2</v>
      </c>
      <c r="I936" s="23">
        <v>9</v>
      </c>
      <c r="J936" s="35" t="s">
        <v>72</v>
      </c>
      <c r="K936" s="23">
        <v>7</v>
      </c>
      <c r="L936" s="64">
        <f>L928*7</f>
        <v>72.8</v>
      </c>
      <c r="M936" s="64" t="s">
        <v>77</v>
      </c>
      <c r="N936" s="25">
        <v>45821</v>
      </c>
      <c r="O936" s="64">
        <f>O928*7</f>
        <v>55.300000000000004</v>
      </c>
      <c r="P936" s="64" t="s">
        <v>77</v>
      </c>
      <c r="Q936" s="26">
        <v>45335</v>
      </c>
      <c r="R936" s="26" t="s">
        <v>238</v>
      </c>
      <c r="S936" s="23" t="s">
        <v>166</v>
      </c>
      <c r="T936" s="23" t="s">
        <v>166</v>
      </c>
      <c r="U936" s="112" t="s">
        <v>363</v>
      </c>
    </row>
    <row r="937" spans="2:21" s="144" customFormat="1" ht="28.5" customHeight="1" x14ac:dyDescent="0.2">
      <c r="B937" s="44" t="s">
        <v>160</v>
      </c>
      <c r="C937" s="23" t="s">
        <v>233</v>
      </c>
      <c r="D937" s="23" t="s">
        <v>195</v>
      </c>
      <c r="E937" s="23" t="s">
        <v>518</v>
      </c>
      <c r="F937" s="23"/>
      <c r="G937" s="23">
        <v>3</v>
      </c>
      <c r="H937" s="23">
        <v>1001.2</v>
      </c>
      <c r="I937" s="23">
        <v>10</v>
      </c>
      <c r="J937" s="35" t="s">
        <v>72</v>
      </c>
      <c r="K937" s="23">
        <v>8</v>
      </c>
      <c r="L937" s="64">
        <f>L928*8</f>
        <v>83.2</v>
      </c>
      <c r="M937" s="64" t="s">
        <v>77</v>
      </c>
      <c r="N937" s="25">
        <v>45821</v>
      </c>
      <c r="O937" s="64">
        <f>O928*8</f>
        <v>63.2</v>
      </c>
      <c r="P937" s="64" t="s">
        <v>77</v>
      </c>
      <c r="Q937" s="26">
        <v>45335</v>
      </c>
      <c r="R937" s="26" t="s">
        <v>238</v>
      </c>
      <c r="S937" s="23" t="s">
        <v>166</v>
      </c>
      <c r="T937" s="23" t="s">
        <v>166</v>
      </c>
      <c r="U937" s="112" t="s">
        <v>363</v>
      </c>
    </row>
    <row r="938" spans="2:21" s="144" customFormat="1" ht="28.5" customHeight="1" x14ac:dyDescent="0.2">
      <c r="B938" s="44" t="s">
        <v>160</v>
      </c>
      <c r="C938" s="23" t="s">
        <v>233</v>
      </c>
      <c r="D938" s="23" t="s">
        <v>195</v>
      </c>
      <c r="E938" s="23" t="s">
        <v>518</v>
      </c>
      <c r="F938" s="23"/>
      <c r="G938" s="23">
        <v>3</v>
      </c>
      <c r="H938" s="23">
        <v>1001.2</v>
      </c>
      <c r="I938" s="23">
        <v>11</v>
      </c>
      <c r="J938" s="35" t="s">
        <v>100</v>
      </c>
      <c r="K938" s="23">
        <v>2</v>
      </c>
      <c r="L938" s="64">
        <v>4.9000000000000004</v>
      </c>
      <c r="M938" s="64" t="s">
        <v>77</v>
      </c>
      <c r="N938" s="25">
        <v>45821</v>
      </c>
      <c r="O938" s="64" t="s">
        <v>77</v>
      </c>
      <c r="P938" s="64" t="s">
        <v>77</v>
      </c>
      <c r="Q938" s="26">
        <v>45335</v>
      </c>
      <c r="R938" s="26" t="s">
        <v>238</v>
      </c>
      <c r="S938" s="23" t="s">
        <v>166</v>
      </c>
      <c r="T938" s="23" t="s">
        <v>166</v>
      </c>
      <c r="U938" s="112" t="s">
        <v>363</v>
      </c>
    </row>
    <row r="939" spans="2:21" s="144" customFormat="1" ht="28.5" customHeight="1" x14ac:dyDescent="0.2">
      <c r="B939" s="44" t="s">
        <v>160</v>
      </c>
      <c r="C939" s="23" t="s">
        <v>233</v>
      </c>
      <c r="D939" s="23" t="s">
        <v>195</v>
      </c>
      <c r="E939" s="23" t="s">
        <v>518</v>
      </c>
      <c r="F939" s="23"/>
      <c r="G939" s="23">
        <v>3</v>
      </c>
      <c r="H939" s="23">
        <v>1001.2</v>
      </c>
      <c r="I939" s="23">
        <v>12</v>
      </c>
      <c r="J939" s="35" t="s">
        <v>167</v>
      </c>
      <c r="K939" s="23" t="s">
        <v>77</v>
      </c>
      <c r="L939" s="23" t="s">
        <v>77</v>
      </c>
      <c r="M939" s="64" t="s">
        <v>77</v>
      </c>
      <c r="N939" s="25">
        <v>45821</v>
      </c>
      <c r="O939" s="23" t="s">
        <v>77</v>
      </c>
      <c r="P939" s="64" t="s">
        <v>77</v>
      </c>
      <c r="Q939" s="26">
        <v>45335</v>
      </c>
      <c r="R939" s="26" t="s">
        <v>238</v>
      </c>
      <c r="S939" s="23" t="s">
        <v>166</v>
      </c>
      <c r="T939" s="23" t="s">
        <v>166</v>
      </c>
      <c r="U939" s="112" t="s">
        <v>363</v>
      </c>
    </row>
    <row r="940" spans="2:21" s="144" customFormat="1" ht="28.5" customHeight="1" x14ac:dyDescent="0.2">
      <c r="B940" s="44" t="s">
        <v>160</v>
      </c>
      <c r="C940" s="23" t="s">
        <v>233</v>
      </c>
      <c r="D940" s="23" t="s">
        <v>195</v>
      </c>
      <c r="E940" s="23" t="s">
        <v>518</v>
      </c>
      <c r="F940" s="23" t="s">
        <v>393</v>
      </c>
      <c r="G940" s="23">
        <v>3</v>
      </c>
      <c r="H940" s="23">
        <v>1001.2</v>
      </c>
      <c r="I940" s="23">
        <v>1</v>
      </c>
      <c r="J940" s="35" t="s">
        <v>76</v>
      </c>
      <c r="K940" s="23">
        <v>2</v>
      </c>
      <c r="L940" s="24">
        <v>10.4</v>
      </c>
      <c r="M940" s="64"/>
      <c r="N940" s="25">
        <v>45821</v>
      </c>
      <c r="O940" s="64" t="s">
        <v>77</v>
      </c>
      <c r="P940" s="64" t="s">
        <v>77</v>
      </c>
      <c r="Q940" s="26">
        <v>45335</v>
      </c>
      <c r="R940" s="26" t="s">
        <v>238</v>
      </c>
      <c r="S940" s="23" t="s">
        <v>166</v>
      </c>
      <c r="T940" s="23" t="s">
        <v>166</v>
      </c>
      <c r="U940" s="112" t="s">
        <v>363</v>
      </c>
    </row>
    <row r="941" spans="2:21" s="144" customFormat="1" ht="28.5" customHeight="1" x14ac:dyDescent="0.2">
      <c r="B941" s="44" t="s">
        <v>160</v>
      </c>
      <c r="C941" s="23" t="s">
        <v>233</v>
      </c>
      <c r="D941" s="23" t="s">
        <v>195</v>
      </c>
      <c r="E941" s="23" t="s">
        <v>518</v>
      </c>
      <c r="F941" s="150">
        <v>205237.89</v>
      </c>
      <c r="G941" s="23">
        <v>3</v>
      </c>
      <c r="H941" s="23">
        <v>1001.2</v>
      </c>
      <c r="I941" s="23">
        <v>2</v>
      </c>
      <c r="J941" s="35" t="s">
        <v>82</v>
      </c>
      <c r="K941" s="23">
        <v>2</v>
      </c>
      <c r="L941" s="24">
        <f>L940*2</f>
        <v>20.8</v>
      </c>
      <c r="M941" s="64"/>
      <c r="N941" s="25">
        <v>45821</v>
      </c>
      <c r="O941" s="24" t="s">
        <v>77</v>
      </c>
      <c r="P941" s="64" t="s">
        <v>77</v>
      </c>
      <c r="Q941" s="26">
        <v>45335</v>
      </c>
      <c r="R941" s="26" t="s">
        <v>238</v>
      </c>
      <c r="S941" s="23" t="s">
        <v>166</v>
      </c>
      <c r="T941" s="23" t="s">
        <v>166</v>
      </c>
      <c r="U941" s="112" t="s">
        <v>363</v>
      </c>
    </row>
    <row r="942" spans="2:21" s="144" customFormat="1" ht="28.5" customHeight="1" x14ac:dyDescent="0.2">
      <c r="B942" s="44" t="s">
        <v>160</v>
      </c>
      <c r="C942" s="23" t="s">
        <v>233</v>
      </c>
      <c r="D942" s="23" t="s">
        <v>195</v>
      </c>
      <c r="E942" s="23" t="s">
        <v>518</v>
      </c>
      <c r="F942" s="148">
        <f>F941/1001.2</f>
        <v>204.9918997203356</v>
      </c>
      <c r="G942" s="23">
        <v>3</v>
      </c>
      <c r="H942" s="23">
        <v>1001.2</v>
      </c>
      <c r="I942" s="23">
        <v>3</v>
      </c>
      <c r="J942" s="35" t="s">
        <v>95</v>
      </c>
      <c r="K942" s="23">
        <v>3</v>
      </c>
      <c r="L942" s="64">
        <f>L940*1.5</f>
        <v>15.600000000000001</v>
      </c>
      <c r="M942" s="64"/>
      <c r="N942" s="25">
        <v>45821</v>
      </c>
      <c r="O942" s="64" t="s">
        <v>77</v>
      </c>
      <c r="P942" s="64" t="s">
        <v>77</v>
      </c>
      <c r="Q942" s="26">
        <v>45335</v>
      </c>
      <c r="R942" s="26" t="s">
        <v>238</v>
      </c>
      <c r="S942" s="23" t="s">
        <v>166</v>
      </c>
      <c r="T942" s="23" t="s">
        <v>166</v>
      </c>
      <c r="U942" s="112" t="s">
        <v>363</v>
      </c>
    </row>
    <row r="943" spans="2:21" s="144" customFormat="1" ht="28.5" customHeight="1" x14ac:dyDescent="0.2">
      <c r="B943" s="44" t="s">
        <v>160</v>
      </c>
      <c r="C943" s="23" t="s">
        <v>233</v>
      </c>
      <c r="D943" s="23" t="s">
        <v>195</v>
      </c>
      <c r="E943" s="23" t="s">
        <v>518</v>
      </c>
      <c r="F943" s="149">
        <f>F942/433.2</f>
        <v>0.47320383130271376</v>
      </c>
      <c r="G943" s="23">
        <v>3</v>
      </c>
      <c r="H943" s="23">
        <v>1001.2</v>
      </c>
      <c r="I943" s="23">
        <v>4</v>
      </c>
      <c r="J943" s="35" t="s">
        <v>97</v>
      </c>
      <c r="K943" s="23">
        <v>3</v>
      </c>
      <c r="L943" s="64">
        <f>L940*3</f>
        <v>31.200000000000003</v>
      </c>
      <c r="M943" s="64"/>
      <c r="N943" s="25">
        <v>45821</v>
      </c>
      <c r="O943" s="64" t="s">
        <v>77</v>
      </c>
      <c r="P943" s="64" t="s">
        <v>77</v>
      </c>
      <c r="Q943" s="26">
        <v>45335</v>
      </c>
      <c r="R943" s="26" t="s">
        <v>238</v>
      </c>
      <c r="S943" s="23" t="s">
        <v>166</v>
      </c>
      <c r="T943" s="23" t="s">
        <v>166</v>
      </c>
      <c r="U943" s="112" t="s">
        <v>363</v>
      </c>
    </row>
    <row r="944" spans="2:21" s="144" customFormat="1" ht="28.5" customHeight="1" x14ac:dyDescent="0.2">
      <c r="B944" s="44" t="s">
        <v>160</v>
      </c>
      <c r="C944" s="23" t="s">
        <v>233</v>
      </c>
      <c r="D944" s="23" t="s">
        <v>195</v>
      </c>
      <c r="E944" s="23" t="s">
        <v>518</v>
      </c>
      <c r="F944" s="23" t="s">
        <v>370</v>
      </c>
      <c r="G944" s="23">
        <v>3</v>
      </c>
      <c r="H944" s="23">
        <v>1001.2</v>
      </c>
      <c r="I944" s="23">
        <v>5</v>
      </c>
      <c r="J944" s="35" t="s">
        <v>96</v>
      </c>
      <c r="K944" s="23">
        <v>4</v>
      </c>
      <c r="L944" s="64">
        <f>L940*2</f>
        <v>20.8</v>
      </c>
      <c r="M944" s="64"/>
      <c r="N944" s="25">
        <v>45821</v>
      </c>
      <c r="O944" s="64" t="s">
        <v>77</v>
      </c>
      <c r="P944" s="64" t="s">
        <v>77</v>
      </c>
      <c r="Q944" s="26">
        <v>45335</v>
      </c>
      <c r="R944" s="26" t="s">
        <v>238</v>
      </c>
      <c r="S944" s="23" t="s">
        <v>166</v>
      </c>
      <c r="T944" s="23" t="s">
        <v>166</v>
      </c>
      <c r="U944" s="112" t="s">
        <v>363</v>
      </c>
    </row>
    <row r="945" spans="2:21" s="144" customFormat="1" ht="28.5" customHeight="1" x14ac:dyDescent="0.2">
      <c r="B945" s="44" t="s">
        <v>160</v>
      </c>
      <c r="C945" s="23" t="s">
        <v>233</v>
      </c>
      <c r="D945" s="23" t="s">
        <v>195</v>
      </c>
      <c r="E945" s="23" t="s">
        <v>518</v>
      </c>
      <c r="F945" s="23"/>
      <c r="G945" s="23">
        <v>3</v>
      </c>
      <c r="H945" s="23">
        <v>1001.2</v>
      </c>
      <c r="I945" s="23">
        <v>6</v>
      </c>
      <c r="J945" s="35" t="s">
        <v>72</v>
      </c>
      <c r="K945" s="23">
        <v>4</v>
      </c>
      <c r="L945" s="64">
        <f>L940*4</f>
        <v>41.6</v>
      </c>
      <c r="M945" s="64"/>
      <c r="N945" s="25">
        <v>45821</v>
      </c>
      <c r="O945" s="64" t="s">
        <v>77</v>
      </c>
      <c r="P945" s="64" t="s">
        <v>77</v>
      </c>
      <c r="Q945" s="26">
        <v>45335</v>
      </c>
      <c r="R945" s="26" t="s">
        <v>238</v>
      </c>
      <c r="S945" s="23" t="s">
        <v>166</v>
      </c>
      <c r="T945" s="23" t="s">
        <v>166</v>
      </c>
      <c r="U945" s="112" t="s">
        <v>363</v>
      </c>
    </row>
    <row r="946" spans="2:21" s="144" customFormat="1" ht="28.5" customHeight="1" x14ac:dyDescent="0.2">
      <c r="B946" s="44" t="s">
        <v>160</v>
      </c>
      <c r="C946" s="23" t="s">
        <v>233</v>
      </c>
      <c r="D946" s="23" t="s">
        <v>195</v>
      </c>
      <c r="E946" s="23" t="s">
        <v>518</v>
      </c>
      <c r="F946" s="23"/>
      <c r="G946" s="23">
        <v>3</v>
      </c>
      <c r="H946" s="23">
        <v>1001.2</v>
      </c>
      <c r="I946" s="23">
        <v>7</v>
      </c>
      <c r="J946" s="35" t="s">
        <v>72</v>
      </c>
      <c r="K946" s="23">
        <v>5</v>
      </c>
      <c r="L946" s="64">
        <f>L940*5</f>
        <v>52</v>
      </c>
      <c r="M946" s="64"/>
      <c r="N946" s="25">
        <v>45821</v>
      </c>
      <c r="O946" s="64" t="s">
        <v>77</v>
      </c>
      <c r="P946" s="64" t="s">
        <v>77</v>
      </c>
      <c r="Q946" s="26">
        <v>45335</v>
      </c>
      <c r="R946" s="26" t="s">
        <v>238</v>
      </c>
      <c r="S946" s="23" t="s">
        <v>166</v>
      </c>
      <c r="T946" s="23" t="s">
        <v>166</v>
      </c>
      <c r="U946" s="112" t="s">
        <v>363</v>
      </c>
    </row>
    <row r="947" spans="2:21" s="144" customFormat="1" ht="28.5" customHeight="1" x14ac:dyDescent="0.2">
      <c r="B947" s="44" t="s">
        <v>160</v>
      </c>
      <c r="C947" s="23" t="s">
        <v>233</v>
      </c>
      <c r="D947" s="23" t="s">
        <v>195</v>
      </c>
      <c r="E947" s="23" t="s">
        <v>518</v>
      </c>
      <c r="F947" s="23"/>
      <c r="G947" s="23">
        <v>3</v>
      </c>
      <c r="H947" s="23">
        <v>1001.2</v>
      </c>
      <c r="I947" s="23">
        <v>8</v>
      </c>
      <c r="J947" s="35" t="s">
        <v>72</v>
      </c>
      <c r="K947" s="23">
        <v>6</v>
      </c>
      <c r="L947" s="64">
        <f>L940*6</f>
        <v>62.400000000000006</v>
      </c>
      <c r="M947" s="64"/>
      <c r="N947" s="25">
        <v>45821</v>
      </c>
      <c r="O947" s="64" t="s">
        <v>77</v>
      </c>
      <c r="P947" s="64" t="s">
        <v>77</v>
      </c>
      <c r="Q947" s="26">
        <v>45335</v>
      </c>
      <c r="R947" s="26" t="s">
        <v>238</v>
      </c>
      <c r="S947" s="23" t="s">
        <v>166</v>
      </c>
      <c r="T947" s="23" t="s">
        <v>166</v>
      </c>
      <c r="U947" s="112" t="s">
        <v>363</v>
      </c>
    </row>
    <row r="948" spans="2:21" s="144" customFormat="1" ht="28.5" customHeight="1" x14ac:dyDescent="0.2">
      <c r="B948" s="44" t="s">
        <v>160</v>
      </c>
      <c r="C948" s="23" t="s">
        <v>233</v>
      </c>
      <c r="D948" s="23" t="s">
        <v>195</v>
      </c>
      <c r="E948" s="23" t="s">
        <v>518</v>
      </c>
      <c r="F948" s="23"/>
      <c r="G948" s="23">
        <v>3</v>
      </c>
      <c r="H948" s="23">
        <v>1001.2</v>
      </c>
      <c r="I948" s="23">
        <v>9</v>
      </c>
      <c r="J948" s="35" t="s">
        <v>72</v>
      </c>
      <c r="K948" s="23">
        <v>7</v>
      </c>
      <c r="L948" s="64">
        <f>L940*7</f>
        <v>72.8</v>
      </c>
      <c r="M948" s="64"/>
      <c r="N948" s="25">
        <v>45821</v>
      </c>
      <c r="O948" s="64" t="s">
        <v>77</v>
      </c>
      <c r="P948" s="64" t="s">
        <v>77</v>
      </c>
      <c r="Q948" s="26">
        <v>45335</v>
      </c>
      <c r="R948" s="26" t="s">
        <v>238</v>
      </c>
      <c r="S948" s="23" t="s">
        <v>166</v>
      </c>
      <c r="T948" s="23" t="s">
        <v>166</v>
      </c>
      <c r="U948" s="112" t="s">
        <v>363</v>
      </c>
    </row>
    <row r="949" spans="2:21" s="144" customFormat="1" ht="28.5" customHeight="1" x14ac:dyDescent="0.2">
      <c r="B949" s="44" t="s">
        <v>160</v>
      </c>
      <c r="C949" s="23" t="s">
        <v>233</v>
      </c>
      <c r="D949" s="23" t="s">
        <v>195</v>
      </c>
      <c r="E949" s="23" t="s">
        <v>518</v>
      </c>
      <c r="F949" s="23"/>
      <c r="G949" s="23">
        <v>3</v>
      </c>
      <c r="H949" s="23">
        <v>1001.2</v>
      </c>
      <c r="I949" s="23">
        <v>10</v>
      </c>
      <c r="J949" s="35" t="s">
        <v>72</v>
      </c>
      <c r="K949" s="23">
        <v>8</v>
      </c>
      <c r="L949" s="64">
        <f>L940*8</f>
        <v>83.2</v>
      </c>
      <c r="M949" s="64"/>
      <c r="N949" s="25">
        <v>45821</v>
      </c>
      <c r="O949" s="64"/>
      <c r="P949" s="64" t="s">
        <v>77</v>
      </c>
      <c r="Q949" s="26">
        <v>45335</v>
      </c>
      <c r="R949" s="26" t="s">
        <v>238</v>
      </c>
      <c r="S949" s="23" t="s">
        <v>166</v>
      </c>
      <c r="T949" s="23" t="s">
        <v>166</v>
      </c>
      <c r="U949" s="112" t="s">
        <v>363</v>
      </c>
    </row>
    <row r="950" spans="2:21" s="144" customFormat="1" ht="28.5" customHeight="1" x14ac:dyDescent="0.2">
      <c r="B950" s="44" t="s">
        <v>160</v>
      </c>
      <c r="C950" s="23" t="s">
        <v>233</v>
      </c>
      <c r="D950" s="23" t="s">
        <v>195</v>
      </c>
      <c r="E950" s="23" t="s">
        <v>518</v>
      </c>
      <c r="F950" s="23"/>
      <c r="G950" s="23">
        <v>3</v>
      </c>
      <c r="H950" s="23">
        <v>1001.2</v>
      </c>
      <c r="I950" s="23">
        <v>11</v>
      </c>
      <c r="J950" s="35" t="s">
        <v>100</v>
      </c>
      <c r="K950" s="23">
        <v>2</v>
      </c>
      <c r="L950" s="64">
        <v>4.9000000000000004</v>
      </c>
      <c r="M950" s="64"/>
      <c r="N950" s="25">
        <v>45821</v>
      </c>
      <c r="O950" s="64" t="s">
        <v>77</v>
      </c>
      <c r="P950" s="64" t="s">
        <v>77</v>
      </c>
      <c r="Q950" s="26">
        <v>45335</v>
      </c>
      <c r="R950" s="26" t="s">
        <v>238</v>
      </c>
      <c r="S950" s="23" t="s">
        <v>166</v>
      </c>
      <c r="T950" s="23" t="s">
        <v>166</v>
      </c>
      <c r="U950" s="112" t="s">
        <v>363</v>
      </c>
    </row>
    <row r="951" spans="2:21" s="144" customFormat="1" ht="28.5" customHeight="1" x14ac:dyDescent="0.2">
      <c r="B951" s="44" t="s">
        <v>160</v>
      </c>
      <c r="C951" s="23" t="s">
        <v>233</v>
      </c>
      <c r="D951" s="23" t="s">
        <v>195</v>
      </c>
      <c r="E951" s="23" t="s">
        <v>518</v>
      </c>
      <c r="F951" s="23"/>
      <c r="G951" s="23">
        <v>3</v>
      </c>
      <c r="H951" s="23">
        <v>1001.2</v>
      </c>
      <c r="I951" s="23">
        <v>12</v>
      </c>
      <c r="J951" s="35" t="s">
        <v>167</v>
      </c>
      <c r="K951" s="23" t="s">
        <v>77</v>
      </c>
      <c r="L951" s="64" t="s">
        <v>77</v>
      </c>
      <c r="M951" s="64"/>
      <c r="N951" s="25">
        <v>45821</v>
      </c>
      <c r="O951" s="23" t="s">
        <v>77</v>
      </c>
      <c r="P951" s="64" t="s">
        <v>77</v>
      </c>
      <c r="Q951" s="26">
        <v>45335</v>
      </c>
      <c r="R951" s="26" t="s">
        <v>238</v>
      </c>
      <c r="S951" s="23" t="s">
        <v>166</v>
      </c>
      <c r="T951" s="23" t="s">
        <v>166</v>
      </c>
      <c r="U951" s="112" t="s">
        <v>363</v>
      </c>
    </row>
    <row r="952" spans="2:21" s="144" customFormat="1" ht="28.5" customHeight="1" x14ac:dyDescent="0.2">
      <c r="B952" s="44" t="s">
        <v>160</v>
      </c>
      <c r="C952" s="23" t="s">
        <v>233</v>
      </c>
      <c r="D952" s="23" t="s">
        <v>195</v>
      </c>
      <c r="E952" s="23" t="s">
        <v>518</v>
      </c>
      <c r="F952" s="23" t="s">
        <v>393</v>
      </c>
      <c r="G952" s="23">
        <v>3</v>
      </c>
      <c r="H952" s="23">
        <v>1001.2</v>
      </c>
      <c r="I952" s="23">
        <v>1</v>
      </c>
      <c r="J952" s="35" t="s">
        <v>76</v>
      </c>
      <c r="K952" s="23">
        <v>2</v>
      </c>
      <c r="L952" s="24" t="s">
        <v>77</v>
      </c>
      <c r="M952" s="64"/>
      <c r="N952" s="25">
        <v>45821</v>
      </c>
      <c r="O952" s="23" t="s">
        <v>77</v>
      </c>
      <c r="P952" s="64" t="s">
        <v>77</v>
      </c>
      <c r="Q952" s="26">
        <v>45335</v>
      </c>
      <c r="R952" s="26" t="s">
        <v>238</v>
      </c>
      <c r="S952" s="23" t="s">
        <v>166</v>
      </c>
      <c r="T952" s="23" t="s">
        <v>166</v>
      </c>
      <c r="U952" s="112" t="s">
        <v>363</v>
      </c>
    </row>
    <row r="953" spans="2:21" s="144" customFormat="1" ht="28.5" customHeight="1" x14ac:dyDescent="0.2">
      <c r="B953" s="44" t="s">
        <v>160</v>
      </c>
      <c r="C953" s="23" t="s">
        <v>233</v>
      </c>
      <c r="D953" s="23" t="s">
        <v>195</v>
      </c>
      <c r="E953" s="23" t="s">
        <v>518</v>
      </c>
      <c r="F953" s="150">
        <v>205237.89</v>
      </c>
      <c r="G953" s="23">
        <v>3</v>
      </c>
      <c r="H953" s="23">
        <v>1001.2</v>
      </c>
      <c r="I953" s="23">
        <v>2</v>
      </c>
      <c r="J953" s="35" t="s">
        <v>82</v>
      </c>
      <c r="K953" s="23">
        <v>2</v>
      </c>
      <c r="L953" s="24" t="s">
        <v>77</v>
      </c>
      <c r="M953" s="64"/>
      <c r="N953" s="25">
        <v>45821</v>
      </c>
      <c r="O953" s="23" t="s">
        <v>77</v>
      </c>
      <c r="P953" s="64" t="s">
        <v>77</v>
      </c>
      <c r="Q953" s="26">
        <v>45335</v>
      </c>
      <c r="R953" s="26" t="s">
        <v>238</v>
      </c>
      <c r="S953" s="23" t="s">
        <v>166</v>
      </c>
      <c r="T953" s="23" t="s">
        <v>166</v>
      </c>
      <c r="U953" s="112" t="s">
        <v>363</v>
      </c>
    </row>
    <row r="954" spans="2:21" s="144" customFormat="1" ht="28.5" customHeight="1" x14ac:dyDescent="0.2">
      <c r="B954" s="44" t="s">
        <v>160</v>
      </c>
      <c r="C954" s="23" t="s">
        <v>233</v>
      </c>
      <c r="D954" s="23" t="s">
        <v>195</v>
      </c>
      <c r="E954" s="23" t="s">
        <v>518</v>
      </c>
      <c r="F954" s="148">
        <f>F953/1001.2</f>
        <v>204.9918997203356</v>
      </c>
      <c r="G954" s="23">
        <v>3</v>
      </c>
      <c r="H954" s="23">
        <v>1001.2</v>
      </c>
      <c r="I954" s="23">
        <v>3</v>
      </c>
      <c r="J954" s="35" t="s">
        <v>95</v>
      </c>
      <c r="K954" s="23">
        <v>3</v>
      </c>
      <c r="L954" s="64" t="s">
        <v>77</v>
      </c>
      <c r="M954" s="64"/>
      <c r="N954" s="25">
        <v>45821</v>
      </c>
      <c r="O954" s="23" t="s">
        <v>77</v>
      </c>
      <c r="P954" s="64" t="s">
        <v>77</v>
      </c>
      <c r="Q954" s="26">
        <v>45335</v>
      </c>
      <c r="R954" s="26" t="s">
        <v>238</v>
      </c>
      <c r="S954" s="23" t="s">
        <v>166</v>
      </c>
      <c r="T954" s="23" t="s">
        <v>166</v>
      </c>
      <c r="U954" s="112" t="s">
        <v>363</v>
      </c>
    </row>
    <row r="955" spans="2:21" s="144" customFormat="1" ht="28.5" customHeight="1" x14ac:dyDescent="0.2">
      <c r="B955" s="44" t="s">
        <v>160</v>
      </c>
      <c r="C955" s="23" t="s">
        <v>233</v>
      </c>
      <c r="D955" s="23" t="s">
        <v>195</v>
      </c>
      <c r="E955" s="23" t="s">
        <v>518</v>
      </c>
      <c r="F955" s="149">
        <f>F954/433.2</f>
        <v>0.47320383130271376</v>
      </c>
      <c r="G955" s="23">
        <v>3</v>
      </c>
      <c r="H955" s="23">
        <v>1001.2</v>
      </c>
      <c r="I955" s="23">
        <v>4</v>
      </c>
      <c r="J955" s="35" t="s">
        <v>97</v>
      </c>
      <c r="K955" s="23">
        <v>3</v>
      </c>
      <c r="L955" s="64" t="s">
        <v>77</v>
      </c>
      <c r="M955" s="64"/>
      <c r="N955" s="25">
        <v>45821</v>
      </c>
      <c r="O955" s="23" t="s">
        <v>77</v>
      </c>
      <c r="P955" s="64" t="s">
        <v>77</v>
      </c>
      <c r="Q955" s="26">
        <v>45335</v>
      </c>
      <c r="R955" s="26" t="s">
        <v>238</v>
      </c>
      <c r="S955" s="23" t="s">
        <v>166</v>
      </c>
      <c r="T955" s="23" t="s">
        <v>166</v>
      </c>
      <c r="U955" s="112" t="s">
        <v>363</v>
      </c>
    </row>
    <row r="956" spans="2:21" s="144" customFormat="1" ht="28.5" customHeight="1" x14ac:dyDescent="0.2">
      <c r="B956" s="44" t="s">
        <v>160</v>
      </c>
      <c r="C956" s="23" t="s">
        <v>233</v>
      </c>
      <c r="D956" s="23" t="s">
        <v>195</v>
      </c>
      <c r="E956" s="23" t="s">
        <v>518</v>
      </c>
      <c r="F956" s="23" t="s">
        <v>370</v>
      </c>
      <c r="G956" s="23">
        <v>3</v>
      </c>
      <c r="H956" s="23">
        <v>1001.2</v>
      </c>
      <c r="I956" s="23">
        <v>5</v>
      </c>
      <c r="J956" s="35" t="s">
        <v>96</v>
      </c>
      <c r="K956" s="23">
        <v>4</v>
      </c>
      <c r="L956" s="64" t="s">
        <v>77</v>
      </c>
      <c r="M956" s="64"/>
      <c r="N956" s="25">
        <v>45821</v>
      </c>
      <c r="O956" s="23" t="s">
        <v>77</v>
      </c>
      <c r="P956" s="64" t="s">
        <v>77</v>
      </c>
      <c r="Q956" s="26">
        <v>45335</v>
      </c>
      <c r="R956" s="26" t="s">
        <v>238</v>
      </c>
      <c r="S956" s="23" t="s">
        <v>166</v>
      </c>
      <c r="T956" s="23" t="s">
        <v>166</v>
      </c>
      <c r="U956" s="112" t="s">
        <v>363</v>
      </c>
    </row>
    <row r="957" spans="2:21" s="144" customFormat="1" ht="28.5" customHeight="1" x14ac:dyDescent="0.2">
      <c r="B957" s="44" t="s">
        <v>160</v>
      </c>
      <c r="C957" s="23" t="s">
        <v>233</v>
      </c>
      <c r="D957" s="23" t="s">
        <v>195</v>
      </c>
      <c r="E957" s="23" t="s">
        <v>518</v>
      </c>
      <c r="F957" s="23"/>
      <c r="G957" s="23">
        <v>3</v>
      </c>
      <c r="H957" s="23">
        <v>1001.2</v>
      </c>
      <c r="I957" s="23">
        <v>6</v>
      </c>
      <c r="J957" s="35" t="s">
        <v>72</v>
      </c>
      <c r="K957" s="23">
        <v>4</v>
      </c>
      <c r="L957" s="64">
        <v>300</v>
      </c>
      <c r="M957" s="64"/>
      <c r="N957" s="25">
        <v>45821</v>
      </c>
      <c r="O957" s="23" t="s">
        <v>77</v>
      </c>
      <c r="P957" s="64" t="s">
        <v>77</v>
      </c>
      <c r="Q957" s="26">
        <v>45335</v>
      </c>
      <c r="R957" s="26" t="s">
        <v>238</v>
      </c>
      <c r="S957" s="23" t="s">
        <v>166</v>
      </c>
      <c r="T957" s="23" t="s">
        <v>166</v>
      </c>
      <c r="U957" s="112" t="s">
        <v>363</v>
      </c>
    </row>
    <row r="958" spans="2:21" s="144" customFormat="1" ht="28.5" customHeight="1" x14ac:dyDescent="0.2">
      <c r="B958" s="44" t="s">
        <v>160</v>
      </c>
      <c r="C958" s="23" t="s">
        <v>233</v>
      </c>
      <c r="D958" s="23" t="s">
        <v>195</v>
      </c>
      <c r="E958" s="23" t="s">
        <v>518</v>
      </c>
      <c r="F958" s="23"/>
      <c r="G958" s="23">
        <v>3</v>
      </c>
      <c r="H958" s="23">
        <v>1001.2</v>
      </c>
      <c r="I958" s="23">
        <v>7</v>
      </c>
      <c r="J958" s="35" t="s">
        <v>72</v>
      </c>
      <c r="K958" s="23">
        <v>5</v>
      </c>
      <c r="L958" s="64">
        <v>376</v>
      </c>
      <c r="M958" s="64"/>
      <c r="N958" s="25">
        <v>45821</v>
      </c>
      <c r="O958" s="23" t="s">
        <v>77</v>
      </c>
      <c r="P958" s="64" t="s">
        <v>77</v>
      </c>
      <c r="Q958" s="26">
        <v>45335</v>
      </c>
      <c r="R958" s="26" t="s">
        <v>238</v>
      </c>
      <c r="S958" s="23" t="s">
        <v>166</v>
      </c>
      <c r="T958" s="23" t="s">
        <v>166</v>
      </c>
      <c r="U958" s="112" t="s">
        <v>363</v>
      </c>
    </row>
    <row r="959" spans="2:21" s="144" customFormat="1" ht="28.5" customHeight="1" x14ac:dyDescent="0.2">
      <c r="B959" s="44" t="s">
        <v>160</v>
      </c>
      <c r="C959" s="23" t="s">
        <v>233</v>
      </c>
      <c r="D959" s="23" t="s">
        <v>195</v>
      </c>
      <c r="E959" s="23" t="s">
        <v>518</v>
      </c>
      <c r="F959" s="23"/>
      <c r="G959" s="23">
        <v>3</v>
      </c>
      <c r="H959" s="23">
        <v>1001.2</v>
      </c>
      <c r="I959" s="23">
        <v>8</v>
      </c>
      <c r="J959" s="35" t="s">
        <v>72</v>
      </c>
      <c r="K959" s="23">
        <v>6</v>
      </c>
      <c r="L959" s="64">
        <v>451.2</v>
      </c>
      <c r="M959" s="64"/>
      <c r="N959" s="25">
        <v>45821</v>
      </c>
      <c r="O959" s="23" t="s">
        <v>77</v>
      </c>
      <c r="P959" s="64" t="s">
        <v>77</v>
      </c>
      <c r="Q959" s="26">
        <v>45335</v>
      </c>
      <c r="R959" s="26" t="s">
        <v>238</v>
      </c>
      <c r="S959" s="23" t="s">
        <v>166</v>
      </c>
      <c r="T959" s="23" t="s">
        <v>166</v>
      </c>
      <c r="U959" s="112" t="s">
        <v>363</v>
      </c>
    </row>
    <row r="960" spans="2:21" s="144" customFormat="1" ht="28.5" customHeight="1" x14ac:dyDescent="0.2">
      <c r="B960" s="44" t="s">
        <v>160</v>
      </c>
      <c r="C960" s="23" t="s">
        <v>233</v>
      </c>
      <c r="D960" s="23" t="s">
        <v>195</v>
      </c>
      <c r="E960" s="23" t="s">
        <v>518</v>
      </c>
      <c r="F960" s="23"/>
      <c r="G960" s="23">
        <v>3</v>
      </c>
      <c r="H960" s="23">
        <v>1001.2</v>
      </c>
      <c r="I960" s="23">
        <v>9</v>
      </c>
      <c r="J960" s="35" t="s">
        <v>72</v>
      </c>
      <c r="K960" s="23">
        <v>7</v>
      </c>
      <c r="L960" s="64">
        <v>526.4</v>
      </c>
      <c r="M960" s="64"/>
      <c r="N960" s="25">
        <v>45821</v>
      </c>
      <c r="O960" s="23" t="s">
        <v>77</v>
      </c>
      <c r="P960" s="64" t="s">
        <v>77</v>
      </c>
      <c r="Q960" s="26">
        <v>45335</v>
      </c>
      <c r="R960" s="26" t="s">
        <v>238</v>
      </c>
      <c r="S960" s="23" t="s">
        <v>166</v>
      </c>
      <c r="T960" s="23" t="s">
        <v>166</v>
      </c>
      <c r="U960" s="112" t="s">
        <v>363</v>
      </c>
    </row>
    <row r="961" spans="2:21" s="144" customFormat="1" ht="28.5" customHeight="1" x14ac:dyDescent="0.2">
      <c r="B961" s="44" t="s">
        <v>160</v>
      </c>
      <c r="C961" s="23" t="s">
        <v>233</v>
      </c>
      <c r="D961" s="23" t="s">
        <v>195</v>
      </c>
      <c r="E961" s="23" t="s">
        <v>518</v>
      </c>
      <c r="F961" s="23"/>
      <c r="G961" s="23">
        <v>3</v>
      </c>
      <c r="H961" s="23">
        <v>1001.2</v>
      </c>
      <c r="I961" s="23">
        <v>10</v>
      </c>
      <c r="J961" s="35" t="s">
        <v>72</v>
      </c>
      <c r="K961" s="23">
        <v>8</v>
      </c>
      <c r="L961" s="64">
        <v>601.6</v>
      </c>
      <c r="M961" s="64"/>
      <c r="N961" s="25">
        <v>45821</v>
      </c>
      <c r="O961" s="23" t="s">
        <v>77</v>
      </c>
      <c r="P961" s="64" t="s">
        <v>77</v>
      </c>
      <c r="Q961" s="26">
        <v>45335</v>
      </c>
      <c r="R961" s="26" t="s">
        <v>238</v>
      </c>
      <c r="S961" s="23" t="s">
        <v>166</v>
      </c>
      <c r="T961" s="23" t="s">
        <v>166</v>
      </c>
      <c r="U961" s="112" t="s">
        <v>363</v>
      </c>
    </row>
    <row r="962" spans="2:21" s="144" customFormat="1" ht="28.5" customHeight="1" x14ac:dyDescent="0.2">
      <c r="B962" s="44" t="s">
        <v>160</v>
      </c>
      <c r="C962" s="23" t="s">
        <v>233</v>
      </c>
      <c r="D962" s="23" t="s">
        <v>195</v>
      </c>
      <c r="E962" s="23" t="s">
        <v>518</v>
      </c>
      <c r="F962" s="23"/>
      <c r="G962" s="23">
        <v>3</v>
      </c>
      <c r="H962" s="23">
        <v>1001.2</v>
      </c>
      <c r="I962" s="23">
        <v>11</v>
      </c>
      <c r="J962" s="35" t="s">
        <v>100</v>
      </c>
      <c r="K962" s="23">
        <v>2</v>
      </c>
      <c r="L962" s="64" t="s">
        <v>77</v>
      </c>
      <c r="M962" s="64"/>
      <c r="N962" s="25">
        <v>45821</v>
      </c>
      <c r="O962" s="64" t="s">
        <v>77</v>
      </c>
      <c r="P962" s="64" t="s">
        <v>77</v>
      </c>
      <c r="Q962" s="26">
        <v>45335</v>
      </c>
      <c r="R962" s="26" t="s">
        <v>238</v>
      </c>
      <c r="S962" s="23" t="s">
        <v>166</v>
      </c>
      <c r="T962" s="23" t="s">
        <v>166</v>
      </c>
      <c r="U962" s="112" t="s">
        <v>363</v>
      </c>
    </row>
    <row r="963" spans="2:21" s="144" customFormat="1" ht="28.5" customHeight="1" x14ac:dyDescent="0.2">
      <c r="B963" s="44" t="s">
        <v>160</v>
      </c>
      <c r="C963" s="23" t="s">
        <v>233</v>
      </c>
      <c r="D963" s="23" t="s">
        <v>195</v>
      </c>
      <c r="E963" s="23" t="s">
        <v>518</v>
      </c>
      <c r="F963" s="23"/>
      <c r="G963" s="23">
        <v>3</v>
      </c>
      <c r="H963" s="23">
        <v>1001.2</v>
      </c>
      <c r="I963" s="23">
        <v>12</v>
      </c>
      <c r="J963" s="35" t="s">
        <v>167</v>
      </c>
      <c r="K963" s="23" t="s">
        <v>77</v>
      </c>
      <c r="L963" s="64" t="s">
        <v>77</v>
      </c>
      <c r="M963" s="64"/>
      <c r="N963" s="25">
        <v>45821</v>
      </c>
      <c r="O963" s="64" t="s">
        <v>77</v>
      </c>
      <c r="P963" s="64" t="s">
        <v>77</v>
      </c>
      <c r="Q963" s="26">
        <v>45335</v>
      </c>
      <c r="R963" s="26" t="s">
        <v>238</v>
      </c>
      <c r="S963" s="23" t="s">
        <v>166</v>
      </c>
      <c r="T963" s="23" t="s">
        <v>166</v>
      </c>
      <c r="U963" s="112" t="s">
        <v>363</v>
      </c>
    </row>
    <row r="964" spans="2:21" s="144" customFormat="1" ht="28.5" customHeight="1" x14ac:dyDescent="0.2">
      <c r="B964" s="44" t="s">
        <v>160</v>
      </c>
      <c r="C964" s="23" t="s">
        <v>303</v>
      </c>
      <c r="D964" s="23" t="s">
        <v>413</v>
      </c>
      <c r="E964" s="23" t="s">
        <v>519</v>
      </c>
      <c r="F964" s="23" t="s">
        <v>371</v>
      </c>
      <c r="G964" s="23">
        <v>1</v>
      </c>
      <c r="H964" s="23">
        <v>473</v>
      </c>
      <c r="I964" s="23">
        <v>1</v>
      </c>
      <c r="J964" s="35" t="s">
        <v>76</v>
      </c>
      <c r="K964" s="23">
        <v>2</v>
      </c>
      <c r="L964" s="24">
        <v>5.5</v>
      </c>
      <c r="M964" s="64" t="s">
        <v>77</v>
      </c>
      <c r="N964" s="25">
        <v>45351</v>
      </c>
      <c r="O964" s="64">
        <v>5.4</v>
      </c>
      <c r="P964" s="64" t="s">
        <v>77</v>
      </c>
      <c r="Q964" s="26">
        <v>45519</v>
      </c>
      <c r="R964" s="26" t="s">
        <v>238</v>
      </c>
      <c r="S964" s="23" t="s">
        <v>166</v>
      </c>
      <c r="T964" s="23" t="s">
        <v>166</v>
      </c>
      <c r="U964" s="110" t="s">
        <v>236</v>
      </c>
    </row>
    <row r="965" spans="2:21" s="144" customFormat="1" ht="28.5" customHeight="1" x14ac:dyDescent="0.2">
      <c r="B965" s="44" t="s">
        <v>160</v>
      </c>
      <c r="C965" s="23" t="s">
        <v>303</v>
      </c>
      <c r="D965" s="23" t="s">
        <v>413</v>
      </c>
      <c r="E965" s="23" t="s">
        <v>519</v>
      </c>
      <c r="F965" s="150">
        <v>181499.2</v>
      </c>
      <c r="G965" s="23">
        <v>1</v>
      </c>
      <c r="H965" s="23">
        <v>473</v>
      </c>
      <c r="I965" s="23">
        <v>2</v>
      </c>
      <c r="J965" s="35" t="s">
        <v>82</v>
      </c>
      <c r="K965" s="23">
        <v>2</v>
      </c>
      <c r="L965" s="24">
        <f>L964*2</f>
        <v>11</v>
      </c>
      <c r="M965" s="64" t="s">
        <v>77</v>
      </c>
      <c r="N965" s="25">
        <v>45351</v>
      </c>
      <c r="O965" s="24">
        <f>O964*2</f>
        <v>10.8</v>
      </c>
      <c r="P965" s="64" t="s">
        <v>77</v>
      </c>
      <c r="Q965" s="26">
        <v>45519</v>
      </c>
      <c r="R965" s="26" t="s">
        <v>238</v>
      </c>
      <c r="S965" s="23" t="s">
        <v>166</v>
      </c>
      <c r="T965" s="23" t="s">
        <v>166</v>
      </c>
      <c r="U965" s="110" t="s">
        <v>236</v>
      </c>
    </row>
    <row r="966" spans="2:21" s="144" customFormat="1" ht="28.5" customHeight="1" x14ac:dyDescent="0.2">
      <c r="B966" s="44" t="s">
        <v>160</v>
      </c>
      <c r="C966" s="23" t="s">
        <v>303</v>
      </c>
      <c r="D966" s="23" t="s">
        <v>413</v>
      </c>
      <c r="E966" s="23" t="s">
        <v>519</v>
      </c>
      <c r="F966" s="148">
        <f>F965/465.3</f>
        <v>390.06920266494734</v>
      </c>
      <c r="G966" s="23">
        <v>1</v>
      </c>
      <c r="H966" s="23">
        <v>473</v>
      </c>
      <c r="I966" s="23">
        <v>3</v>
      </c>
      <c r="J966" s="35" t="s">
        <v>95</v>
      </c>
      <c r="K966" s="23">
        <v>3</v>
      </c>
      <c r="L966" s="64">
        <f>L964*1.5</f>
        <v>8.25</v>
      </c>
      <c r="M966" s="64" t="s">
        <v>77</v>
      </c>
      <c r="N966" s="25">
        <v>45351</v>
      </c>
      <c r="O966" s="64">
        <f>O964*1.5</f>
        <v>8.1000000000000014</v>
      </c>
      <c r="P966" s="64" t="s">
        <v>77</v>
      </c>
      <c r="Q966" s="26">
        <v>45519</v>
      </c>
      <c r="R966" s="26" t="s">
        <v>238</v>
      </c>
      <c r="S966" s="23" t="s">
        <v>166</v>
      </c>
      <c r="T966" s="23" t="s">
        <v>166</v>
      </c>
      <c r="U966" s="110" t="s">
        <v>236</v>
      </c>
    </row>
    <row r="967" spans="2:21" s="144" customFormat="1" ht="28.5" customHeight="1" x14ac:dyDescent="0.2">
      <c r="B967" s="44" t="s">
        <v>160</v>
      </c>
      <c r="C967" s="23" t="s">
        <v>303</v>
      </c>
      <c r="D967" s="23" t="s">
        <v>413</v>
      </c>
      <c r="E967" s="23" t="s">
        <v>519</v>
      </c>
      <c r="F967" s="149">
        <f>F966/365</f>
        <v>1.0686827470272531</v>
      </c>
      <c r="G967" s="23">
        <v>1</v>
      </c>
      <c r="H967" s="23">
        <v>473</v>
      </c>
      <c r="I967" s="23">
        <v>4</v>
      </c>
      <c r="J967" s="35" t="s">
        <v>97</v>
      </c>
      <c r="K967" s="23">
        <v>3</v>
      </c>
      <c r="L967" s="64">
        <f>L964*3</f>
        <v>16.5</v>
      </c>
      <c r="M967" s="64" t="s">
        <v>77</v>
      </c>
      <c r="N967" s="25">
        <v>45351</v>
      </c>
      <c r="O967" s="64">
        <f>O964*3</f>
        <v>16.200000000000003</v>
      </c>
      <c r="P967" s="64" t="s">
        <v>77</v>
      </c>
      <c r="Q967" s="26">
        <v>45519</v>
      </c>
      <c r="R967" s="26" t="s">
        <v>238</v>
      </c>
      <c r="S967" s="23" t="s">
        <v>166</v>
      </c>
      <c r="T967" s="23" t="s">
        <v>166</v>
      </c>
      <c r="U967" s="110" t="s">
        <v>236</v>
      </c>
    </row>
    <row r="968" spans="2:21" s="144" customFormat="1" ht="28.5" customHeight="1" x14ac:dyDescent="0.2">
      <c r="B968" s="44" t="s">
        <v>160</v>
      </c>
      <c r="C968" s="23" t="s">
        <v>303</v>
      </c>
      <c r="D968" s="23" t="s">
        <v>413</v>
      </c>
      <c r="E968" s="23" t="s">
        <v>519</v>
      </c>
      <c r="F968" s="23" t="s">
        <v>370</v>
      </c>
      <c r="G968" s="23">
        <v>1</v>
      </c>
      <c r="H968" s="23">
        <v>473</v>
      </c>
      <c r="I968" s="23">
        <v>5</v>
      </c>
      <c r="J968" s="35" t="s">
        <v>96</v>
      </c>
      <c r="K968" s="23">
        <v>4</v>
      </c>
      <c r="L968" s="64">
        <f>L964*2</f>
        <v>11</v>
      </c>
      <c r="M968" s="64" t="s">
        <v>77</v>
      </c>
      <c r="N968" s="25">
        <v>45351</v>
      </c>
      <c r="O968" s="64">
        <f>O964*2</f>
        <v>10.8</v>
      </c>
      <c r="P968" s="64" t="s">
        <v>77</v>
      </c>
      <c r="Q968" s="26">
        <v>45519</v>
      </c>
      <c r="R968" s="26" t="s">
        <v>238</v>
      </c>
      <c r="S968" s="23" t="s">
        <v>166</v>
      </c>
      <c r="T968" s="23" t="s">
        <v>166</v>
      </c>
      <c r="U968" s="110" t="s">
        <v>236</v>
      </c>
    </row>
    <row r="969" spans="2:21" s="144" customFormat="1" ht="28.5" customHeight="1" x14ac:dyDescent="0.2">
      <c r="B969" s="44" t="s">
        <v>160</v>
      </c>
      <c r="C969" s="23" t="s">
        <v>303</v>
      </c>
      <c r="D969" s="23" t="s">
        <v>413</v>
      </c>
      <c r="E969" s="23" t="s">
        <v>519</v>
      </c>
      <c r="F969" s="23"/>
      <c r="G969" s="23">
        <v>1</v>
      </c>
      <c r="H969" s="23">
        <v>473</v>
      </c>
      <c r="I969" s="23">
        <v>6</v>
      </c>
      <c r="J969" s="35" t="s">
        <v>72</v>
      </c>
      <c r="K969" s="23">
        <v>4</v>
      </c>
      <c r="L969" s="64">
        <f>L964*4</f>
        <v>22</v>
      </c>
      <c r="M969" s="64" t="s">
        <v>77</v>
      </c>
      <c r="N969" s="25">
        <v>45351</v>
      </c>
      <c r="O969" s="64">
        <f>O964*4</f>
        <v>21.6</v>
      </c>
      <c r="P969" s="64" t="s">
        <v>77</v>
      </c>
      <c r="Q969" s="26">
        <v>45519</v>
      </c>
      <c r="R969" s="26" t="s">
        <v>238</v>
      </c>
      <c r="S969" s="23" t="s">
        <v>166</v>
      </c>
      <c r="T969" s="23" t="s">
        <v>166</v>
      </c>
      <c r="U969" s="110" t="s">
        <v>236</v>
      </c>
    </row>
    <row r="970" spans="2:21" s="144" customFormat="1" ht="28.5" customHeight="1" x14ac:dyDescent="0.2">
      <c r="B970" s="44" t="s">
        <v>160</v>
      </c>
      <c r="C970" s="23" t="s">
        <v>303</v>
      </c>
      <c r="D970" s="23" t="s">
        <v>413</v>
      </c>
      <c r="E970" s="23" t="s">
        <v>519</v>
      </c>
      <c r="F970" s="23"/>
      <c r="G970" s="23">
        <v>1</v>
      </c>
      <c r="H970" s="23">
        <v>473</v>
      </c>
      <c r="I970" s="23">
        <v>7</v>
      </c>
      <c r="J970" s="35" t="s">
        <v>72</v>
      </c>
      <c r="K970" s="23">
        <v>5</v>
      </c>
      <c r="L970" s="64">
        <f>L964*5</f>
        <v>27.5</v>
      </c>
      <c r="M970" s="64" t="s">
        <v>77</v>
      </c>
      <c r="N970" s="25">
        <v>45351</v>
      </c>
      <c r="O970" s="64">
        <f>O964*5</f>
        <v>27</v>
      </c>
      <c r="P970" s="64" t="s">
        <v>77</v>
      </c>
      <c r="Q970" s="26">
        <v>45519</v>
      </c>
      <c r="R970" s="26" t="s">
        <v>238</v>
      </c>
      <c r="S970" s="23" t="s">
        <v>166</v>
      </c>
      <c r="T970" s="23" t="s">
        <v>166</v>
      </c>
      <c r="U970" s="110" t="s">
        <v>236</v>
      </c>
    </row>
    <row r="971" spans="2:21" s="144" customFormat="1" ht="28.5" customHeight="1" x14ac:dyDescent="0.2">
      <c r="B971" s="44" t="s">
        <v>160</v>
      </c>
      <c r="C971" s="23" t="s">
        <v>303</v>
      </c>
      <c r="D971" s="23" t="s">
        <v>413</v>
      </c>
      <c r="E971" s="23" t="s">
        <v>519</v>
      </c>
      <c r="F971" s="23"/>
      <c r="G971" s="23">
        <v>1</v>
      </c>
      <c r="H971" s="23">
        <v>473</v>
      </c>
      <c r="I971" s="23">
        <v>8</v>
      </c>
      <c r="J971" s="35" t="s">
        <v>72</v>
      </c>
      <c r="K971" s="23">
        <v>6</v>
      </c>
      <c r="L971" s="64">
        <f>L964*6</f>
        <v>33</v>
      </c>
      <c r="M971" s="64" t="s">
        <v>77</v>
      </c>
      <c r="N971" s="25">
        <v>45351</v>
      </c>
      <c r="O971" s="64">
        <f>O964*6</f>
        <v>32.400000000000006</v>
      </c>
      <c r="P971" s="64" t="s">
        <v>77</v>
      </c>
      <c r="Q971" s="26">
        <v>45519</v>
      </c>
      <c r="R971" s="26" t="s">
        <v>238</v>
      </c>
      <c r="S971" s="23" t="s">
        <v>166</v>
      </c>
      <c r="T971" s="23" t="s">
        <v>166</v>
      </c>
      <c r="U971" s="110" t="s">
        <v>236</v>
      </c>
    </row>
    <row r="972" spans="2:21" s="144" customFormat="1" ht="28.5" customHeight="1" x14ac:dyDescent="0.2">
      <c r="B972" s="44" t="s">
        <v>160</v>
      </c>
      <c r="C972" s="23" t="s">
        <v>303</v>
      </c>
      <c r="D972" s="23" t="s">
        <v>413</v>
      </c>
      <c r="E972" s="23" t="s">
        <v>519</v>
      </c>
      <c r="F972" s="23"/>
      <c r="G972" s="23">
        <v>1</v>
      </c>
      <c r="H972" s="23">
        <v>473</v>
      </c>
      <c r="I972" s="23">
        <v>9</v>
      </c>
      <c r="J972" s="35" t="s">
        <v>100</v>
      </c>
      <c r="K972" s="23">
        <v>2</v>
      </c>
      <c r="L972" s="64">
        <v>2.75</v>
      </c>
      <c r="M972" s="64" t="s">
        <v>77</v>
      </c>
      <c r="N972" s="25">
        <v>45351</v>
      </c>
      <c r="O972" s="64">
        <f>O964*7</f>
        <v>37.800000000000004</v>
      </c>
      <c r="P972" s="64" t="s">
        <v>77</v>
      </c>
      <c r="Q972" s="26">
        <v>45519</v>
      </c>
      <c r="R972" s="26" t="s">
        <v>238</v>
      </c>
      <c r="S972" s="23" t="s">
        <v>166</v>
      </c>
      <c r="T972" s="23" t="s">
        <v>166</v>
      </c>
      <c r="U972" s="110" t="s">
        <v>236</v>
      </c>
    </row>
    <row r="973" spans="2:21" s="144" customFormat="1" ht="28.5" customHeight="1" x14ac:dyDescent="0.2">
      <c r="B973" s="44" t="s">
        <v>160</v>
      </c>
      <c r="C973" s="23" t="s">
        <v>303</v>
      </c>
      <c r="D973" s="23" t="s">
        <v>413</v>
      </c>
      <c r="E973" s="23" t="s">
        <v>519</v>
      </c>
      <c r="F973" s="23"/>
      <c r="G973" s="23">
        <v>1</v>
      </c>
      <c r="H973" s="23">
        <v>473</v>
      </c>
      <c r="I973" s="23">
        <v>10</v>
      </c>
      <c r="J973" s="35" t="s">
        <v>623</v>
      </c>
      <c r="K973" s="23" t="s">
        <v>77</v>
      </c>
      <c r="L973" s="23" t="s">
        <v>77</v>
      </c>
      <c r="M973" s="64" t="s">
        <v>77</v>
      </c>
      <c r="N973" s="25">
        <v>45351</v>
      </c>
      <c r="O973" s="64">
        <f>O964*8</f>
        <v>43.2</v>
      </c>
      <c r="P973" s="64" t="s">
        <v>77</v>
      </c>
      <c r="Q973" s="26">
        <v>45519</v>
      </c>
      <c r="R973" s="26" t="s">
        <v>238</v>
      </c>
      <c r="S973" s="23" t="s">
        <v>166</v>
      </c>
      <c r="T973" s="23" t="s">
        <v>166</v>
      </c>
      <c r="U973" s="110" t="s">
        <v>236</v>
      </c>
    </row>
    <row r="974" spans="2:21" s="144" customFormat="1" ht="28.5" customHeight="1" x14ac:dyDescent="0.2">
      <c r="B974" s="44" t="s">
        <v>160</v>
      </c>
      <c r="C974" s="23" t="s">
        <v>303</v>
      </c>
      <c r="D974" s="23" t="s">
        <v>414</v>
      </c>
      <c r="E974" s="23" t="s">
        <v>304</v>
      </c>
      <c r="F974" s="23"/>
      <c r="G974" s="23">
        <v>1</v>
      </c>
      <c r="H974" s="23">
        <v>473</v>
      </c>
      <c r="I974" s="23">
        <v>1</v>
      </c>
      <c r="J974" s="35" t="s">
        <v>76</v>
      </c>
      <c r="K974" s="23">
        <v>2</v>
      </c>
      <c r="L974" s="24">
        <v>5.5</v>
      </c>
      <c r="M974" s="64" t="s">
        <v>77</v>
      </c>
      <c r="N974" s="25">
        <v>45351</v>
      </c>
      <c r="O974" s="64">
        <v>5.4</v>
      </c>
      <c r="P974" s="64" t="s">
        <v>77</v>
      </c>
      <c r="Q974" s="26">
        <v>45519</v>
      </c>
      <c r="R974" s="26" t="s">
        <v>238</v>
      </c>
      <c r="S974" s="23" t="s">
        <v>166</v>
      </c>
      <c r="T974" s="23" t="s">
        <v>166</v>
      </c>
      <c r="U974" s="110" t="s">
        <v>236</v>
      </c>
    </row>
    <row r="975" spans="2:21" s="144" customFormat="1" ht="28.5" customHeight="1" x14ac:dyDescent="0.2">
      <c r="B975" s="44" t="s">
        <v>160</v>
      </c>
      <c r="C975" s="23" t="s">
        <v>303</v>
      </c>
      <c r="D975" s="23" t="s">
        <v>414</v>
      </c>
      <c r="E975" s="23" t="s">
        <v>304</v>
      </c>
      <c r="F975" s="23"/>
      <c r="G975" s="23">
        <v>1</v>
      </c>
      <c r="H975" s="23">
        <v>473</v>
      </c>
      <c r="I975" s="23">
        <v>2</v>
      </c>
      <c r="J975" s="35" t="s">
        <v>82</v>
      </c>
      <c r="K975" s="23">
        <v>2</v>
      </c>
      <c r="L975" s="24">
        <f>L974*2</f>
        <v>11</v>
      </c>
      <c r="M975" s="64" t="s">
        <v>77</v>
      </c>
      <c r="N975" s="25">
        <v>45351</v>
      </c>
      <c r="O975" s="24">
        <f>O974*2</f>
        <v>10.8</v>
      </c>
      <c r="P975" s="64" t="s">
        <v>77</v>
      </c>
      <c r="Q975" s="26">
        <v>45519</v>
      </c>
      <c r="R975" s="26" t="s">
        <v>238</v>
      </c>
      <c r="S975" s="23" t="s">
        <v>166</v>
      </c>
      <c r="T975" s="23" t="s">
        <v>166</v>
      </c>
      <c r="U975" s="110" t="s">
        <v>236</v>
      </c>
    </row>
    <row r="976" spans="2:21" s="144" customFormat="1" ht="28.5" customHeight="1" x14ac:dyDescent="0.2">
      <c r="B976" s="44" t="s">
        <v>160</v>
      </c>
      <c r="C976" s="23" t="s">
        <v>303</v>
      </c>
      <c r="D976" s="23" t="s">
        <v>414</v>
      </c>
      <c r="E976" s="23" t="s">
        <v>304</v>
      </c>
      <c r="F976" s="23"/>
      <c r="G976" s="23">
        <v>1</v>
      </c>
      <c r="H976" s="23">
        <v>473</v>
      </c>
      <c r="I976" s="23">
        <v>3</v>
      </c>
      <c r="J976" s="35" t="s">
        <v>95</v>
      </c>
      <c r="K976" s="23">
        <v>3</v>
      </c>
      <c r="L976" s="64">
        <f>L974*1.5</f>
        <v>8.25</v>
      </c>
      <c r="M976" s="64" t="s">
        <v>77</v>
      </c>
      <c r="N976" s="25">
        <v>45351</v>
      </c>
      <c r="O976" s="64">
        <f>O974*1.5</f>
        <v>8.1000000000000014</v>
      </c>
      <c r="P976" s="64" t="s">
        <v>77</v>
      </c>
      <c r="Q976" s="26">
        <v>45519</v>
      </c>
      <c r="R976" s="26" t="s">
        <v>238</v>
      </c>
      <c r="S976" s="23" t="s">
        <v>166</v>
      </c>
      <c r="T976" s="23" t="s">
        <v>166</v>
      </c>
      <c r="U976" s="110" t="s">
        <v>236</v>
      </c>
    </row>
    <row r="977" spans="2:21" s="144" customFormat="1" ht="28.5" customHeight="1" x14ac:dyDescent="0.2">
      <c r="B977" s="44" t="s">
        <v>160</v>
      </c>
      <c r="C977" s="23" t="s">
        <v>303</v>
      </c>
      <c r="D977" s="23" t="s">
        <v>414</v>
      </c>
      <c r="E977" s="23" t="s">
        <v>304</v>
      </c>
      <c r="F977" s="23"/>
      <c r="G977" s="23">
        <v>1</v>
      </c>
      <c r="H977" s="23">
        <v>473</v>
      </c>
      <c r="I977" s="23">
        <v>4</v>
      </c>
      <c r="J977" s="35" t="s">
        <v>97</v>
      </c>
      <c r="K977" s="23">
        <v>3</v>
      </c>
      <c r="L977" s="64">
        <f>L974*3</f>
        <v>16.5</v>
      </c>
      <c r="M977" s="64" t="s">
        <v>77</v>
      </c>
      <c r="N977" s="25">
        <v>45351</v>
      </c>
      <c r="O977" s="64">
        <f>O974*3</f>
        <v>16.200000000000003</v>
      </c>
      <c r="P977" s="64" t="s">
        <v>77</v>
      </c>
      <c r="Q977" s="26">
        <v>45519</v>
      </c>
      <c r="R977" s="26" t="s">
        <v>238</v>
      </c>
      <c r="S977" s="23" t="s">
        <v>166</v>
      </c>
      <c r="T977" s="23" t="s">
        <v>166</v>
      </c>
      <c r="U977" s="110" t="s">
        <v>236</v>
      </c>
    </row>
    <row r="978" spans="2:21" s="144" customFormat="1" ht="28.5" customHeight="1" x14ac:dyDescent="0.2">
      <c r="B978" s="44" t="s">
        <v>160</v>
      </c>
      <c r="C978" s="23" t="s">
        <v>303</v>
      </c>
      <c r="D978" s="23" t="s">
        <v>414</v>
      </c>
      <c r="E978" s="23" t="s">
        <v>304</v>
      </c>
      <c r="F978" s="23"/>
      <c r="G978" s="23">
        <v>1</v>
      </c>
      <c r="H978" s="23">
        <v>473</v>
      </c>
      <c r="I978" s="23">
        <v>5</v>
      </c>
      <c r="J978" s="35" t="s">
        <v>96</v>
      </c>
      <c r="K978" s="23">
        <v>4</v>
      </c>
      <c r="L978" s="64">
        <f>L974*2</f>
        <v>11</v>
      </c>
      <c r="M978" s="64" t="s">
        <v>77</v>
      </c>
      <c r="N978" s="25">
        <v>45351</v>
      </c>
      <c r="O978" s="64">
        <f>O974*2</f>
        <v>10.8</v>
      </c>
      <c r="P978" s="64" t="s">
        <v>77</v>
      </c>
      <c r="Q978" s="26">
        <v>45519</v>
      </c>
      <c r="R978" s="26" t="s">
        <v>238</v>
      </c>
      <c r="S978" s="23" t="s">
        <v>166</v>
      </c>
      <c r="T978" s="23" t="s">
        <v>166</v>
      </c>
      <c r="U978" s="110" t="s">
        <v>236</v>
      </c>
    </row>
    <row r="979" spans="2:21" s="144" customFormat="1" ht="28.5" customHeight="1" x14ac:dyDescent="0.2">
      <c r="B979" s="44" t="s">
        <v>160</v>
      </c>
      <c r="C979" s="23" t="s">
        <v>303</v>
      </c>
      <c r="D979" s="23" t="s">
        <v>414</v>
      </c>
      <c r="E979" s="23" t="s">
        <v>304</v>
      </c>
      <c r="F979" s="23"/>
      <c r="G979" s="23">
        <v>1</v>
      </c>
      <c r="H979" s="23">
        <v>473</v>
      </c>
      <c r="I979" s="23">
        <v>6</v>
      </c>
      <c r="J979" s="35" t="s">
        <v>72</v>
      </c>
      <c r="K979" s="23">
        <v>4</v>
      </c>
      <c r="L979" s="64">
        <f>L974*4</f>
        <v>22</v>
      </c>
      <c r="M979" s="64" t="s">
        <v>77</v>
      </c>
      <c r="N979" s="25">
        <v>45351</v>
      </c>
      <c r="O979" s="64">
        <f>O974*4</f>
        <v>21.6</v>
      </c>
      <c r="P979" s="64" t="s">
        <v>77</v>
      </c>
      <c r="Q979" s="26">
        <v>45519</v>
      </c>
      <c r="R979" s="26" t="s">
        <v>238</v>
      </c>
      <c r="S979" s="23" t="s">
        <v>166</v>
      </c>
      <c r="T979" s="23" t="s">
        <v>166</v>
      </c>
      <c r="U979" s="110" t="s">
        <v>236</v>
      </c>
    </row>
    <row r="980" spans="2:21" s="144" customFormat="1" ht="28.5" customHeight="1" x14ac:dyDescent="0.2">
      <c r="B980" s="44" t="s">
        <v>160</v>
      </c>
      <c r="C980" s="23" t="s">
        <v>303</v>
      </c>
      <c r="D980" s="23" t="s">
        <v>414</v>
      </c>
      <c r="E980" s="23" t="s">
        <v>304</v>
      </c>
      <c r="F980" s="23"/>
      <c r="G980" s="23">
        <v>1</v>
      </c>
      <c r="H980" s="23">
        <v>473</v>
      </c>
      <c r="I980" s="23">
        <v>7</v>
      </c>
      <c r="J980" s="35" t="s">
        <v>72</v>
      </c>
      <c r="K980" s="23">
        <v>5</v>
      </c>
      <c r="L980" s="64">
        <f>L974*5</f>
        <v>27.5</v>
      </c>
      <c r="M980" s="64" t="s">
        <v>77</v>
      </c>
      <c r="N980" s="25">
        <v>45351</v>
      </c>
      <c r="O980" s="64">
        <f>O974*5</f>
        <v>27</v>
      </c>
      <c r="P980" s="64" t="s">
        <v>77</v>
      </c>
      <c r="Q980" s="26">
        <v>45519</v>
      </c>
      <c r="R980" s="26" t="s">
        <v>238</v>
      </c>
      <c r="S980" s="23" t="s">
        <v>166</v>
      </c>
      <c r="T980" s="23" t="s">
        <v>166</v>
      </c>
      <c r="U980" s="110" t="s">
        <v>236</v>
      </c>
    </row>
    <row r="981" spans="2:21" s="144" customFormat="1" ht="28.5" customHeight="1" x14ac:dyDescent="0.2">
      <c r="B981" s="44" t="s">
        <v>160</v>
      </c>
      <c r="C981" s="23" t="s">
        <v>303</v>
      </c>
      <c r="D981" s="23" t="s">
        <v>414</v>
      </c>
      <c r="E981" s="23" t="s">
        <v>304</v>
      </c>
      <c r="F981" s="23"/>
      <c r="G981" s="23">
        <v>1</v>
      </c>
      <c r="H981" s="23">
        <v>473</v>
      </c>
      <c r="I981" s="23">
        <v>8</v>
      </c>
      <c r="J981" s="35" t="s">
        <v>72</v>
      </c>
      <c r="K981" s="23">
        <v>6</v>
      </c>
      <c r="L981" s="64">
        <f>L974*6</f>
        <v>33</v>
      </c>
      <c r="M981" s="64" t="s">
        <v>77</v>
      </c>
      <c r="N981" s="25">
        <v>45351</v>
      </c>
      <c r="O981" s="64">
        <f>O974*6</f>
        <v>32.400000000000006</v>
      </c>
      <c r="P981" s="64" t="s">
        <v>77</v>
      </c>
      <c r="Q981" s="26">
        <v>45519</v>
      </c>
      <c r="R981" s="26" t="s">
        <v>238</v>
      </c>
      <c r="S981" s="23" t="s">
        <v>166</v>
      </c>
      <c r="T981" s="23" t="s">
        <v>166</v>
      </c>
      <c r="U981" s="110" t="s">
        <v>236</v>
      </c>
    </row>
    <row r="982" spans="2:21" s="144" customFormat="1" ht="28.5" customHeight="1" x14ac:dyDescent="0.2">
      <c r="B982" s="44" t="s">
        <v>160</v>
      </c>
      <c r="C982" s="23" t="s">
        <v>303</v>
      </c>
      <c r="D982" s="23" t="s">
        <v>414</v>
      </c>
      <c r="E982" s="23" t="s">
        <v>304</v>
      </c>
      <c r="F982" s="23"/>
      <c r="G982" s="23">
        <v>1</v>
      </c>
      <c r="H982" s="23">
        <v>473</v>
      </c>
      <c r="I982" s="23">
        <v>9</v>
      </c>
      <c r="J982" s="35" t="s">
        <v>100</v>
      </c>
      <c r="K982" s="23">
        <v>2</v>
      </c>
      <c r="L982" s="64">
        <v>2.75</v>
      </c>
      <c r="M982" s="64" t="s">
        <v>77</v>
      </c>
      <c r="N982" s="25">
        <v>45351</v>
      </c>
      <c r="O982" s="64">
        <f>O974*7</f>
        <v>37.800000000000004</v>
      </c>
      <c r="P982" s="64" t="s">
        <v>77</v>
      </c>
      <c r="Q982" s="26">
        <v>45519</v>
      </c>
      <c r="R982" s="26" t="s">
        <v>238</v>
      </c>
      <c r="S982" s="23" t="s">
        <v>166</v>
      </c>
      <c r="T982" s="23" t="s">
        <v>166</v>
      </c>
      <c r="U982" s="110" t="s">
        <v>236</v>
      </c>
    </row>
    <row r="983" spans="2:21" s="144" customFormat="1" ht="28.5" customHeight="1" x14ac:dyDescent="0.2">
      <c r="B983" s="44" t="s">
        <v>160</v>
      </c>
      <c r="C983" s="23" t="s">
        <v>303</v>
      </c>
      <c r="D983" s="23" t="s">
        <v>414</v>
      </c>
      <c r="E983" s="23" t="s">
        <v>304</v>
      </c>
      <c r="F983" s="23"/>
      <c r="G983" s="23">
        <v>1</v>
      </c>
      <c r="H983" s="23">
        <v>473</v>
      </c>
      <c r="I983" s="23">
        <v>10</v>
      </c>
      <c r="J983" s="35" t="s">
        <v>167</v>
      </c>
      <c r="K983" s="23" t="s">
        <v>77</v>
      </c>
      <c r="L983" s="23" t="s">
        <v>77</v>
      </c>
      <c r="M983" s="64" t="s">
        <v>77</v>
      </c>
      <c r="N983" s="25">
        <v>45351</v>
      </c>
      <c r="O983" s="64">
        <f>O974*8</f>
        <v>43.2</v>
      </c>
      <c r="P983" s="64" t="s">
        <v>77</v>
      </c>
      <c r="Q983" s="26">
        <v>45519</v>
      </c>
      <c r="R983" s="26" t="s">
        <v>238</v>
      </c>
      <c r="S983" s="23" t="s">
        <v>166</v>
      </c>
      <c r="T983" s="23" t="s">
        <v>166</v>
      </c>
      <c r="U983" s="110" t="s">
        <v>236</v>
      </c>
    </row>
    <row r="984" spans="2:21" s="144" customFormat="1" ht="28.5" customHeight="1" x14ac:dyDescent="0.2">
      <c r="B984" s="44" t="s">
        <v>160</v>
      </c>
      <c r="C984" s="23" t="s">
        <v>303</v>
      </c>
      <c r="D984" s="23" t="s">
        <v>414</v>
      </c>
      <c r="E984" s="23" t="s">
        <v>305</v>
      </c>
      <c r="F984" s="23"/>
      <c r="G984" s="23">
        <v>1</v>
      </c>
      <c r="H984" s="23">
        <v>473</v>
      </c>
      <c r="I984" s="23">
        <v>1</v>
      </c>
      <c r="J984" s="35" t="s">
        <v>76</v>
      </c>
      <c r="K984" s="23">
        <v>2</v>
      </c>
      <c r="L984" s="24">
        <v>5.5</v>
      </c>
      <c r="M984" s="64" t="s">
        <v>77</v>
      </c>
      <c r="N984" s="25">
        <v>45351</v>
      </c>
      <c r="O984" s="64">
        <v>5.4</v>
      </c>
      <c r="P984" s="64" t="s">
        <v>77</v>
      </c>
      <c r="Q984" s="26">
        <v>45519</v>
      </c>
      <c r="R984" s="26" t="s">
        <v>238</v>
      </c>
      <c r="S984" s="23" t="s">
        <v>166</v>
      </c>
      <c r="T984" s="23" t="s">
        <v>166</v>
      </c>
      <c r="U984" s="110" t="s">
        <v>236</v>
      </c>
    </row>
    <row r="985" spans="2:21" s="144" customFormat="1" ht="28.5" customHeight="1" x14ac:dyDescent="0.2">
      <c r="B985" s="44" t="s">
        <v>160</v>
      </c>
      <c r="C985" s="23" t="s">
        <v>303</v>
      </c>
      <c r="D985" s="23" t="s">
        <v>414</v>
      </c>
      <c r="E985" s="23" t="s">
        <v>305</v>
      </c>
      <c r="F985" s="23"/>
      <c r="G985" s="23">
        <v>1</v>
      </c>
      <c r="H985" s="23">
        <v>473</v>
      </c>
      <c r="I985" s="23">
        <v>2</v>
      </c>
      <c r="J985" s="35" t="s">
        <v>82</v>
      </c>
      <c r="K985" s="23">
        <v>2</v>
      </c>
      <c r="L985" s="24">
        <f>L984*2</f>
        <v>11</v>
      </c>
      <c r="M985" s="64" t="s">
        <v>77</v>
      </c>
      <c r="N985" s="25">
        <v>45351</v>
      </c>
      <c r="O985" s="24">
        <f>O984*2</f>
        <v>10.8</v>
      </c>
      <c r="P985" s="64" t="s">
        <v>77</v>
      </c>
      <c r="Q985" s="26">
        <v>45519</v>
      </c>
      <c r="R985" s="26" t="s">
        <v>238</v>
      </c>
      <c r="S985" s="23" t="s">
        <v>166</v>
      </c>
      <c r="T985" s="23" t="s">
        <v>166</v>
      </c>
      <c r="U985" s="110" t="s">
        <v>236</v>
      </c>
    </row>
    <row r="986" spans="2:21" s="144" customFormat="1" ht="28.5" customHeight="1" x14ac:dyDescent="0.2">
      <c r="B986" s="44" t="s">
        <v>160</v>
      </c>
      <c r="C986" s="23" t="s">
        <v>303</v>
      </c>
      <c r="D986" s="23" t="s">
        <v>414</v>
      </c>
      <c r="E986" s="23" t="s">
        <v>305</v>
      </c>
      <c r="F986" s="23"/>
      <c r="G986" s="23">
        <v>1</v>
      </c>
      <c r="H986" s="23">
        <v>473</v>
      </c>
      <c r="I986" s="23">
        <v>3</v>
      </c>
      <c r="J986" s="35" t="s">
        <v>95</v>
      </c>
      <c r="K986" s="23">
        <v>3</v>
      </c>
      <c r="L986" s="64">
        <f>L984*1.5</f>
        <v>8.25</v>
      </c>
      <c r="M986" s="64" t="s">
        <v>77</v>
      </c>
      <c r="N986" s="25">
        <v>45351</v>
      </c>
      <c r="O986" s="64">
        <f>O984*1.5</f>
        <v>8.1000000000000014</v>
      </c>
      <c r="P986" s="64" t="s">
        <v>77</v>
      </c>
      <c r="Q986" s="26">
        <v>45519</v>
      </c>
      <c r="R986" s="26" t="s">
        <v>238</v>
      </c>
      <c r="S986" s="23" t="s">
        <v>166</v>
      </c>
      <c r="T986" s="23" t="s">
        <v>166</v>
      </c>
      <c r="U986" s="110" t="s">
        <v>236</v>
      </c>
    </row>
    <row r="987" spans="2:21" s="144" customFormat="1" ht="28.5" customHeight="1" x14ac:dyDescent="0.2">
      <c r="B987" s="44" t="s">
        <v>160</v>
      </c>
      <c r="C987" s="23" t="s">
        <v>303</v>
      </c>
      <c r="D987" s="23" t="s">
        <v>414</v>
      </c>
      <c r="E987" s="23" t="s">
        <v>305</v>
      </c>
      <c r="F987" s="23"/>
      <c r="G987" s="23">
        <v>1</v>
      </c>
      <c r="H987" s="23">
        <v>473</v>
      </c>
      <c r="I987" s="23">
        <v>4</v>
      </c>
      <c r="J987" s="35" t="s">
        <v>97</v>
      </c>
      <c r="K987" s="23">
        <v>3</v>
      </c>
      <c r="L987" s="64">
        <f>L984*3</f>
        <v>16.5</v>
      </c>
      <c r="M987" s="64" t="s">
        <v>77</v>
      </c>
      <c r="N987" s="25">
        <v>45351</v>
      </c>
      <c r="O987" s="64">
        <f>O984*3</f>
        <v>16.200000000000003</v>
      </c>
      <c r="P987" s="64" t="s">
        <v>77</v>
      </c>
      <c r="Q987" s="26">
        <v>45519</v>
      </c>
      <c r="R987" s="26" t="s">
        <v>238</v>
      </c>
      <c r="S987" s="23" t="s">
        <v>166</v>
      </c>
      <c r="T987" s="23" t="s">
        <v>166</v>
      </c>
      <c r="U987" s="110" t="s">
        <v>236</v>
      </c>
    </row>
    <row r="988" spans="2:21" s="144" customFormat="1" ht="28.5" customHeight="1" x14ac:dyDescent="0.2">
      <c r="B988" s="44" t="s">
        <v>160</v>
      </c>
      <c r="C988" s="23" t="s">
        <v>303</v>
      </c>
      <c r="D988" s="23" t="s">
        <v>414</v>
      </c>
      <c r="E988" s="23" t="s">
        <v>305</v>
      </c>
      <c r="F988" s="23"/>
      <c r="G988" s="23">
        <v>1</v>
      </c>
      <c r="H988" s="23">
        <v>473</v>
      </c>
      <c r="I988" s="23">
        <v>5</v>
      </c>
      <c r="J988" s="35" t="s">
        <v>96</v>
      </c>
      <c r="K988" s="23">
        <v>4</v>
      </c>
      <c r="L988" s="64">
        <f>L984*2</f>
        <v>11</v>
      </c>
      <c r="M988" s="64" t="s">
        <v>77</v>
      </c>
      <c r="N988" s="25">
        <v>45351</v>
      </c>
      <c r="O988" s="64">
        <f>O984*2</f>
        <v>10.8</v>
      </c>
      <c r="P988" s="64" t="s">
        <v>77</v>
      </c>
      <c r="Q988" s="26">
        <v>45519</v>
      </c>
      <c r="R988" s="26" t="s">
        <v>238</v>
      </c>
      <c r="S988" s="23" t="s">
        <v>166</v>
      </c>
      <c r="T988" s="23" t="s">
        <v>166</v>
      </c>
      <c r="U988" s="110" t="s">
        <v>236</v>
      </c>
    </row>
    <row r="989" spans="2:21" s="144" customFormat="1" ht="28.5" customHeight="1" x14ac:dyDescent="0.2">
      <c r="B989" s="44" t="s">
        <v>160</v>
      </c>
      <c r="C989" s="23" t="s">
        <v>303</v>
      </c>
      <c r="D989" s="23" t="s">
        <v>414</v>
      </c>
      <c r="E989" s="23" t="s">
        <v>305</v>
      </c>
      <c r="F989" s="23"/>
      <c r="G989" s="23">
        <v>1</v>
      </c>
      <c r="H989" s="23">
        <v>473</v>
      </c>
      <c r="I989" s="23">
        <v>6</v>
      </c>
      <c r="J989" s="35" t="s">
        <v>72</v>
      </c>
      <c r="K989" s="23">
        <v>4</v>
      </c>
      <c r="L989" s="64">
        <f>L984*4</f>
        <v>22</v>
      </c>
      <c r="M989" s="64" t="s">
        <v>77</v>
      </c>
      <c r="N989" s="25">
        <v>45351</v>
      </c>
      <c r="O989" s="64">
        <f>O984*4</f>
        <v>21.6</v>
      </c>
      <c r="P989" s="64" t="s">
        <v>77</v>
      </c>
      <c r="Q989" s="26">
        <v>45519</v>
      </c>
      <c r="R989" s="26" t="s">
        <v>238</v>
      </c>
      <c r="S989" s="23" t="s">
        <v>166</v>
      </c>
      <c r="T989" s="23" t="s">
        <v>166</v>
      </c>
      <c r="U989" s="110" t="s">
        <v>236</v>
      </c>
    </row>
    <row r="990" spans="2:21" s="144" customFormat="1" ht="28.5" customHeight="1" x14ac:dyDescent="0.2">
      <c r="B990" s="44" t="s">
        <v>160</v>
      </c>
      <c r="C990" s="23" t="s">
        <v>303</v>
      </c>
      <c r="D990" s="23" t="s">
        <v>414</v>
      </c>
      <c r="E990" s="23" t="s">
        <v>305</v>
      </c>
      <c r="F990" s="23"/>
      <c r="G990" s="23">
        <v>1</v>
      </c>
      <c r="H990" s="23">
        <v>473</v>
      </c>
      <c r="I990" s="23">
        <v>7</v>
      </c>
      <c r="J990" s="35" t="s">
        <v>72</v>
      </c>
      <c r="K990" s="23">
        <v>5</v>
      </c>
      <c r="L990" s="64">
        <f>L984*5</f>
        <v>27.5</v>
      </c>
      <c r="M990" s="64" t="s">
        <v>77</v>
      </c>
      <c r="N990" s="25">
        <v>45351</v>
      </c>
      <c r="O990" s="64">
        <f>O984*5</f>
        <v>27</v>
      </c>
      <c r="P990" s="64" t="s">
        <v>77</v>
      </c>
      <c r="Q990" s="26">
        <v>45519</v>
      </c>
      <c r="R990" s="26" t="s">
        <v>238</v>
      </c>
      <c r="S990" s="23" t="s">
        <v>166</v>
      </c>
      <c r="T990" s="23" t="s">
        <v>166</v>
      </c>
      <c r="U990" s="110" t="s">
        <v>236</v>
      </c>
    </row>
    <row r="991" spans="2:21" s="144" customFormat="1" ht="28.5" customHeight="1" x14ac:dyDescent="0.2">
      <c r="B991" s="44" t="s">
        <v>160</v>
      </c>
      <c r="C991" s="23" t="s">
        <v>303</v>
      </c>
      <c r="D991" s="23" t="s">
        <v>414</v>
      </c>
      <c r="E991" s="23" t="s">
        <v>305</v>
      </c>
      <c r="F991" s="23"/>
      <c r="G991" s="23">
        <v>1</v>
      </c>
      <c r="H991" s="23">
        <v>473</v>
      </c>
      <c r="I991" s="23">
        <v>8</v>
      </c>
      <c r="J991" s="35" t="s">
        <v>72</v>
      </c>
      <c r="K991" s="23">
        <v>6</v>
      </c>
      <c r="L991" s="64">
        <f>L984*6</f>
        <v>33</v>
      </c>
      <c r="M991" s="64" t="s">
        <v>77</v>
      </c>
      <c r="N991" s="25">
        <v>45351</v>
      </c>
      <c r="O991" s="64">
        <f>O984*6</f>
        <v>32.400000000000006</v>
      </c>
      <c r="P991" s="64" t="s">
        <v>77</v>
      </c>
      <c r="Q991" s="26">
        <v>45519</v>
      </c>
      <c r="R991" s="26" t="s">
        <v>238</v>
      </c>
      <c r="S991" s="23" t="s">
        <v>166</v>
      </c>
      <c r="T991" s="23" t="s">
        <v>166</v>
      </c>
      <c r="U991" s="110" t="s">
        <v>236</v>
      </c>
    </row>
    <row r="992" spans="2:21" s="144" customFormat="1" ht="28.5" customHeight="1" x14ac:dyDescent="0.2">
      <c r="B992" s="44" t="s">
        <v>160</v>
      </c>
      <c r="C992" s="23" t="s">
        <v>303</v>
      </c>
      <c r="D992" s="23" t="s">
        <v>414</v>
      </c>
      <c r="E992" s="23" t="s">
        <v>305</v>
      </c>
      <c r="F992" s="23"/>
      <c r="G992" s="23">
        <v>1</v>
      </c>
      <c r="H992" s="23">
        <v>473</v>
      </c>
      <c r="I992" s="23">
        <v>9</v>
      </c>
      <c r="J992" s="35" t="s">
        <v>100</v>
      </c>
      <c r="K992" s="23">
        <v>2</v>
      </c>
      <c r="L992" s="64">
        <v>2.75</v>
      </c>
      <c r="M992" s="64" t="s">
        <v>77</v>
      </c>
      <c r="N992" s="25">
        <v>45351</v>
      </c>
      <c r="O992" s="64">
        <f>O984*7</f>
        <v>37.800000000000004</v>
      </c>
      <c r="P992" s="64" t="s">
        <v>77</v>
      </c>
      <c r="Q992" s="26">
        <v>45519</v>
      </c>
      <c r="R992" s="26" t="s">
        <v>238</v>
      </c>
      <c r="S992" s="23" t="s">
        <v>166</v>
      </c>
      <c r="T992" s="23" t="s">
        <v>166</v>
      </c>
      <c r="U992" s="110" t="s">
        <v>236</v>
      </c>
    </row>
    <row r="993" spans="2:21" s="144" customFormat="1" ht="28.5" customHeight="1" x14ac:dyDescent="0.2">
      <c r="B993" s="44" t="s">
        <v>160</v>
      </c>
      <c r="C993" s="23" t="s">
        <v>303</v>
      </c>
      <c r="D993" s="23" t="s">
        <v>414</v>
      </c>
      <c r="E993" s="23" t="s">
        <v>305</v>
      </c>
      <c r="F993" s="23"/>
      <c r="G993" s="23">
        <v>1</v>
      </c>
      <c r="H993" s="23">
        <v>473</v>
      </c>
      <c r="I993" s="23">
        <v>10</v>
      </c>
      <c r="J993" s="35" t="s">
        <v>167</v>
      </c>
      <c r="K993" s="23" t="s">
        <v>77</v>
      </c>
      <c r="L993" s="23" t="s">
        <v>77</v>
      </c>
      <c r="M993" s="64" t="s">
        <v>77</v>
      </c>
      <c r="N993" s="25">
        <v>45351</v>
      </c>
      <c r="O993" s="64">
        <f>O984*8</f>
        <v>43.2</v>
      </c>
      <c r="P993" s="64" t="s">
        <v>77</v>
      </c>
      <c r="Q993" s="26">
        <v>45519</v>
      </c>
      <c r="R993" s="26" t="s">
        <v>238</v>
      </c>
      <c r="S993" s="23" t="s">
        <v>166</v>
      </c>
      <c r="T993" s="23" t="s">
        <v>166</v>
      </c>
      <c r="U993" s="110" t="s">
        <v>236</v>
      </c>
    </row>
    <row r="994" spans="2:21" s="144" customFormat="1" ht="28.5" customHeight="1" x14ac:dyDescent="0.2">
      <c r="B994" s="44" t="s">
        <v>160</v>
      </c>
      <c r="C994" s="23" t="s">
        <v>303</v>
      </c>
      <c r="D994" s="23" t="s">
        <v>415</v>
      </c>
      <c r="E994" s="23" t="s">
        <v>306</v>
      </c>
      <c r="F994" s="23"/>
      <c r="G994" s="23">
        <v>1</v>
      </c>
      <c r="H994" s="23">
        <v>473</v>
      </c>
      <c r="I994" s="23">
        <v>1</v>
      </c>
      <c r="J994" s="35" t="s">
        <v>76</v>
      </c>
      <c r="K994" s="23">
        <v>2</v>
      </c>
      <c r="L994" s="24">
        <v>5.5</v>
      </c>
      <c r="M994" s="64" t="s">
        <v>77</v>
      </c>
      <c r="N994" s="25">
        <v>45351</v>
      </c>
      <c r="O994" s="64">
        <v>5.4</v>
      </c>
      <c r="P994" s="64" t="s">
        <v>77</v>
      </c>
      <c r="Q994" s="26">
        <v>45519</v>
      </c>
      <c r="R994" s="26" t="s">
        <v>238</v>
      </c>
      <c r="S994" s="23" t="s">
        <v>166</v>
      </c>
      <c r="T994" s="23" t="s">
        <v>166</v>
      </c>
      <c r="U994" s="110" t="s">
        <v>236</v>
      </c>
    </row>
    <row r="995" spans="2:21" s="144" customFormat="1" ht="28.5" customHeight="1" x14ac:dyDescent="0.2">
      <c r="B995" s="44" t="s">
        <v>160</v>
      </c>
      <c r="C995" s="23" t="s">
        <v>303</v>
      </c>
      <c r="D995" s="23" t="s">
        <v>415</v>
      </c>
      <c r="E995" s="23" t="s">
        <v>306</v>
      </c>
      <c r="F995" s="23"/>
      <c r="G995" s="23">
        <v>1</v>
      </c>
      <c r="H995" s="23">
        <v>473</v>
      </c>
      <c r="I995" s="23">
        <v>2</v>
      </c>
      <c r="J995" s="35" t="s">
        <v>82</v>
      </c>
      <c r="K995" s="23">
        <v>2</v>
      </c>
      <c r="L995" s="24">
        <f>L994*2</f>
        <v>11</v>
      </c>
      <c r="M995" s="64" t="s">
        <v>77</v>
      </c>
      <c r="N995" s="25">
        <v>45351</v>
      </c>
      <c r="O995" s="24">
        <f>O994*2</f>
        <v>10.8</v>
      </c>
      <c r="P995" s="64" t="s">
        <v>77</v>
      </c>
      <c r="Q995" s="26">
        <v>45519</v>
      </c>
      <c r="R995" s="26" t="s">
        <v>238</v>
      </c>
      <c r="S995" s="23" t="s">
        <v>166</v>
      </c>
      <c r="T995" s="23" t="s">
        <v>166</v>
      </c>
      <c r="U995" s="110" t="s">
        <v>236</v>
      </c>
    </row>
    <row r="996" spans="2:21" s="144" customFormat="1" ht="28.5" customHeight="1" x14ac:dyDescent="0.2">
      <c r="B996" s="44" t="s">
        <v>160</v>
      </c>
      <c r="C996" s="23" t="s">
        <v>303</v>
      </c>
      <c r="D996" s="23" t="s">
        <v>415</v>
      </c>
      <c r="E996" s="23" t="s">
        <v>306</v>
      </c>
      <c r="F996" s="23"/>
      <c r="G996" s="23">
        <v>1</v>
      </c>
      <c r="H996" s="23">
        <v>473</v>
      </c>
      <c r="I996" s="23">
        <v>3</v>
      </c>
      <c r="J996" s="35" t="s">
        <v>95</v>
      </c>
      <c r="K996" s="23">
        <v>3</v>
      </c>
      <c r="L996" s="64">
        <f>L994*1.5</f>
        <v>8.25</v>
      </c>
      <c r="M996" s="64" t="s">
        <v>77</v>
      </c>
      <c r="N996" s="25">
        <v>45351</v>
      </c>
      <c r="O996" s="64">
        <f>O994*1.5</f>
        <v>8.1000000000000014</v>
      </c>
      <c r="P996" s="64" t="s">
        <v>77</v>
      </c>
      <c r="Q996" s="26">
        <v>45519</v>
      </c>
      <c r="R996" s="26" t="s">
        <v>238</v>
      </c>
      <c r="S996" s="23" t="s">
        <v>166</v>
      </c>
      <c r="T996" s="23" t="s">
        <v>166</v>
      </c>
      <c r="U996" s="110" t="s">
        <v>236</v>
      </c>
    </row>
    <row r="997" spans="2:21" s="144" customFormat="1" ht="28.5" customHeight="1" x14ac:dyDescent="0.2">
      <c r="B997" s="44" t="s">
        <v>160</v>
      </c>
      <c r="C997" s="23" t="s">
        <v>303</v>
      </c>
      <c r="D997" s="23" t="s">
        <v>415</v>
      </c>
      <c r="E997" s="23" t="s">
        <v>306</v>
      </c>
      <c r="F997" s="23"/>
      <c r="G997" s="23">
        <v>1</v>
      </c>
      <c r="H997" s="23">
        <v>473</v>
      </c>
      <c r="I997" s="23">
        <v>4</v>
      </c>
      <c r="J997" s="35" t="s">
        <v>97</v>
      </c>
      <c r="K997" s="23">
        <v>3</v>
      </c>
      <c r="L997" s="64">
        <f>L994*3</f>
        <v>16.5</v>
      </c>
      <c r="M997" s="64" t="s">
        <v>77</v>
      </c>
      <c r="N997" s="25">
        <v>45351</v>
      </c>
      <c r="O997" s="64">
        <f>O994*3</f>
        <v>16.200000000000003</v>
      </c>
      <c r="P997" s="64" t="s">
        <v>77</v>
      </c>
      <c r="Q997" s="26">
        <v>45519</v>
      </c>
      <c r="R997" s="26" t="s">
        <v>238</v>
      </c>
      <c r="S997" s="23" t="s">
        <v>166</v>
      </c>
      <c r="T997" s="23" t="s">
        <v>166</v>
      </c>
      <c r="U997" s="110" t="s">
        <v>236</v>
      </c>
    </row>
    <row r="998" spans="2:21" s="144" customFormat="1" ht="28.5" customHeight="1" x14ac:dyDescent="0.2">
      <c r="B998" s="44" t="s">
        <v>160</v>
      </c>
      <c r="C998" s="23" t="s">
        <v>303</v>
      </c>
      <c r="D998" s="23" t="s">
        <v>415</v>
      </c>
      <c r="E998" s="23" t="s">
        <v>306</v>
      </c>
      <c r="F998" s="23"/>
      <c r="G998" s="23">
        <v>1</v>
      </c>
      <c r="H998" s="23">
        <v>473</v>
      </c>
      <c r="I998" s="23">
        <v>5</v>
      </c>
      <c r="J998" s="35" t="s">
        <v>96</v>
      </c>
      <c r="K998" s="23">
        <v>4</v>
      </c>
      <c r="L998" s="64">
        <f>L994*2</f>
        <v>11</v>
      </c>
      <c r="M998" s="64" t="s">
        <v>77</v>
      </c>
      <c r="N998" s="25">
        <v>45351</v>
      </c>
      <c r="O998" s="64">
        <f>O994*2</f>
        <v>10.8</v>
      </c>
      <c r="P998" s="64" t="s">
        <v>77</v>
      </c>
      <c r="Q998" s="26">
        <v>45519</v>
      </c>
      <c r="R998" s="26" t="s">
        <v>238</v>
      </c>
      <c r="S998" s="23" t="s">
        <v>166</v>
      </c>
      <c r="T998" s="23" t="s">
        <v>166</v>
      </c>
      <c r="U998" s="110" t="s">
        <v>236</v>
      </c>
    </row>
    <row r="999" spans="2:21" s="144" customFormat="1" ht="28.5" customHeight="1" x14ac:dyDescent="0.2">
      <c r="B999" s="44" t="s">
        <v>160</v>
      </c>
      <c r="C999" s="23" t="s">
        <v>303</v>
      </c>
      <c r="D999" s="23" t="s">
        <v>415</v>
      </c>
      <c r="E999" s="23" t="s">
        <v>306</v>
      </c>
      <c r="F999" s="23"/>
      <c r="G999" s="23">
        <v>1</v>
      </c>
      <c r="H999" s="23">
        <v>473</v>
      </c>
      <c r="I999" s="23">
        <v>6</v>
      </c>
      <c r="J999" s="35" t="s">
        <v>72</v>
      </c>
      <c r="K999" s="23">
        <v>4</v>
      </c>
      <c r="L999" s="64">
        <f>L994*4</f>
        <v>22</v>
      </c>
      <c r="M999" s="64" t="s">
        <v>77</v>
      </c>
      <c r="N999" s="25">
        <v>45351</v>
      </c>
      <c r="O999" s="64">
        <f>O994*4</f>
        <v>21.6</v>
      </c>
      <c r="P999" s="64" t="s">
        <v>77</v>
      </c>
      <c r="Q999" s="26">
        <v>45519</v>
      </c>
      <c r="R999" s="26" t="s">
        <v>238</v>
      </c>
      <c r="S999" s="23" t="s">
        <v>166</v>
      </c>
      <c r="T999" s="23" t="s">
        <v>166</v>
      </c>
      <c r="U999" s="110" t="s">
        <v>236</v>
      </c>
    </row>
    <row r="1000" spans="2:21" s="144" customFormat="1" ht="28.5" customHeight="1" x14ac:dyDescent="0.2">
      <c r="B1000" s="44" t="s">
        <v>160</v>
      </c>
      <c r="C1000" s="23" t="s">
        <v>303</v>
      </c>
      <c r="D1000" s="23" t="s">
        <v>415</v>
      </c>
      <c r="E1000" s="23" t="s">
        <v>306</v>
      </c>
      <c r="F1000" s="23"/>
      <c r="G1000" s="23">
        <v>1</v>
      </c>
      <c r="H1000" s="23">
        <v>473</v>
      </c>
      <c r="I1000" s="23">
        <v>7</v>
      </c>
      <c r="J1000" s="35" t="s">
        <v>72</v>
      </c>
      <c r="K1000" s="23">
        <v>5</v>
      </c>
      <c r="L1000" s="64">
        <f>L994*5</f>
        <v>27.5</v>
      </c>
      <c r="M1000" s="64" t="s">
        <v>77</v>
      </c>
      <c r="N1000" s="25">
        <v>45351</v>
      </c>
      <c r="O1000" s="64">
        <f>O994*5</f>
        <v>27</v>
      </c>
      <c r="P1000" s="64" t="s">
        <v>77</v>
      </c>
      <c r="Q1000" s="26">
        <v>45519</v>
      </c>
      <c r="R1000" s="26" t="s">
        <v>238</v>
      </c>
      <c r="S1000" s="23" t="s">
        <v>166</v>
      </c>
      <c r="T1000" s="23" t="s">
        <v>166</v>
      </c>
      <c r="U1000" s="110" t="s">
        <v>236</v>
      </c>
    </row>
    <row r="1001" spans="2:21" s="144" customFormat="1" ht="28.5" customHeight="1" x14ac:dyDescent="0.2">
      <c r="B1001" s="44" t="s">
        <v>160</v>
      </c>
      <c r="C1001" s="23" t="s">
        <v>303</v>
      </c>
      <c r="D1001" s="23" t="s">
        <v>415</v>
      </c>
      <c r="E1001" s="23" t="s">
        <v>306</v>
      </c>
      <c r="F1001" s="23"/>
      <c r="G1001" s="23">
        <v>1</v>
      </c>
      <c r="H1001" s="23">
        <v>473</v>
      </c>
      <c r="I1001" s="23">
        <v>8</v>
      </c>
      <c r="J1001" s="35" t="s">
        <v>72</v>
      </c>
      <c r="K1001" s="23">
        <v>6</v>
      </c>
      <c r="L1001" s="64">
        <f>L994*6</f>
        <v>33</v>
      </c>
      <c r="M1001" s="64" t="s">
        <v>77</v>
      </c>
      <c r="N1001" s="25">
        <v>45351</v>
      </c>
      <c r="O1001" s="64">
        <f>O994*6</f>
        <v>32.400000000000006</v>
      </c>
      <c r="P1001" s="64" t="s">
        <v>77</v>
      </c>
      <c r="Q1001" s="26">
        <v>45519</v>
      </c>
      <c r="R1001" s="26" t="s">
        <v>238</v>
      </c>
      <c r="S1001" s="23" t="s">
        <v>166</v>
      </c>
      <c r="T1001" s="23" t="s">
        <v>166</v>
      </c>
      <c r="U1001" s="110" t="s">
        <v>236</v>
      </c>
    </row>
    <row r="1002" spans="2:21" s="144" customFormat="1" ht="28.5" customHeight="1" x14ac:dyDescent="0.2">
      <c r="B1002" s="44" t="s">
        <v>160</v>
      </c>
      <c r="C1002" s="23" t="s">
        <v>303</v>
      </c>
      <c r="D1002" s="23" t="s">
        <v>415</v>
      </c>
      <c r="E1002" s="23" t="s">
        <v>306</v>
      </c>
      <c r="F1002" s="23"/>
      <c r="G1002" s="23">
        <v>1</v>
      </c>
      <c r="H1002" s="23">
        <v>473</v>
      </c>
      <c r="I1002" s="23">
        <v>9</v>
      </c>
      <c r="J1002" s="35" t="s">
        <v>100</v>
      </c>
      <c r="K1002" s="23">
        <v>2</v>
      </c>
      <c r="L1002" s="64">
        <v>2.75</v>
      </c>
      <c r="M1002" s="64" t="s">
        <v>77</v>
      </c>
      <c r="N1002" s="25">
        <v>45351</v>
      </c>
      <c r="O1002" s="64">
        <f>O994*7</f>
        <v>37.800000000000004</v>
      </c>
      <c r="P1002" s="64" t="s">
        <v>77</v>
      </c>
      <c r="Q1002" s="26">
        <v>45519</v>
      </c>
      <c r="R1002" s="26" t="s">
        <v>238</v>
      </c>
      <c r="S1002" s="23" t="s">
        <v>166</v>
      </c>
      <c r="T1002" s="23" t="s">
        <v>166</v>
      </c>
      <c r="U1002" s="110" t="s">
        <v>236</v>
      </c>
    </row>
    <row r="1003" spans="2:21" s="144" customFormat="1" ht="28.5" customHeight="1" x14ac:dyDescent="0.2">
      <c r="B1003" s="44" t="s">
        <v>160</v>
      </c>
      <c r="C1003" s="23" t="s">
        <v>303</v>
      </c>
      <c r="D1003" s="23" t="s">
        <v>415</v>
      </c>
      <c r="E1003" s="23" t="s">
        <v>306</v>
      </c>
      <c r="F1003" s="23"/>
      <c r="G1003" s="23">
        <v>1</v>
      </c>
      <c r="H1003" s="23">
        <v>473</v>
      </c>
      <c r="I1003" s="23">
        <v>10</v>
      </c>
      <c r="J1003" s="35" t="s">
        <v>623</v>
      </c>
      <c r="K1003" s="23" t="s">
        <v>77</v>
      </c>
      <c r="L1003" s="23" t="s">
        <v>77</v>
      </c>
      <c r="M1003" s="64" t="s">
        <v>77</v>
      </c>
      <c r="N1003" s="25">
        <v>45351</v>
      </c>
      <c r="O1003" s="64">
        <f>O994*8</f>
        <v>43.2</v>
      </c>
      <c r="P1003" s="64" t="s">
        <v>77</v>
      </c>
      <c r="Q1003" s="26">
        <v>45519</v>
      </c>
      <c r="R1003" s="26" t="s">
        <v>238</v>
      </c>
      <c r="S1003" s="23" t="s">
        <v>166</v>
      </c>
      <c r="T1003" s="23" t="s">
        <v>166</v>
      </c>
      <c r="U1003" s="110" t="s">
        <v>236</v>
      </c>
    </row>
    <row r="1004" spans="2:21" s="144" customFormat="1" ht="28.5" customHeight="1" x14ac:dyDescent="0.2">
      <c r="B1004" s="44" t="s">
        <v>160</v>
      </c>
      <c r="C1004" s="23" t="s">
        <v>303</v>
      </c>
      <c r="D1004" s="23" t="s">
        <v>415</v>
      </c>
      <c r="E1004" s="23" t="s">
        <v>307</v>
      </c>
      <c r="F1004" s="23"/>
      <c r="G1004" s="23">
        <v>1</v>
      </c>
      <c r="H1004" s="23">
        <v>473</v>
      </c>
      <c r="I1004" s="23">
        <v>1</v>
      </c>
      <c r="J1004" s="35" t="s">
        <v>76</v>
      </c>
      <c r="K1004" s="23">
        <v>2</v>
      </c>
      <c r="L1004" s="24">
        <v>5.5</v>
      </c>
      <c r="M1004" s="64" t="s">
        <v>77</v>
      </c>
      <c r="N1004" s="25">
        <v>45351</v>
      </c>
      <c r="O1004" s="64">
        <v>5.4</v>
      </c>
      <c r="P1004" s="64" t="s">
        <v>77</v>
      </c>
      <c r="Q1004" s="26">
        <v>45519</v>
      </c>
      <c r="R1004" s="26" t="s">
        <v>238</v>
      </c>
      <c r="S1004" s="23" t="s">
        <v>166</v>
      </c>
      <c r="T1004" s="23" t="s">
        <v>166</v>
      </c>
      <c r="U1004" s="110" t="s">
        <v>236</v>
      </c>
    </row>
    <row r="1005" spans="2:21" s="144" customFormat="1" ht="28.5" customHeight="1" x14ac:dyDescent="0.2">
      <c r="B1005" s="44" t="s">
        <v>160</v>
      </c>
      <c r="C1005" s="23" t="s">
        <v>303</v>
      </c>
      <c r="D1005" s="23" t="s">
        <v>415</v>
      </c>
      <c r="E1005" s="23" t="s">
        <v>307</v>
      </c>
      <c r="F1005" s="23"/>
      <c r="G1005" s="23">
        <v>1</v>
      </c>
      <c r="H1005" s="23">
        <v>473</v>
      </c>
      <c r="I1005" s="23">
        <v>2</v>
      </c>
      <c r="J1005" s="35" t="s">
        <v>82</v>
      </c>
      <c r="K1005" s="23">
        <v>2</v>
      </c>
      <c r="L1005" s="24">
        <f>L1004*2</f>
        <v>11</v>
      </c>
      <c r="M1005" s="64" t="s">
        <v>77</v>
      </c>
      <c r="N1005" s="25">
        <v>45351</v>
      </c>
      <c r="O1005" s="24">
        <f>O1004*2</f>
        <v>10.8</v>
      </c>
      <c r="P1005" s="64" t="s">
        <v>77</v>
      </c>
      <c r="Q1005" s="26">
        <v>45519</v>
      </c>
      <c r="R1005" s="26" t="s">
        <v>238</v>
      </c>
      <c r="S1005" s="23" t="s">
        <v>166</v>
      </c>
      <c r="T1005" s="23" t="s">
        <v>166</v>
      </c>
      <c r="U1005" s="110" t="s">
        <v>236</v>
      </c>
    </row>
    <row r="1006" spans="2:21" s="144" customFormat="1" ht="28.5" customHeight="1" x14ac:dyDescent="0.2">
      <c r="B1006" s="44" t="s">
        <v>160</v>
      </c>
      <c r="C1006" s="23" t="s">
        <v>303</v>
      </c>
      <c r="D1006" s="23" t="s">
        <v>415</v>
      </c>
      <c r="E1006" s="23" t="s">
        <v>307</v>
      </c>
      <c r="F1006" s="23"/>
      <c r="G1006" s="23">
        <v>1</v>
      </c>
      <c r="H1006" s="23">
        <v>473</v>
      </c>
      <c r="I1006" s="23">
        <v>3</v>
      </c>
      <c r="J1006" s="35" t="s">
        <v>95</v>
      </c>
      <c r="K1006" s="23">
        <v>3</v>
      </c>
      <c r="L1006" s="64">
        <f>L1004*1.5</f>
        <v>8.25</v>
      </c>
      <c r="M1006" s="64" t="s">
        <v>77</v>
      </c>
      <c r="N1006" s="25">
        <v>45351</v>
      </c>
      <c r="O1006" s="64">
        <f>O1004*1.5</f>
        <v>8.1000000000000014</v>
      </c>
      <c r="P1006" s="64" t="s">
        <v>77</v>
      </c>
      <c r="Q1006" s="26">
        <v>45519</v>
      </c>
      <c r="R1006" s="26" t="s">
        <v>238</v>
      </c>
      <c r="S1006" s="23" t="s">
        <v>166</v>
      </c>
      <c r="T1006" s="23" t="s">
        <v>166</v>
      </c>
      <c r="U1006" s="110" t="s">
        <v>236</v>
      </c>
    </row>
    <row r="1007" spans="2:21" s="144" customFormat="1" ht="28.5" customHeight="1" x14ac:dyDescent="0.2">
      <c r="B1007" s="44" t="s">
        <v>160</v>
      </c>
      <c r="C1007" s="23" t="s">
        <v>303</v>
      </c>
      <c r="D1007" s="23" t="s">
        <v>415</v>
      </c>
      <c r="E1007" s="23" t="s">
        <v>307</v>
      </c>
      <c r="F1007" s="23"/>
      <c r="G1007" s="23">
        <v>1</v>
      </c>
      <c r="H1007" s="23">
        <v>473</v>
      </c>
      <c r="I1007" s="23">
        <v>4</v>
      </c>
      <c r="J1007" s="35" t="s">
        <v>97</v>
      </c>
      <c r="K1007" s="23">
        <v>3</v>
      </c>
      <c r="L1007" s="64">
        <f>L1004*3</f>
        <v>16.5</v>
      </c>
      <c r="M1007" s="64" t="s">
        <v>77</v>
      </c>
      <c r="N1007" s="25">
        <v>45351</v>
      </c>
      <c r="O1007" s="64">
        <f>O1004*3</f>
        <v>16.200000000000003</v>
      </c>
      <c r="P1007" s="64" t="s">
        <v>77</v>
      </c>
      <c r="Q1007" s="26">
        <v>45519</v>
      </c>
      <c r="R1007" s="26" t="s">
        <v>238</v>
      </c>
      <c r="S1007" s="23" t="s">
        <v>166</v>
      </c>
      <c r="T1007" s="23" t="s">
        <v>166</v>
      </c>
      <c r="U1007" s="110" t="s">
        <v>236</v>
      </c>
    </row>
    <row r="1008" spans="2:21" s="144" customFormat="1" ht="28.5" customHeight="1" x14ac:dyDescent="0.2">
      <c r="B1008" s="44" t="s">
        <v>160</v>
      </c>
      <c r="C1008" s="23" t="s">
        <v>303</v>
      </c>
      <c r="D1008" s="23" t="s">
        <v>415</v>
      </c>
      <c r="E1008" s="23" t="s">
        <v>307</v>
      </c>
      <c r="F1008" s="23"/>
      <c r="G1008" s="23">
        <v>1</v>
      </c>
      <c r="H1008" s="23">
        <v>473</v>
      </c>
      <c r="I1008" s="23">
        <v>5</v>
      </c>
      <c r="J1008" s="35" t="s">
        <v>96</v>
      </c>
      <c r="K1008" s="23">
        <v>4</v>
      </c>
      <c r="L1008" s="64">
        <f>L1004*2</f>
        <v>11</v>
      </c>
      <c r="M1008" s="64" t="s">
        <v>77</v>
      </c>
      <c r="N1008" s="25">
        <v>45351</v>
      </c>
      <c r="O1008" s="64">
        <f>O1004*2</f>
        <v>10.8</v>
      </c>
      <c r="P1008" s="64" t="s">
        <v>77</v>
      </c>
      <c r="Q1008" s="26">
        <v>45519</v>
      </c>
      <c r="R1008" s="26" t="s">
        <v>238</v>
      </c>
      <c r="S1008" s="23" t="s">
        <v>166</v>
      </c>
      <c r="T1008" s="23" t="s">
        <v>166</v>
      </c>
      <c r="U1008" s="110" t="s">
        <v>236</v>
      </c>
    </row>
    <row r="1009" spans="2:21" s="144" customFormat="1" ht="28.5" customHeight="1" x14ac:dyDescent="0.2">
      <c r="B1009" s="44" t="s">
        <v>160</v>
      </c>
      <c r="C1009" s="23" t="s">
        <v>303</v>
      </c>
      <c r="D1009" s="23" t="s">
        <v>415</v>
      </c>
      <c r="E1009" s="23" t="s">
        <v>307</v>
      </c>
      <c r="F1009" s="23"/>
      <c r="G1009" s="23">
        <v>1</v>
      </c>
      <c r="H1009" s="23">
        <v>473</v>
      </c>
      <c r="I1009" s="23">
        <v>6</v>
      </c>
      <c r="J1009" s="35" t="s">
        <v>72</v>
      </c>
      <c r="K1009" s="23">
        <v>4</v>
      </c>
      <c r="L1009" s="64">
        <f>L1004*4</f>
        <v>22</v>
      </c>
      <c r="M1009" s="64" t="s">
        <v>77</v>
      </c>
      <c r="N1009" s="25">
        <v>45351</v>
      </c>
      <c r="O1009" s="64">
        <f>O1004*4</f>
        <v>21.6</v>
      </c>
      <c r="P1009" s="64" t="s">
        <v>77</v>
      </c>
      <c r="Q1009" s="26">
        <v>45519</v>
      </c>
      <c r="R1009" s="26" t="s">
        <v>238</v>
      </c>
      <c r="S1009" s="23" t="s">
        <v>166</v>
      </c>
      <c r="T1009" s="23" t="s">
        <v>166</v>
      </c>
      <c r="U1009" s="110" t="s">
        <v>236</v>
      </c>
    </row>
    <row r="1010" spans="2:21" s="144" customFormat="1" ht="28.5" customHeight="1" x14ac:dyDescent="0.2">
      <c r="B1010" s="44" t="s">
        <v>160</v>
      </c>
      <c r="C1010" s="23" t="s">
        <v>303</v>
      </c>
      <c r="D1010" s="23" t="s">
        <v>415</v>
      </c>
      <c r="E1010" s="23" t="s">
        <v>307</v>
      </c>
      <c r="F1010" s="23"/>
      <c r="G1010" s="23">
        <v>1</v>
      </c>
      <c r="H1010" s="23">
        <v>473</v>
      </c>
      <c r="I1010" s="23">
        <v>7</v>
      </c>
      <c r="J1010" s="35" t="s">
        <v>72</v>
      </c>
      <c r="K1010" s="23">
        <v>5</v>
      </c>
      <c r="L1010" s="64">
        <f>L1004*5</f>
        <v>27.5</v>
      </c>
      <c r="M1010" s="64" t="s">
        <v>77</v>
      </c>
      <c r="N1010" s="25">
        <v>45351</v>
      </c>
      <c r="O1010" s="64">
        <f>O1004*5</f>
        <v>27</v>
      </c>
      <c r="P1010" s="64" t="s">
        <v>77</v>
      </c>
      <c r="Q1010" s="26">
        <v>45519</v>
      </c>
      <c r="R1010" s="26" t="s">
        <v>238</v>
      </c>
      <c r="S1010" s="23" t="s">
        <v>166</v>
      </c>
      <c r="T1010" s="23" t="s">
        <v>166</v>
      </c>
      <c r="U1010" s="110" t="s">
        <v>236</v>
      </c>
    </row>
    <row r="1011" spans="2:21" s="144" customFormat="1" ht="28.5" customHeight="1" x14ac:dyDescent="0.2">
      <c r="B1011" s="44" t="s">
        <v>160</v>
      </c>
      <c r="C1011" s="23" t="s">
        <v>303</v>
      </c>
      <c r="D1011" s="23" t="s">
        <v>415</v>
      </c>
      <c r="E1011" s="23" t="s">
        <v>307</v>
      </c>
      <c r="F1011" s="23"/>
      <c r="G1011" s="23">
        <v>1</v>
      </c>
      <c r="H1011" s="23">
        <v>473</v>
      </c>
      <c r="I1011" s="23">
        <v>8</v>
      </c>
      <c r="J1011" s="35" t="s">
        <v>72</v>
      </c>
      <c r="K1011" s="23">
        <v>6</v>
      </c>
      <c r="L1011" s="64">
        <f>L1004*6</f>
        <v>33</v>
      </c>
      <c r="M1011" s="64" t="s">
        <v>77</v>
      </c>
      <c r="N1011" s="25">
        <v>45351</v>
      </c>
      <c r="O1011" s="64">
        <f>O1004*6</f>
        <v>32.400000000000006</v>
      </c>
      <c r="P1011" s="64" t="s">
        <v>77</v>
      </c>
      <c r="Q1011" s="26">
        <v>45519</v>
      </c>
      <c r="R1011" s="26" t="s">
        <v>238</v>
      </c>
      <c r="S1011" s="23" t="s">
        <v>166</v>
      </c>
      <c r="T1011" s="23" t="s">
        <v>166</v>
      </c>
      <c r="U1011" s="110" t="s">
        <v>236</v>
      </c>
    </row>
    <row r="1012" spans="2:21" s="144" customFormat="1" ht="28.5" customHeight="1" x14ac:dyDescent="0.2">
      <c r="B1012" s="44" t="s">
        <v>160</v>
      </c>
      <c r="C1012" s="23" t="s">
        <v>303</v>
      </c>
      <c r="D1012" s="23" t="s">
        <v>415</v>
      </c>
      <c r="E1012" s="23" t="s">
        <v>307</v>
      </c>
      <c r="F1012" s="23"/>
      <c r="G1012" s="23">
        <v>1</v>
      </c>
      <c r="H1012" s="23">
        <v>473</v>
      </c>
      <c r="I1012" s="23">
        <v>9</v>
      </c>
      <c r="J1012" s="35" t="s">
        <v>100</v>
      </c>
      <c r="K1012" s="23">
        <v>2</v>
      </c>
      <c r="L1012" s="64">
        <v>2.75</v>
      </c>
      <c r="M1012" s="64" t="s">
        <v>77</v>
      </c>
      <c r="N1012" s="25">
        <v>45351</v>
      </c>
      <c r="O1012" s="64">
        <f>O1004*7</f>
        <v>37.800000000000004</v>
      </c>
      <c r="P1012" s="64" t="s">
        <v>77</v>
      </c>
      <c r="Q1012" s="26">
        <v>45519</v>
      </c>
      <c r="R1012" s="26" t="s">
        <v>238</v>
      </c>
      <c r="S1012" s="23" t="s">
        <v>166</v>
      </c>
      <c r="T1012" s="23" t="s">
        <v>166</v>
      </c>
      <c r="U1012" s="110" t="s">
        <v>236</v>
      </c>
    </row>
    <row r="1013" spans="2:21" s="144" customFormat="1" ht="28.5" customHeight="1" x14ac:dyDescent="0.2">
      <c r="B1013" s="44" t="s">
        <v>160</v>
      </c>
      <c r="C1013" s="23" t="s">
        <v>303</v>
      </c>
      <c r="D1013" s="23" t="s">
        <v>415</v>
      </c>
      <c r="E1013" s="23" t="s">
        <v>307</v>
      </c>
      <c r="F1013" s="23"/>
      <c r="G1013" s="23">
        <v>1</v>
      </c>
      <c r="H1013" s="23">
        <v>473</v>
      </c>
      <c r="I1013" s="23">
        <v>10</v>
      </c>
      <c r="J1013" s="35" t="s">
        <v>623</v>
      </c>
      <c r="K1013" s="23" t="s">
        <v>77</v>
      </c>
      <c r="L1013" s="23" t="s">
        <v>77</v>
      </c>
      <c r="M1013" s="64" t="s">
        <v>77</v>
      </c>
      <c r="N1013" s="25">
        <v>45351</v>
      </c>
      <c r="O1013" s="64">
        <f>O1004*8</f>
        <v>43.2</v>
      </c>
      <c r="P1013" s="64" t="s">
        <v>77</v>
      </c>
      <c r="Q1013" s="26">
        <v>45519</v>
      </c>
      <c r="R1013" s="26" t="s">
        <v>238</v>
      </c>
      <c r="S1013" s="23" t="s">
        <v>166</v>
      </c>
      <c r="T1013" s="23" t="s">
        <v>166</v>
      </c>
      <c r="U1013" s="110" t="s">
        <v>236</v>
      </c>
    </row>
    <row r="1014" spans="2:21" s="144" customFormat="1" ht="28.5" customHeight="1" x14ac:dyDescent="0.2">
      <c r="B1014" s="44" t="s">
        <v>160</v>
      </c>
      <c r="C1014" s="23" t="s">
        <v>303</v>
      </c>
      <c r="D1014" s="23" t="s">
        <v>415</v>
      </c>
      <c r="E1014" s="23" t="s">
        <v>594</v>
      </c>
      <c r="F1014" s="23"/>
      <c r="G1014" s="23">
        <v>1</v>
      </c>
      <c r="H1014" s="23">
        <v>473</v>
      </c>
      <c r="I1014" s="23">
        <v>1</v>
      </c>
      <c r="J1014" s="35" t="s">
        <v>76</v>
      </c>
      <c r="K1014" s="23">
        <v>2</v>
      </c>
      <c r="L1014" s="24">
        <v>5.5</v>
      </c>
      <c r="M1014" s="64" t="s">
        <v>77</v>
      </c>
      <c r="N1014" s="25">
        <v>45351</v>
      </c>
      <c r="O1014" s="64">
        <v>5.4</v>
      </c>
      <c r="P1014" s="64" t="s">
        <v>77</v>
      </c>
      <c r="Q1014" s="26">
        <v>45519</v>
      </c>
      <c r="R1014" s="26" t="s">
        <v>238</v>
      </c>
      <c r="S1014" s="23" t="s">
        <v>166</v>
      </c>
      <c r="T1014" s="23" t="s">
        <v>166</v>
      </c>
      <c r="U1014" s="110" t="s">
        <v>236</v>
      </c>
    </row>
    <row r="1015" spans="2:21" s="144" customFormat="1" ht="28.5" customHeight="1" x14ac:dyDescent="0.2">
      <c r="B1015" s="44" t="s">
        <v>160</v>
      </c>
      <c r="C1015" s="23" t="s">
        <v>303</v>
      </c>
      <c r="D1015" s="23" t="s">
        <v>415</v>
      </c>
      <c r="E1015" s="23" t="s">
        <v>594</v>
      </c>
      <c r="F1015" s="23"/>
      <c r="G1015" s="23">
        <v>1</v>
      </c>
      <c r="H1015" s="23">
        <v>473</v>
      </c>
      <c r="I1015" s="23">
        <v>2</v>
      </c>
      <c r="J1015" s="35" t="s">
        <v>82</v>
      </c>
      <c r="K1015" s="23">
        <v>2</v>
      </c>
      <c r="L1015" s="24">
        <f>L1014*2</f>
        <v>11</v>
      </c>
      <c r="M1015" s="64" t="s">
        <v>77</v>
      </c>
      <c r="N1015" s="25">
        <v>45351</v>
      </c>
      <c r="O1015" s="24">
        <f>O1014*2</f>
        <v>10.8</v>
      </c>
      <c r="P1015" s="64" t="s">
        <v>77</v>
      </c>
      <c r="Q1015" s="26">
        <v>45519</v>
      </c>
      <c r="R1015" s="26" t="s">
        <v>238</v>
      </c>
      <c r="S1015" s="23" t="s">
        <v>166</v>
      </c>
      <c r="T1015" s="23" t="s">
        <v>166</v>
      </c>
      <c r="U1015" s="110" t="s">
        <v>236</v>
      </c>
    </row>
    <row r="1016" spans="2:21" s="144" customFormat="1" ht="28.5" customHeight="1" x14ac:dyDescent="0.2">
      <c r="B1016" s="44" t="s">
        <v>160</v>
      </c>
      <c r="C1016" s="23" t="s">
        <v>303</v>
      </c>
      <c r="D1016" s="23" t="s">
        <v>415</v>
      </c>
      <c r="E1016" s="23" t="s">
        <v>594</v>
      </c>
      <c r="F1016" s="23"/>
      <c r="G1016" s="23">
        <v>1</v>
      </c>
      <c r="H1016" s="23">
        <v>473</v>
      </c>
      <c r="I1016" s="23">
        <v>3</v>
      </c>
      <c r="J1016" s="35" t="s">
        <v>95</v>
      </c>
      <c r="K1016" s="23">
        <v>3</v>
      </c>
      <c r="L1016" s="64">
        <f>L1014*1.5</f>
        <v>8.25</v>
      </c>
      <c r="M1016" s="64" t="s">
        <v>77</v>
      </c>
      <c r="N1016" s="25">
        <v>45351</v>
      </c>
      <c r="O1016" s="64">
        <f>O1014*1.5</f>
        <v>8.1000000000000014</v>
      </c>
      <c r="P1016" s="64" t="s">
        <v>77</v>
      </c>
      <c r="Q1016" s="26">
        <v>45519</v>
      </c>
      <c r="R1016" s="26" t="s">
        <v>238</v>
      </c>
      <c r="S1016" s="23" t="s">
        <v>166</v>
      </c>
      <c r="T1016" s="23" t="s">
        <v>166</v>
      </c>
      <c r="U1016" s="110" t="s">
        <v>236</v>
      </c>
    </row>
    <row r="1017" spans="2:21" s="144" customFormat="1" ht="28.5" customHeight="1" x14ac:dyDescent="0.2">
      <c r="B1017" s="44" t="s">
        <v>160</v>
      </c>
      <c r="C1017" s="23" t="s">
        <v>303</v>
      </c>
      <c r="D1017" s="23" t="s">
        <v>415</v>
      </c>
      <c r="E1017" s="23" t="s">
        <v>594</v>
      </c>
      <c r="F1017" s="23"/>
      <c r="G1017" s="23">
        <v>1</v>
      </c>
      <c r="H1017" s="23">
        <v>473</v>
      </c>
      <c r="I1017" s="23">
        <v>4</v>
      </c>
      <c r="J1017" s="35" t="s">
        <v>97</v>
      </c>
      <c r="K1017" s="23">
        <v>3</v>
      </c>
      <c r="L1017" s="64">
        <f>L1014*3</f>
        <v>16.5</v>
      </c>
      <c r="M1017" s="64" t="s">
        <v>77</v>
      </c>
      <c r="N1017" s="25">
        <v>45351</v>
      </c>
      <c r="O1017" s="64">
        <f>O1014*3</f>
        <v>16.200000000000003</v>
      </c>
      <c r="P1017" s="64" t="s">
        <v>77</v>
      </c>
      <c r="Q1017" s="26">
        <v>45519</v>
      </c>
      <c r="R1017" s="26" t="s">
        <v>238</v>
      </c>
      <c r="S1017" s="23" t="s">
        <v>166</v>
      </c>
      <c r="T1017" s="23" t="s">
        <v>166</v>
      </c>
      <c r="U1017" s="110" t="s">
        <v>236</v>
      </c>
    </row>
    <row r="1018" spans="2:21" s="144" customFormat="1" ht="28.5" customHeight="1" x14ac:dyDescent="0.2">
      <c r="B1018" s="44" t="s">
        <v>160</v>
      </c>
      <c r="C1018" s="23" t="s">
        <v>303</v>
      </c>
      <c r="D1018" s="23" t="s">
        <v>415</v>
      </c>
      <c r="E1018" s="23" t="s">
        <v>594</v>
      </c>
      <c r="F1018" s="23"/>
      <c r="G1018" s="23">
        <v>1</v>
      </c>
      <c r="H1018" s="23">
        <v>473</v>
      </c>
      <c r="I1018" s="23">
        <v>5</v>
      </c>
      <c r="J1018" s="35" t="s">
        <v>96</v>
      </c>
      <c r="K1018" s="23">
        <v>4</v>
      </c>
      <c r="L1018" s="64">
        <f>L1014*2</f>
        <v>11</v>
      </c>
      <c r="M1018" s="64" t="s">
        <v>77</v>
      </c>
      <c r="N1018" s="25">
        <v>45351</v>
      </c>
      <c r="O1018" s="64">
        <f>O1014*2</f>
        <v>10.8</v>
      </c>
      <c r="P1018" s="64" t="s">
        <v>77</v>
      </c>
      <c r="Q1018" s="26">
        <v>45519</v>
      </c>
      <c r="R1018" s="26" t="s">
        <v>238</v>
      </c>
      <c r="S1018" s="23" t="s">
        <v>166</v>
      </c>
      <c r="T1018" s="23" t="s">
        <v>166</v>
      </c>
      <c r="U1018" s="110" t="s">
        <v>236</v>
      </c>
    </row>
    <row r="1019" spans="2:21" s="144" customFormat="1" ht="28.5" customHeight="1" x14ac:dyDescent="0.2">
      <c r="B1019" s="44" t="s">
        <v>160</v>
      </c>
      <c r="C1019" s="23" t="s">
        <v>303</v>
      </c>
      <c r="D1019" s="23" t="s">
        <v>415</v>
      </c>
      <c r="E1019" s="23" t="s">
        <v>594</v>
      </c>
      <c r="F1019" s="23"/>
      <c r="G1019" s="23">
        <v>1</v>
      </c>
      <c r="H1019" s="23">
        <v>473</v>
      </c>
      <c r="I1019" s="23">
        <v>6</v>
      </c>
      <c r="J1019" s="35" t="s">
        <v>72</v>
      </c>
      <c r="K1019" s="23">
        <v>4</v>
      </c>
      <c r="L1019" s="64">
        <f>L1014*4</f>
        <v>22</v>
      </c>
      <c r="M1019" s="64" t="s">
        <v>77</v>
      </c>
      <c r="N1019" s="25">
        <v>45351</v>
      </c>
      <c r="O1019" s="64">
        <f>O1014*4</f>
        <v>21.6</v>
      </c>
      <c r="P1019" s="64" t="s">
        <v>77</v>
      </c>
      <c r="Q1019" s="26">
        <v>45519</v>
      </c>
      <c r="R1019" s="26" t="s">
        <v>238</v>
      </c>
      <c r="S1019" s="23" t="s">
        <v>166</v>
      </c>
      <c r="T1019" s="23" t="s">
        <v>166</v>
      </c>
      <c r="U1019" s="110" t="s">
        <v>236</v>
      </c>
    </row>
    <row r="1020" spans="2:21" s="144" customFormat="1" ht="28.5" customHeight="1" x14ac:dyDescent="0.2">
      <c r="B1020" s="44" t="s">
        <v>160</v>
      </c>
      <c r="C1020" s="23" t="s">
        <v>303</v>
      </c>
      <c r="D1020" s="23" t="s">
        <v>415</v>
      </c>
      <c r="E1020" s="23" t="s">
        <v>594</v>
      </c>
      <c r="F1020" s="23"/>
      <c r="G1020" s="23">
        <v>1</v>
      </c>
      <c r="H1020" s="23">
        <v>473</v>
      </c>
      <c r="I1020" s="23">
        <v>7</v>
      </c>
      <c r="J1020" s="35" t="s">
        <v>72</v>
      </c>
      <c r="K1020" s="23">
        <v>5</v>
      </c>
      <c r="L1020" s="64">
        <f>L1014*5</f>
        <v>27.5</v>
      </c>
      <c r="M1020" s="64" t="s">
        <v>77</v>
      </c>
      <c r="N1020" s="25">
        <v>45351</v>
      </c>
      <c r="O1020" s="64">
        <f>O1014*5</f>
        <v>27</v>
      </c>
      <c r="P1020" s="64" t="s">
        <v>77</v>
      </c>
      <c r="Q1020" s="26">
        <v>45519</v>
      </c>
      <c r="R1020" s="26" t="s">
        <v>238</v>
      </c>
      <c r="S1020" s="23" t="s">
        <v>166</v>
      </c>
      <c r="T1020" s="23" t="s">
        <v>166</v>
      </c>
      <c r="U1020" s="110" t="s">
        <v>236</v>
      </c>
    </row>
    <row r="1021" spans="2:21" s="144" customFormat="1" ht="28.5" customHeight="1" x14ac:dyDescent="0.2">
      <c r="B1021" s="44" t="s">
        <v>160</v>
      </c>
      <c r="C1021" s="23" t="s">
        <v>303</v>
      </c>
      <c r="D1021" s="23" t="s">
        <v>415</v>
      </c>
      <c r="E1021" s="23" t="s">
        <v>594</v>
      </c>
      <c r="F1021" s="23"/>
      <c r="G1021" s="23">
        <v>1</v>
      </c>
      <c r="H1021" s="23">
        <v>473</v>
      </c>
      <c r="I1021" s="23">
        <v>8</v>
      </c>
      <c r="J1021" s="35" t="s">
        <v>72</v>
      </c>
      <c r="K1021" s="23">
        <v>6</v>
      </c>
      <c r="L1021" s="64">
        <f>L1014*6</f>
        <v>33</v>
      </c>
      <c r="M1021" s="64" t="s">
        <v>77</v>
      </c>
      <c r="N1021" s="25">
        <v>45351</v>
      </c>
      <c r="O1021" s="64">
        <f>O1014*6</f>
        <v>32.400000000000006</v>
      </c>
      <c r="P1021" s="64" t="s">
        <v>77</v>
      </c>
      <c r="Q1021" s="26">
        <v>45519</v>
      </c>
      <c r="R1021" s="26" t="s">
        <v>238</v>
      </c>
      <c r="S1021" s="23" t="s">
        <v>166</v>
      </c>
      <c r="T1021" s="23" t="s">
        <v>166</v>
      </c>
      <c r="U1021" s="110" t="s">
        <v>236</v>
      </c>
    </row>
    <row r="1022" spans="2:21" s="144" customFormat="1" ht="28.5" customHeight="1" x14ac:dyDescent="0.2">
      <c r="B1022" s="44" t="s">
        <v>160</v>
      </c>
      <c r="C1022" s="23" t="s">
        <v>303</v>
      </c>
      <c r="D1022" s="23" t="s">
        <v>415</v>
      </c>
      <c r="E1022" s="23" t="s">
        <v>594</v>
      </c>
      <c r="F1022" s="23"/>
      <c r="G1022" s="23">
        <v>1</v>
      </c>
      <c r="H1022" s="23">
        <v>473</v>
      </c>
      <c r="I1022" s="23">
        <v>9</v>
      </c>
      <c r="J1022" s="35" t="s">
        <v>100</v>
      </c>
      <c r="K1022" s="23">
        <v>2</v>
      </c>
      <c r="L1022" s="64">
        <v>2.75</v>
      </c>
      <c r="M1022" s="64" t="s">
        <v>77</v>
      </c>
      <c r="N1022" s="25">
        <v>45351</v>
      </c>
      <c r="O1022" s="64">
        <f>O1014*7</f>
        <v>37.800000000000004</v>
      </c>
      <c r="P1022" s="64" t="s">
        <v>77</v>
      </c>
      <c r="Q1022" s="26">
        <v>45519</v>
      </c>
      <c r="R1022" s="26" t="s">
        <v>238</v>
      </c>
      <c r="S1022" s="23" t="s">
        <v>166</v>
      </c>
      <c r="T1022" s="23" t="s">
        <v>166</v>
      </c>
      <c r="U1022" s="110" t="s">
        <v>236</v>
      </c>
    </row>
    <row r="1023" spans="2:21" s="144" customFormat="1" ht="28.5" customHeight="1" x14ac:dyDescent="0.2">
      <c r="B1023" s="44" t="s">
        <v>160</v>
      </c>
      <c r="C1023" s="23" t="s">
        <v>303</v>
      </c>
      <c r="D1023" s="23" t="s">
        <v>415</v>
      </c>
      <c r="E1023" s="23" t="s">
        <v>594</v>
      </c>
      <c r="F1023" s="23"/>
      <c r="G1023" s="23">
        <v>1</v>
      </c>
      <c r="H1023" s="23">
        <v>473</v>
      </c>
      <c r="I1023" s="23">
        <v>10</v>
      </c>
      <c r="J1023" s="35" t="s">
        <v>622</v>
      </c>
      <c r="K1023" s="23" t="s">
        <v>77</v>
      </c>
      <c r="L1023" s="23" t="s">
        <v>77</v>
      </c>
      <c r="M1023" s="64" t="s">
        <v>77</v>
      </c>
      <c r="N1023" s="25">
        <v>45351</v>
      </c>
      <c r="O1023" s="64">
        <f>O1014*8</f>
        <v>43.2</v>
      </c>
      <c r="P1023" s="64" t="s">
        <v>77</v>
      </c>
      <c r="Q1023" s="26">
        <v>45519</v>
      </c>
      <c r="R1023" s="26" t="s">
        <v>238</v>
      </c>
      <c r="S1023" s="23" t="s">
        <v>166</v>
      </c>
      <c r="T1023" s="23" t="s">
        <v>166</v>
      </c>
      <c r="U1023" s="110" t="s">
        <v>236</v>
      </c>
    </row>
    <row r="1024" spans="2:21" s="144" customFormat="1" ht="28.5" customHeight="1" x14ac:dyDescent="0.2">
      <c r="B1024" s="44" t="s">
        <v>234</v>
      </c>
      <c r="C1024" s="23" t="s">
        <v>303</v>
      </c>
      <c r="D1024" s="23" t="s">
        <v>415</v>
      </c>
      <c r="E1024" s="23" t="s">
        <v>735</v>
      </c>
      <c r="F1024" s="23"/>
      <c r="G1024" s="23">
        <v>1</v>
      </c>
      <c r="H1024" s="23">
        <v>473</v>
      </c>
      <c r="I1024" s="23">
        <v>1</v>
      </c>
      <c r="J1024" s="35" t="s">
        <v>76</v>
      </c>
      <c r="K1024" s="23">
        <v>2</v>
      </c>
      <c r="L1024" s="24">
        <v>5.5</v>
      </c>
      <c r="M1024" s="64" t="s">
        <v>77</v>
      </c>
      <c r="N1024" s="25">
        <v>45351</v>
      </c>
      <c r="O1024" s="64">
        <v>5.4</v>
      </c>
      <c r="P1024" s="64" t="s">
        <v>77</v>
      </c>
      <c r="Q1024" s="26">
        <v>45519</v>
      </c>
      <c r="R1024" s="26" t="s">
        <v>238</v>
      </c>
      <c r="S1024" s="23" t="s">
        <v>166</v>
      </c>
      <c r="T1024" s="23" t="s">
        <v>166</v>
      </c>
      <c r="U1024" s="110" t="s">
        <v>236</v>
      </c>
    </row>
    <row r="1025" spans="2:21" s="144" customFormat="1" ht="28.5" customHeight="1" x14ac:dyDescent="0.2">
      <c r="B1025" s="44" t="s">
        <v>234</v>
      </c>
      <c r="C1025" s="23" t="s">
        <v>303</v>
      </c>
      <c r="D1025" s="23" t="s">
        <v>415</v>
      </c>
      <c r="E1025" s="23" t="s">
        <v>735</v>
      </c>
      <c r="F1025" s="23"/>
      <c r="G1025" s="23">
        <v>1</v>
      </c>
      <c r="H1025" s="23">
        <v>473</v>
      </c>
      <c r="I1025" s="23">
        <v>2</v>
      </c>
      <c r="J1025" s="35" t="s">
        <v>82</v>
      </c>
      <c r="K1025" s="23">
        <v>2</v>
      </c>
      <c r="L1025" s="24">
        <f>L1024*2</f>
        <v>11</v>
      </c>
      <c r="M1025" s="64" t="s">
        <v>77</v>
      </c>
      <c r="N1025" s="25">
        <v>45351</v>
      </c>
      <c r="O1025" s="24">
        <f>O1024*2</f>
        <v>10.8</v>
      </c>
      <c r="P1025" s="64" t="s">
        <v>77</v>
      </c>
      <c r="Q1025" s="26">
        <v>45519</v>
      </c>
      <c r="R1025" s="26" t="s">
        <v>238</v>
      </c>
      <c r="S1025" s="23" t="s">
        <v>166</v>
      </c>
      <c r="T1025" s="23" t="s">
        <v>166</v>
      </c>
      <c r="U1025" s="110" t="s">
        <v>236</v>
      </c>
    </row>
    <row r="1026" spans="2:21" s="144" customFormat="1" ht="28.5" customHeight="1" x14ac:dyDescent="0.2">
      <c r="B1026" s="44" t="s">
        <v>234</v>
      </c>
      <c r="C1026" s="23" t="s">
        <v>303</v>
      </c>
      <c r="D1026" s="23" t="s">
        <v>415</v>
      </c>
      <c r="E1026" s="23" t="s">
        <v>735</v>
      </c>
      <c r="F1026" s="23"/>
      <c r="G1026" s="23">
        <v>1</v>
      </c>
      <c r="H1026" s="23">
        <v>473</v>
      </c>
      <c r="I1026" s="23">
        <v>3</v>
      </c>
      <c r="J1026" s="35" t="s">
        <v>95</v>
      </c>
      <c r="K1026" s="23">
        <v>3</v>
      </c>
      <c r="L1026" s="64">
        <f>L1024*1.5</f>
        <v>8.25</v>
      </c>
      <c r="M1026" s="64" t="s">
        <v>77</v>
      </c>
      <c r="N1026" s="25">
        <v>45351</v>
      </c>
      <c r="O1026" s="64">
        <f>O1024*1.5</f>
        <v>8.1000000000000014</v>
      </c>
      <c r="P1026" s="64" t="s">
        <v>77</v>
      </c>
      <c r="Q1026" s="26">
        <v>45519</v>
      </c>
      <c r="R1026" s="26" t="s">
        <v>238</v>
      </c>
      <c r="S1026" s="23" t="s">
        <v>166</v>
      </c>
      <c r="T1026" s="23" t="s">
        <v>166</v>
      </c>
      <c r="U1026" s="110" t="s">
        <v>236</v>
      </c>
    </row>
    <row r="1027" spans="2:21" s="144" customFormat="1" ht="28.5" customHeight="1" x14ac:dyDescent="0.2">
      <c r="B1027" s="44" t="s">
        <v>234</v>
      </c>
      <c r="C1027" s="23" t="s">
        <v>303</v>
      </c>
      <c r="D1027" s="23" t="s">
        <v>415</v>
      </c>
      <c r="E1027" s="23" t="s">
        <v>735</v>
      </c>
      <c r="F1027" s="23"/>
      <c r="G1027" s="23">
        <v>1</v>
      </c>
      <c r="H1027" s="23">
        <v>473</v>
      </c>
      <c r="I1027" s="23">
        <v>4</v>
      </c>
      <c r="J1027" s="35" t="s">
        <v>97</v>
      </c>
      <c r="K1027" s="23">
        <v>3</v>
      </c>
      <c r="L1027" s="64">
        <f>L1024*3</f>
        <v>16.5</v>
      </c>
      <c r="M1027" s="64" t="s">
        <v>77</v>
      </c>
      <c r="N1027" s="25">
        <v>45351</v>
      </c>
      <c r="O1027" s="64">
        <f>O1024*3</f>
        <v>16.200000000000003</v>
      </c>
      <c r="P1027" s="64" t="s">
        <v>77</v>
      </c>
      <c r="Q1027" s="26">
        <v>45519</v>
      </c>
      <c r="R1027" s="26" t="s">
        <v>238</v>
      </c>
      <c r="S1027" s="23" t="s">
        <v>166</v>
      </c>
      <c r="T1027" s="23" t="s">
        <v>166</v>
      </c>
      <c r="U1027" s="110" t="s">
        <v>236</v>
      </c>
    </row>
    <row r="1028" spans="2:21" s="144" customFormat="1" ht="28.5" customHeight="1" x14ac:dyDescent="0.2">
      <c r="B1028" s="44" t="s">
        <v>234</v>
      </c>
      <c r="C1028" s="23" t="s">
        <v>303</v>
      </c>
      <c r="D1028" s="23" t="s">
        <v>415</v>
      </c>
      <c r="E1028" s="23" t="s">
        <v>735</v>
      </c>
      <c r="F1028" s="23"/>
      <c r="G1028" s="23">
        <v>1</v>
      </c>
      <c r="H1028" s="23">
        <v>473</v>
      </c>
      <c r="I1028" s="23">
        <v>5</v>
      </c>
      <c r="J1028" s="35" t="s">
        <v>96</v>
      </c>
      <c r="K1028" s="23">
        <v>4</v>
      </c>
      <c r="L1028" s="64">
        <f>L1024*2</f>
        <v>11</v>
      </c>
      <c r="M1028" s="64" t="s">
        <v>77</v>
      </c>
      <c r="N1028" s="25">
        <v>45351</v>
      </c>
      <c r="O1028" s="64">
        <f>O1024*2</f>
        <v>10.8</v>
      </c>
      <c r="P1028" s="64" t="s">
        <v>77</v>
      </c>
      <c r="Q1028" s="26">
        <v>45519</v>
      </c>
      <c r="R1028" s="26" t="s">
        <v>238</v>
      </c>
      <c r="S1028" s="23" t="s">
        <v>166</v>
      </c>
      <c r="T1028" s="23" t="s">
        <v>166</v>
      </c>
      <c r="U1028" s="110" t="s">
        <v>236</v>
      </c>
    </row>
    <row r="1029" spans="2:21" s="144" customFormat="1" ht="28.5" customHeight="1" x14ac:dyDescent="0.2">
      <c r="B1029" s="44" t="s">
        <v>234</v>
      </c>
      <c r="C1029" s="23" t="s">
        <v>303</v>
      </c>
      <c r="D1029" s="23" t="s">
        <v>415</v>
      </c>
      <c r="E1029" s="23" t="s">
        <v>735</v>
      </c>
      <c r="F1029" s="23"/>
      <c r="G1029" s="23">
        <v>1</v>
      </c>
      <c r="H1029" s="23">
        <v>473</v>
      </c>
      <c r="I1029" s="23">
        <v>6</v>
      </c>
      <c r="J1029" s="35" t="s">
        <v>72</v>
      </c>
      <c r="K1029" s="23">
        <v>4</v>
      </c>
      <c r="L1029" s="64">
        <f>L1024*4</f>
        <v>22</v>
      </c>
      <c r="M1029" s="64" t="s">
        <v>77</v>
      </c>
      <c r="N1029" s="25">
        <v>45351</v>
      </c>
      <c r="O1029" s="64">
        <f>O1024*4</f>
        <v>21.6</v>
      </c>
      <c r="P1029" s="64" t="s">
        <v>77</v>
      </c>
      <c r="Q1029" s="26">
        <v>45519</v>
      </c>
      <c r="R1029" s="26" t="s">
        <v>238</v>
      </c>
      <c r="S1029" s="23" t="s">
        <v>166</v>
      </c>
      <c r="T1029" s="23" t="s">
        <v>166</v>
      </c>
      <c r="U1029" s="110" t="s">
        <v>236</v>
      </c>
    </row>
    <row r="1030" spans="2:21" s="144" customFormat="1" ht="28.5" customHeight="1" x14ac:dyDescent="0.2">
      <c r="B1030" s="44" t="s">
        <v>234</v>
      </c>
      <c r="C1030" s="23" t="s">
        <v>303</v>
      </c>
      <c r="D1030" s="23" t="s">
        <v>415</v>
      </c>
      <c r="E1030" s="23" t="s">
        <v>735</v>
      </c>
      <c r="F1030" s="23"/>
      <c r="G1030" s="23">
        <v>1</v>
      </c>
      <c r="H1030" s="23">
        <v>473</v>
      </c>
      <c r="I1030" s="23">
        <v>7</v>
      </c>
      <c r="J1030" s="35" t="s">
        <v>72</v>
      </c>
      <c r="K1030" s="23">
        <v>5</v>
      </c>
      <c r="L1030" s="64">
        <f>L1024*5</f>
        <v>27.5</v>
      </c>
      <c r="M1030" s="64" t="s">
        <v>77</v>
      </c>
      <c r="N1030" s="25">
        <v>45351</v>
      </c>
      <c r="O1030" s="64">
        <f>O1024*5</f>
        <v>27</v>
      </c>
      <c r="P1030" s="64" t="s">
        <v>77</v>
      </c>
      <c r="Q1030" s="26">
        <v>45519</v>
      </c>
      <c r="R1030" s="26" t="s">
        <v>238</v>
      </c>
      <c r="S1030" s="23" t="s">
        <v>166</v>
      </c>
      <c r="T1030" s="23" t="s">
        <v>166</v>
      </c>
      <c r="U1030" s="110" t="s">
        <v>236</v>
      </c>
    </row>
    <row r="1031" spans="2:21" s="144" customFormat="1" ht="28.5" customHeight="1" x14ac:dyDescent="0.2">
      <c r="B1031" s="44" t="s">
        <v>234</v>
      </c>
      <c r="C1031" s="23" t="s">
        <v>303</v>
      </c>
      <c r="D1031" s="23" t="s">
        <v>415</v>
      </c>
      <c r="E1031" s="23" t="s">
        <v>735</v>
      </c>
      <c r="F1031" s="23"/>
      <c r="G1031" s="23">
        <v>1</v>
      </c>
      <c r="H1031" s="23">
        <v>473</v>
      </c>
      <c r="I1031" s="23">
        <v>8</v>
      </c>
      <c r="J1031" s="35" t="s">
        <v>72</v>
      </c>
      <c r="K1031" s="23">
        <v>6</v>
      </c>
      <c r="L1031" s="64">
        <f>L1024*6</f>
        <v>33</v>
      </c>
      <c r="M1031" s="64" t="s">
        <v>77</v>
      </c>
      <c r="N1031" s="25">
        <v>45351</v>
      </c>
      <c r="O1031" s="64">
        <f>O1024*6</f>
        <v>32.400000000000006</v>
      </c>
      <c r="P1031" s="64" t="s">
        <v>77</v>
      </c>
      <c r="Q1031" s="26">
        <v>45519</v>
      </c>
      <c r="R1031" s="26" t="s">
        <v>238</v>
      </c>
      <c r="S1031" s="23" t="s">
        <v>166</v>
      </c>
      <c r="T1031" s="23" t="s">
        <v>166</v>
      </c>
      <c r="U1031" s="110" t="s">
        <v>236</v>
      </c>
    </row>
    <row r="1032" spans="2:21" s="144" customFormat="1" ht="28.5" customHeight="1" x14ac:dyDescent="0.2">
      <c r="B1032" s="44" t="s">
        <v>234</v>
      </c>
      <c r="C1032" s="23" t="s">
        <v>303</v>
      </c>
      <c r="D1032" s="23" t="s">
        <v>415</v>
      </c>
      <c r="E1032" s="23" t="s">
        <v>735</v>
      </c>
      <c r="F1032" s="23"/>
      <c r="G1032" s="23">
        <v>1</v>
      </c>
      <c r="H1032" s="23">
        <v>473</v>
      </c>
      <c r="I1032" s="23">
        <v>9</v>
      </c>
      <c r="J1032" s="35" t="s">
        <v>100</v>
      </c>
      <c r="K1032" s="23">
        <v>2</v>
      </c>
      <c r="L1032" s="64">
        <v>2.75</v>
      </c>
      <c r="M1032" s="64" t="s">
        <v>77</v>
      </c>
      <c r="N1032" s="25">
        <v>45351</v>
      </c>
      <c r="O1032" s="64">
        <f>O1024*7</f>
        <v>37.800000000000004</v>
      </c>
      <c r="P1032" s="64" t="s">
        <v>77</v>
      </c>
      <c r="Q1032" s="26">
        <v>45519</v>
      </c>
      <c r="R1032" s="26" t="s">
        <v>238</v>
      </c>
      <c r="S1032" s="23" t="s">
        <v>166</v>
      </c>
      <c r="T1032" s="23" t="s">
        <v>166</v>
      </c>
      <c r="U1032" s="110" t="s">
        <v>236</v>
      </c>
    </row>
    <row r="1033" spans="2:21" s="144" customFormat="1" ht="28.5" customHeight="1" x14ac:dyDescent="0.2">
      <c r="B1033" s="44" t="s">
        <v>234</v>
      </c>
      <c r="C1033" s="23" t="s">
        <v>303</v>
      </c>
      <c r="D1033" s="23" t="s">
        <v>415</v>
      </c>
      <c r="E1033" s="23" t="s">
        <v>735</v>
      </c>
      <c r="F1033" s="23"/>
      <c r="G1033" s="23">
        <v>1</v>
      </c>
      <c r="H1033" s="23">
        <v>473</v>
      </c>
      <c r="I1033" s="23">
        <v>10</v>
      </c>
      <c r="J1033" s="35" t="s">
        <v>622</v>
      </c>
      <c r="K1033" s="23" t="s">
        <v>77</v>
      </c>
      <c r="L1033" s="23" t="s">
        <v>77</v>
      </c>
      <c r="M1033" s="64" t="s">
        <v>77</v>
      </c>
      <c r="N1033" s="25">
        <v>45351</v>
      </c>
      <c r="O1033" s="64">
        <f>O1024*8</f>
        <v>43.2</v>
      </c>
      <c r="P1033" s="64" t="s">
        <v>77</v>
      </c>
      <c r="Q1033" s="26">
        <v>45519</v>
      </c>
      <c r="R1033" s="26" t="s">
        <v>238</v>
      </c>
      <c r="S1033" s="23" t="s">
        <v>166</v>
      </c>
      <c r="T1033" s="23" t="s">
        <v>166</v>
      </c>
      <c r="U1033" s="110" t="s">
        <v>236</v>
      </c>
    </row>
    <row r="1034" spans="2:21" s="144" customFormat="1" ht="28.5" customHeight="1" x14ac:dyDescent="0.2">
      <c r="B1034" s="51" t="s">
        <v>611</v>
      </c>
      <c r="C1034" s="23" t="s">
        <v>235</v>
      </c>
      <c r="D1034" s="23" t="s">
        <v>416</v>
      </c>
      <c r="E1034" s="23" t="s">
        <v>520</v>
      </c>
      <c r="F1034" s="23" t="s">
        <v>411</v>
      </c>
      <c r="G1034" s="23">
        <v>4</v>
      </c>
      <c r="H1034" s="23">
        <v>220.42</v>
      </c>
      <c r="I1034" s="23">
        <v>1</v>
      </c>
      <c r="J1034" s="35" t="s">
        <v>76</v>
      </c>
      <c r="K1034" s="23">
        <v>2</v>
      </c>
      <c r="L1034" s="24">
        <v>2.4</v>
      </c>
      <c r="M1034" s="64" t="s">
        <v>77</v>
      </c>
      <c r="N1034" s="25">
        <v>45690</v>
      </c>
      <c r="O1034" s="64">
        <v>2.5</v>
      </c>
      <c r="P1034" s="64" t="s">
        <v>77</v>
      </c>
      <c r="Q1034" s="26">
        <v>45695</v>
      </c>
      <c r="R1034" s="26" t="s">
        <v>238</v>
      </c>
      <c r="S1034" s="23" t="s">
        <v>166</v>
      </c>
      <c r="T1034" s="23" t="s">
        <v>166</v>
      </c>
      <c r="U1034" s="110" t="s">
        <v>308</v>
      </c>
    </row>
    <row r="1035" spans="2:21" s="144" customFormat="1" ht="28.5" customHeight="1" x14ac:dyDescent="0.2">
      <c r="B1035" s="51" t="s">
        <v>611</v>
      </c>
      <c r="C1035" s="23" t="s">
        <v>235</v>
      </c>
      <c r="D1035" s="23" t="s">
        <v>413</v>
      </c>
      <c r="E1035" s="23" t="s">
        <v>520</v>
      </c>
      <c r="F1035" s="150">
        <v>92560.67</v>
      </c>
      <c r="G1035" s="23">
        <v>4</v>
      </c>
      <c r="H1035" s="23">
        <v>220.42</v>
      </c>
      <c r="I1035" s="23">
        <v>2</v>
      </c>
      <c r="J1035" s="35" t="s">
        <v>82</v>
      </c>
      <c r="K1035" s="23">
        <v>2</v>
      </c>
      <c r="L1035" s="24">
        <f>L1034*2</f>
        <v>4.8</v>
      </c>
      <c r="M1035" s="64" t="s">
        <v>77</v>
      </c>
      <c r="N1035" s="25">
        <v>45690</v>
      </c>
      <c r="O1035" s="24">
        <f>O1034*2</f>
        <v>5</v>
      </c>
      <c r="P1035" s="64" t="s">
        <v>77</v>
      </c>
      <c r="Q1035" s="26">
        <v>45695</v>
      </c>
      <c r="R1035" s="26" t="s">
        <v>238</v>
      </c>
      <c r="S1035" s="23" t="s">
        <v>166</v>
      </c>
      <c r="T1035" s="23" t="s">
        <v>166</v>
      </c>
      <c r="U1035" s="110" t="s">
        <v>308</v>
      </c>
    </row>
    <row r="1036" spans="2:21" s="144" customFormat="1" ht="28.5" customHeight="1" x14ac:dyDescent="0.2">
      <c r="B1036" s="51" t="s">
        <v>611</v>
      </c>
      <c r="C1036" s="23" t="s">
        <v>235</v>
      </c>
      <c r="D1036" s="23" t="s">
        <v>413</v>
      </c>
      <c r="E1036" s="23" t="s">
        <v>520</v>
      </c>
      <c r="F1036" s="148">
        <f>F1035/322.1</f>
        <v>287.36625271654765</v>
      </c>
      <c r="G1036" s="23">
        <v>4</v>
      </c>
      <c r="H1036" s="23">
        <v>220.42</v>
      </c>
      <c r="I1036" s="23">
        <v>3</v>
      </c>
      <c r="J1036" s="35" t="s">
        <v>95</v>
      </c>
      <c r="K1036" s="23">
        <v>3</v>
      </c>
      <c r="L1036" s="64">
        <f>L1034*1.5</f>
        <v>3.5999999999999996</v>
      </c>
      <c r="M1036" s="64" t="s">
        <v>77</v>
      </c>
      <c r="N1036" s="25">
        <v>45690</v>
      </c>
      <c r="O1036" s="64">
        <f>O1034*1.5</f>
        <v>3.75</v>
      </c>
      <c r="P1036" s="64" t="s">
        <v>77</v>
      </c>
      <c r="Q1036" s="26">
        <v>45695</v>
      </c>
      <c r="R1036" s="26" t="s">
        <v>238</v>
      </c>
      <c r="S1036" s="23" t="s">
        <v>166</v>
      </c>
      <c r="T1036" s="23" t="s">
        <v>166</v>
      </c>
      <c r="U1036" s="110" t="s">
        <v>308</v>
      </c>
    </row>
    <row r="1037" spans="2:21" s="144" customFormat="1" ht="28.5" customHeight="1" x14ac:dyDescent="0.2">
      <c r="B1037" s="51" t="s">
        <v>611</v>
      </c>
      <c r="C1037" s="23" t="s">
        <v>235</v>
      </c>
      <c r="D1037" s="23" t="s">
        <v>413</v>
      </c>
      <c r="E1037" s="23" t="s">
        <v>520</v>
      </c>
      <c r="F1037" s="149">
        <f>F1036/433.2</f>
        <v>0.66335700073071946</v>
      </c>
      <c r="G1037" s="23">
        <v>4</v>
      </c>
      <c r="H1037" s="23">
        <v>220.42</v>
      </c>
      <c r="I1037" s="23">
        <v>4</v>
      </c>
      <c r="J1037" s="35" t="s">
        <v>97</v>
      </c>
      <c r="K1037" s="23">
        <v>3</v>
      </c>
      <c r="L1037" s="64">
        <f>L1034*3</f>
        <v>7.1999999999999993</v>
      </c>
      <c r="M1037" s="64" t="s">
        <v>77</v>
      </c>
      <c r="N1037" s="25">
        <v>45690</v>
      </c>
      <c r="O1037" s="64">
        <f>O1034*3</f>
        <v>7.5</v>
      </c>
      <c r="P1037" s="64" t="s">
        <v>77</v>
      </c>
      <c r="Q1037" s="26">
        <v>45695</v>
      </c>
      <c r="R1037" s="26" t="s">
        <v>238</v>
      </c>
      <c r="S1037" s="23" t="s">
        <v>166</v>
      </c>
      <c r="T1037" s="23" t="s">
        <v>166</v>
      </c>
      <c r="U1037" s="110" t="s">
        <v>308</v>
      </c>
    </row>
    <row r="1038" spans="2:21" s="144" customFormat="1" ht="28.5" customHeight="1" x14ac:dyDescent="0.2">
      <c r="B1038" s="51" t="s">
        <v>611</v>
      </c>
      <c r="C1038" s="23" t="s">
        <v>235</v>
      </c>
      <c r="D1038" s="23" t="s">
        <v>413</v>
      </c>
      <c r="E1038" s="23" t="s">
        <v>520</v>
      </c>
      <c r="F1038" s="23" t="s">
        <v>370</v>
      </c>
      <c r="G1038" s="23">
        <v>4</v>
      </c>
      <c r="H1038" s="23">
        <v>220.42</v>
      </c>
      <c r="I1038" s="23">
        <v>5</v>
      </c>
      <c r="J1038" s="35" t="s">
        <v>96</v>
      </c>
      <c r="K1038" s="23">
        <v>4</v>
      </c>
      <c r="L1038" s="64">
        <f>L1034*2</f>
        <v>4.8</v>
      </c>
      <c r="M1038" s="64" t="s">
        <v>77</v>
      </c>
      <c r="N1038" s="25">
        <v>45690</v>
      </c>
      <c r="O1038" s="64">
        <f>O1034*2</f>
        <v>5</v>
      </c>
      <c r="P1038" s="64" t="s">
        <v>77</v>
      </c>
      <c r="Q1038" s="26">
        <v>45695</v>
      </c>
      <c r="R1038" s="26" t="s">
        <v>238</v>
      </c>
      <c r="S1038" s="23" t="s">
        <v>166</v>
      </c>
      <c r="T1038" s="23" t="s">
        <v>166</v>
      </c>
      <c r="U1038" s="110" t="s">
        <v>308</v>
      </c>
    </row>
    <row r="1039" spans="2:21" s="144" customFormat="1" ht="28.5" customHeight="1" x14ac:dyDescent="0.2">
      <c r="B1039" s="51" t="s">
        <v>611</v>
      </c>
      <c r="C1039" s="23" t="s">
        <v>235</v>
      </c>
      <c r="D1039" s="23" t="s">
        <v>413</v>
      </c>
      <c r="E1039" s="23" t="s">
        <v>520</v>
      </c>
      <c r="F1039" s="23"/>
      <c r="G1039" s="23">
        <v>4</v>
      </c>
      <c r="H1039" s="23">
        <v>220.42</v>
      </c>
      <c r="I1039" s="23">
        <v>6</v>
      </c>
      <c r="J1039" s="35" t="s">
        <v>72</v>
      </c>
      <c r="K1039" s="23">
        <v>4</v>
      </c>
      <c r="L1039" s="64">
        <f>L1034*4</f>
        <v>9.6</v>
      </c>
      <c r="M1039" s="64" t="s">
        <v>77</v>
      </c>
      <c r="N1039" s="25">
        <v>45690</v>
      </c>
      <c r="O1039" s="64">
        <f>O1034*4</f>
        <v>10</v>
      </c>
      <c r="P1039" s="64" t="s">
        <v>77</v>
      </c>
      <c r="Q1039" s="26">
        <v>45695</v>
      </c>
      <c r="R1039" s="26" t="s">
        <v>238</v>
      </c>
      <c r="S1039" s="23" t="s">
        <v>166</v>
      </c>
      <c r="T1039" s="23" t="s">
        <v>166</v>
      </c>
      <c r="U1039" s="110" t="s">
        <v>308</v>
      </c>
    </row>
    <row r="1040" spans="2:21" s="144" customFormat="1" ht="28.5" customHeight="1" x14ac:dyDescent="0.2">
      <c r="B1040" s="51" t="s">
        <v>611</v>
      </c>
      <c r="C1040" s="23" t="s">
        <v>235</v>
      </c>
      <c r="D1040" s="23" t="s">
        <v>413</v>
      </c>
      <c r="E1040" s="23" t="s">
        <v>520</v>
      </c>
      <c r="F1040" s="23"/>
      <c r="G1040" s="23">
        <v>4</v>
      </c>
      <c r="H1040" s="23">
        <v>220.42</v>
      </c>
      <c r="I1040" s="23">
        <v>7</v>
      </c>
      <c r="J1040" s="35" t="s">
        <v>72</v>
      </c>
      <c r="K1040" s="23">
        <v>5</v>
      </c>
      <c r="L1040" s="64">
        <f>L1034*5</f>
        <v>12</v>
      </c>
      <c r="M1040" s="64" t="s">
        <v>77</v>
      </c>
      <c r="N1040" s="25">
        <v>45690</v>
      </c>
      <c r="O1040" s="64">
        <f>O1034*5</f>
        <v>12.5</v>
      </c>
      <c r="P1040" s="64" t="s">
        <v>77</v>
      </c>
      <c r="Q1040" s="26">
        <v>45695</v>
      </c>
      <c r="R1040" s="26" t="s">
        <v>238</v>
      </c>
      <c r="S1040" s="23" t="s">
        <v>166</v>
      </c>
      <c r="T1040" s="23" t="s">
        <v>166</v>
      </c>
      <c r="U1040" s="110" t="s">
        <v>308</v>
      </c>
    </row>
    <row r="1041" spans="2:21" s="144" customFormat="1" ht="28.5" customHeight="1" x14ac:dyDescent="0.2">
      <c r="B1041" s="51" t="s">
        <v>611</v>
      </c>
      <c r="C1041" s="23" t="s">
        <v>235</v>
      </c>
      <c r="D1041" s="23" t="s">
        <v>413</v>
      </c>
      <c r="E1041" s="23" t="s">
        <v>520</v>
      </c>
      <c r="F1041" s="23"/>
      <c r="G1041" s="23">
        <v>4</v>
      </c>
      <c r="H1041" s="23">
        <v>220.42</v>
      </c>
      <c r="I1041" s="23">
        <v>8</v>
      </c>
      <c r="J1041" s="35" t="s">
        <v>72</v>
      </c>
      <c r="K1041" s="23">
        <v>6</v>
      </c>
      <c r="L1041" s="64">
        <f>L1034*6</f>
        <v>14.399999999999999</v>
      </c>
      <c r="M1041" s="64" t="s">
        <v>77</v>
      </c>
      <c r="N1041" s="25">
        <v>45690</v>
      </c>
      <c r="O1041" s="64">
        <f>O1034*6</f>
        <v>15</v>
      </c>
      <c r="P1041" s="64" t="s">
        <v>77</v>
      </c>
      <c r="Q1041" s="26">
        <v>45695</v>
      </c>
      <c r="R1041" s="26" t="s">
        <v>238</v>
      </c>
      <c r="S1041" s="23" t="s">
        <v>166</v>
      </c>
      <c r="T1041" s="23" t="s">
        <v>166</v>
      </c>
      <c r="U1041" s="110" t="s">
        <v>308</v>
      </c>
    </row>
    <row r="1042" spans="2:21" s="144" customFormat="1" ht="28.5" customHeight="1" x14ac:dyDescent="0.2">
      <c r="B1042" s="51" t="s">
        <v>611</v>
      </c>
      <c r="C1042" s="23" t="s">
        <v>235</v>
      </c>
      <c r="D1042" s="23" t="s">
        <v>413</v>
      </c>
      <c r="E1042" s="23" t="s">
        <v>520</v>
      </c>
      <c r="F1042" s="23"/>
      <c r="G1042" s="23">
        <v>4</v>
      </c>
      <c r="H1042" s="23">
        <v>220.42</v>
      </c>
      <c r="I1042" s="23">
        <v>9</v>
      </c>
      <c r="J1042" s="35" t="s">
        <v>100</v>
      </c>
      <c r="K1042" s="23">
        <v>2</v>
      </c>
      <c r="L1042" s="64">
        <v>1.2</v>
      </c>
      <c r="M1042" s="64" t="s">
        <v>77</v>
      </c>
      <c r="N1042" s="25">
        <v>45690</v>
      </c>
      <c r="O1042" s="64">
        <f>O1034*7</f>
        <v>17.5</v>
      </c>
      <c r="P1042" s="64" t="s">
        <v>77</v>
      </c>
      <c r="Q1042" s="26">
        <v>45695</v>
      </c>
      <c r="R1042" s="26" t="s">
        <v>238</v>
      </c>
      <c r="S1042" s="23" t="s">
        <v>166</v>
      </c>
      <c r="T1042" s="23" t="s">
        <v>166</v>
      </c>
      <c r="U1042" s="110" t="s">
        <v>308</v>
      </c>
    </row>
    <row r="1043" spans="2:21" s="144" customFormat="1" ht="28.5" customHeight="1" x14ac:dyDescent="0.2">
      <c r="B1043" s="51" t="s">
        <v>611</v>
      </c>
      <c r="C1043" s="23" t="s">
        <v>235</v>
      </c>
      <c r="D1043" s="23" t="s">
        <v>413</v>
      </c>
      <c r="E1043" s="23" t="s">
        <v>520</v>
      </c>
      <c r="F1043" s="23"/>
      <c r="G1043" s="23">
        <v>4</v>
      </c>
      <c r="H1043" s="23">
        <v>220.42</v>
      </c>
      <c r="I1043" s="23">
        <v>10</v>
      </c>
      <c r="J1043" s="35" t="s">
        <v>623</v>
      </c>
      <c r="K1043" s="23" t="s">
        <v>77</v>
      </c>
      <c r="L1043" s="23" t="s">
        <v>77</v>
      </c>
      <c r="M1043" s="64" t="s">
        <v>77</v>
      </c>
      <c r="N1043" s="25">
        <v>45690</v>
      </c>
      <c r="O1043" s="64" t="s">
        <v>77</v>
      </c>
      <c r="P1043" s="64" t="s">
        <v>77</v>
      </c>
      <c r="Q1043" s="26">
        <v>45695</v>
      </c>
      <c r="R1043" s="26" t="s">
        <v>238</v>
      </c>
      <c r="S1043" s="23" t="s">
        <v>166</v>
      </c>
      <c r="T1043" s="23" t="s">
        <v>166</v>
      </c>
      <c r="U1043" s="110" t="s">
        <v>308</v>
      </c>
    </row>
    <row r="1044" spans="2:21" s="144" customFormat="1" ht="28.5" customHeight="1" x14ac:dyDescent="0.2">
      <c r="B1044" s="44" t="s">
        <v>340</v>
      </c>
      <c r="C1044" s="23" t="s">
        <v>178</v>
      </c>
      <c r="D1044" s="23" t="s">
        <v>326</v>
      </c>
      <c r="E1044" s="23" t="s">
        <v>521</v>
      </c>
      <c r="F1044" s="23" t="s">
        <v>394</v>
      </c>
      <c r="G1044" s="23">
        <v>5</v>
      </c>
      <c r="H1044" s="23">
        <v>322.10000000000002</v>
      </c>
      <c r="I1044" s="23">
        <v>1</v>
      </c>
      <c r="J1044" s="35" t="s">
        <v>76</v>
      </c>
      <c r="K1044" s="23">
        <v>2</v>
      </c>
      <c r="L1044" s="64">
        <v>7.5</v>
      </c>
      <c r="M1044" s="64" t="s">
        <v>77</v>
      </c>
      <c r="N1044" s="25">
        <v>45690</v>
      </c>
      <c r="O1044" s="64">
        <v>7.1</v>
      </c>
      <c r="P1044" s="64" t="s">
        <v>77</v>
      </c>
      <c r="Q1044" s="26">
        <v>45324</v>
      </c>
      <c r="R1044" s="26" t="s">
        <v>238</v>
      </c>
      <c r="S1044" s="23" t="s">
        <v>166</v>
      </c>
      <c r="T1044" s="23" t="s">
        <v>166</v>
      </c>
      <c r="U1044" s="112" t="s">
        <v>736</v>
      </c>
    </row>
    <row r="1045" spans="2:21" s="144" customFormat="1" ht="28.5" customHeight="1" x14ac:dyDescent="0.2">
      <c r="B1045" s="44" t="s">
        <v>340</v>
      </c>
      <c r="C1045" s="23" t="s">
        <v>178</v>
      </c>
      <c r="D1045" s="23" t="s">
        <v>326</v>
      </c>
      <c r="E1045" s="23" t="s">
        <v>521</v>
      </c>
      <c r="F1045" s="150">
        <v>119511.94</v>
      </c>
      <c r="G1045" s="23">
        <v>5</v>
      </c>
      <c r="H1045" s="23">
        <v>322.10000000000002</v>
      </c>
      <c r="I1045" s="23">
        <v>2</v>
      </c>
      <c r="J1045" s="35" t="s">
        <v>82</v>
      </c>
      <c r="K1045" s="23">
        <v>2</v>
      </c>
      <c r="L1045" s="24">
        <f>L1044*2</f>
        <v>15</v>
      </c>
      <c r="M1045" s="64" t="s">
        <v>77</v>
      </c>
      <c r="N1045" s="25">
        <v>45690</v>
      </c>
      <c r="O1045" s="24">
        <f>O1044*2</f>
        <v>14.2</v>
      </c>
      <c r="P1045" s="64" t="s">
        <v>77</v>
      </c>
      <c r="Q1045" s="26">
        <v>45324</v>
      </c>
      <c r="R1045" s="26" t="s">
        <v>238</v>
      </c>
      <c r="S1045" s="23" t="s">
        <v>166</v>
      </c>
      <c r="T1045" s="23" t="s">
        <v>166</v>
      </c>
      <c r="U1045" s="112" t="s">
        <v>736</v>
      </c>
    </row>
    <row r="1046" spans="2:21" s="144" customFormat="1" ht="28.5" customHeight="1" x14ac:dyDescent="0.2">
      <c r="B1046" s="44" t="s">
        <v>340</v>
      </c>
      <c r="C1046" s="23" t="s">
        <v>178</v>
      </c>
      <c r="D1046" s="23" t="s">
        <v>326</v>
      </c>
      <c r="E1046" s="23" t="s">
        <v>521</v>
      </c>
      <c r="F1046" s="148">
        <f>F1045/322.1</f>
        <v>371.0398633964607</v>
      </c>
      <c r="G1046" s="23">
        <v>5</v>
      </c>
      <c r="H1046" s="23">
        <v>322.10000000000002</v>
      </c>
      <c r="I1046" s="23">
        <v>3</v>
      </c>
      <c r="J1046" s="35" t="s">
        <v>95</v>
      </c>
      <c r="K1046" s="23">
        <v>3</v>
      </c>
      <c r="L1046" s="64">
        <f>L1044*1.5</f>
        <v>11.25</v>
      </c>
      <c r="M1046" s="64" t="s">
        <v>77</v>
      </c>
      <c r="N1046" s="25">
        <v>45690</v>
      </c>
      <c r="O1046" s="64">
        <f>O1044*1.5</f>
        <v>10.649999999999999</v>
      </c>
      <c r="P1046" s="64" t="s">
        <v>77</v>
      </c>
      <c r="Q1046" s="26">
        <v>45324</v>
      </c>
      <c r="R1046" s="26" t="s">
        <v>238</v>
      </c>
      <c r="S1046" s="23" t="s">
        <v>166</v>
      </c>
      <c r="T1046" s="23" t="s">
        <v>166</v>
      </c>
      <c r="U1046" s="112" t="s">
        <v>736</v>
      </c>
    </row>
    <row r="1047" spans="2:21" s="144" customFormat="1" ht="28.5" customHeight="1" x14ac:dyDescent="0.2">
      <c r="B1047" s="44" t="s">
        <v>340</v>
      </c>
      <c r="C1047" s="23" t="s">
        <v>178</v>
      </c>
      <c r="D1047" s="23" t="s">
        <v>326</v>
      </c>
      <c r="E1047" s="23" t="s">
        <v>521</v>
      </c>
      <c r="F1047" s="149">
        <f>F1046/433.2</f>
        <v>0.85650937995489551</v>
      </c>
      <c r="G1047" s="23">
        <v>5</v>
      </c>
      <c r="H1047" s="23">
        <v>322.10000000000002</v>
      </c>
      <c r="I1047" s="23">
        <v>4</v>
      </c>
      <c r="J1047" s="35" t="s">
        <v>97</v>
      </c>
      <c r="K1047" s="23">
        <v>3</v>
      </c>
      <c r="L1047" s="64">
        <f>L1044*3</f>
        <v>22.5</v>
      </c>
      <c r="M1047" s="64" t="s">
        <v>77</v>
      </c>
      <c r="N1047" s="25">
        <v>45690</v>
      </c>
      <c r="O1047" s="64">
        <f>O1044*3</f>
        <v>21.299999999999997</v>
      </c>
      <c r="P1047" s="64" t="s">
        <v>77</v>
      </c>
      <c r="Q1047" s="26">
        <v>45324</v>
      </c>
      <c r="R1047" s="26" t="s">
        <v>238</v>
      </c>
      <c r="S1047" s="23" t="s">
        <v>166</v>
      </c>
      <c r="T1047" s="23" t="s">
        <v>166</v>
      </c>
      <c r="U1047" s="112" t="s">
        <v>736</v>
      </c>
    </row>
    <row r="1048" spans="2:21" s="144" customFormat="1" ht="28.5" customHeight="1" x14ac:dyDescent="0.2">
      <c r="B1048" s="44" t="s">
        <v>340</v>
      </c>
      <c r="C1048" s="23" t="s">
        <v>178</v>
      </c>
      <c r="D1048" s="23" t="s">
        <v>326</v>
      </c>
      <c r="E1048" s="23" t="s">
        <v>521</v>
      </c>
      <c r="F1048" s="23" t="s">
        <v>370</v>
      </c>
      <c r="G1048" s="23">
        <v>5</v>
      </c>
      <c r="H1048" s="23">
        <v>322.10000000000002</v>
      </c>
      <c r="I1048" s="23">
        <v>5</v>
      </c>
      <c r="J1048" s="35" t="s">
        <v>96</v>
      </c>
      <c r="K1048" s="23">
        <v>4</v>
      </c>
      <c r="L1048" s="64">
        <f>L1044*2</f>
        <v>15</v>
      </c>
      <c r="M1048" s="64" t="s">
        <v>77</v>
      </c>
      <c r="N1048" s="25">
        <v>45690</v>
      </c>
      <c r="O1048" s="64">
        <f>O1044*2</f>
        <v>14.2</v>
      </c>
      <c r="P1048" s="64" t="s">
        <v>77</v>
      </c>
      <c r="Q1048" s="26">
        <v>45324</v>
      </c>
      <c r="R1048" s="26" t="s">
        <v>238</v>
      </c>
      <c r="S1048" s="23" t="s">
        <v>166</v>
      </c>
      <c r="T1048" s="23" t="s">
        <v>166</v>
      </c>
      <c r="U1048" s="112" t="s">
        <v>736</v>
      </c>
    </row>
    <row r="1049" spans="2:21" s="144" customFormat="1" ht="28.5" customHeight="1" x14ac:dyDescent="0.2">
      <c r="B1049" s="44" t="s">
        <v>340</v>
      </c>
      <c r="C1049" s="23" t="s">
        <v>178</v>
      </c>
      <c r="D1049" s="23" t="s">
        <v>326</v>
      </c>
      <c r="E1049" s="23" t="s">
        <v>521</v>
      </c>
      <c r="F1049" s="23"/>
      <c r="G1049" s="23">
        <v>5</v>
      </c>
      <c r="H1049" s="23">
        <v>322.10000000000002</v>
      </c>
      <c r="I1049" s="23">
        <v>6</v>
      </c>
      <c r="J1049" s="35" t="s">
        <v>72</v>
      </c>
      <c r="K1049" s="23">
        <v>4</v>
      </c>
      <c r="L1049" s="64">
        <f>L1044*4</f>
        <v>30</v>
      </c>
      <c r="M1049" s="64" t="s">
        <v>77</v>
      </c>
      <c r="N1049" s="25">
        <v>45690</v>
      </c>
      <c r="O1049" s="64">
        <f>O1044*4</f>
        <v>28.4</v>
      </c>
      <c r="P1049" s="64" t="s">
        <v>77</v>
      </c>
      <c r="Q1049" s="26">
        <v>45324</v>
      </c>
      <c r="R1049" s="26" t="s">
        <v>238</v>
      </c>
      <c r="S1049" s="23" t="s">
        <v>166</v>
      </c>
      <c r="T1049" s="23" t="s">
        <v>166</v>
      </c>
      <c r="U1049" s="112" t="s">
        <v>736</v>
      </c>
    </row>
    <row r="1050" spans="2:21" s="144" customFormat="1" ht="28.5" customHeight="1" x14ac:dyDescent="0.2">
      <c r="B1050" s="44" t="s">
        <v>340</v>
      </c>
      <c r="C1050" s="23" t="s">
        <v>178</v>
      </c>
      <c r="D1050" s="23" t="s">
        <v>326</v>
      </c>
      <c r="E1050" s="23" t="s">
        <v>521</v>
      </c>
      <c r="F1050" s="23"/>
      <c r="G1050" s="23">
        <v>5</v>
      </c>
      <c r="H1050" s="23">
        <v>322.10000000000002</v>
      </c>
      <c r="I1050" s="23">
        <v>7</v>
      </c>
      <c r="J1050" s="35" t="s">
        <v>72</v>
      </c>
      <c r="K1050" s="23">
        <v>5</v>
      </c>
      <c r="L1050" s="64">
        <f>L1044*5</f>
        <v>37.5</v>
      </c>
      <c r="M1050" s="64" t="s">
        <v>77</v>
      </c>
      <c r="N1050" s="25">
        <v>45690</v>
      </c>
      <c r="O1050" s="64">
        <f>O1044*5</f>
        <v>35.5</v>
      </c>
      <c r="P1050" s="64" t="s">
        <v>77</v>
      </c>
      <c r="Q1050" s="26">
        <v>45324</v>
      </c>
      <c r="R1050" s="26" t="s">
        <v>238</v>
      </c>
      <c r="S1050" s="23" t="s">
        <v>166</v>
      </c>
      <c r="T1050" s="23" t="s">
        <v>166</v>
      </c>
      <c r="U1050" s="112" t="s">
        <v>736</v>
      </c>
    </row>
    <row r="1051" spans="2:21" s="144" customFormat="1" ht="28.5" customHeight="1" x14ac:dyDescent="0.2">
      <c r="B1051" s="44" t="s">
        <v>340</v>
      </c>
      <c r="C1051" s="23" t="s">
        <v>178</v>
      </c>
      <c r="D1051" s="23" t="s">
        <v>326</v>
      </c>
      <c r="E1051" s="23" t="s">
        <v>521</v>
      </c>
      <c r="F1051" s="23"/>
      <c r="G1051" s="23">
        <v>5</v>
      </c>
      <c r="H1051" s="23">
        <v>322.10000000000002</v>
      </c>
      <c r="I1051" s="23">
        <v>8</v>
      </c>
      <c r="J1051" s="35" t="s">
        <v>72</v>
      </c>
      <c r="K1051" s="23">
        <v>6</v>
      </c>
      <c r="L1051" s="64">
        <f>L1044*6</f>
        <v>45</v>
      </c>
      <c r="M1051" s="64" t="s">
        <v>77</v>
      </c>
      <c r="N1051" s="25">
        <v>45690</v>
      </c>
      <c r="O1051" s="64">
        <f>O1044*6</f>
        <v>42.599999999999994</v>
      </c>
      <c r="P1051" s="64" t="s">
        <v>77</v>
      </c>
      <c r="Q1051" s="26">
        <v>45324</v>
      </c>
      <c r="R1051" s="26" t="s">
        <v>238</v>
      </c>
      <c r="S1051" s="23" t="s">
        <v>166</v>
      </c>
      <c r="T1051" s="23" t="s">
        <v>166</v>
      </c>
      <c r="U1051" s="112" t="s">
        <v>736</v>
      </c>
    </row>
    <row r="1052" spans="2:21" s="144" customFormat="1" ht="28.5" customHeight="1" x14ac:dyDescent="0.2">
      <c r="B1052" s="44" t="s">
        <v>340</v>
      </c>
      <c r="C1052" s="23" t="s">
        <v>178</v>
      </c>
      <c r="D1052" s="23" t="s">
        <v>326</v>
      </c>
      <c r="E1052" s="23" t="s">
        <v>521</v>
      </c>
      <c r="F1052" s="23"/>
      <c r="G1052" s="23">
        <v>5</v>
      </c>
      <c r="H1052" s="23">
        <v>322.10000000000002</v>
      </c>
      <c r="I1052" s="23">
        <v>9</v>
      </c>
      <c r="J1052" s="35" t="s">
        <v>100</v>
      </c>
      <c r="K1052" s="23">
        <v>2</v>
      </c>
      <c r="L1052" s="64">
        <v>3.7</v>
      </c>
      <c r="M1052" s="64" t="s">
        <v>77</v>
      </c>
      <c r="N1052" s="25">
        <v>45690</v>
      </c>
      <c r="O1052" s="64">
        <f>O1044*7</f>
        <v>49.699999999999996</v>
      </c>
      <c r="P1052" s="64" t="s">
        <v>77</v>
      </c>
      <c r="Q1052" s="26">
        <v>45324</v>
      </c>
      <c r="R1052" s="26" t="s">
        <v>238</v>
      </c>
      <c r="S1052" s="23" t="s">
        <v>166</v>
      </c>
      <c r="T1052" s="23" t="s">
        <v>166</v>
      </c>
      <c r="U1052" s="112" t="s">
        <v>736</v>
      </c>
    </row>
    <row r="1053" spans="2:21" s="144" customFormat="1" ht="28.5" customHeight="1" x14ac:dyDescent="0.2">
      <c r="B1053" s="44" t="s">
        <v>340</v>
      </c>
      <c r="C1053" s="23" t="s">
        <v>178</v>
      </c>
      <c r="D1053" s="23" t="s">
        <v>326</v>
      </c>
      <c r="E1053" s="23" t="s">
        <v>521</v>
      </c>
      <c r="F1053" s="23"/>
      <c r="G1053" s="23">
        <v>5</v>
      </c>
      <c r="H1053" s="23">
        <v>322.10000000000002</v>
      </c>
      <c r="I1053" s="23">
        <v>10</v>
      </c>
      <c r="J1053" s="35" t="s">
        <v>622</v>
      </c>
      <c r="K1053" s="23" t="s">
        <v>77</v>
      </c>
      <c r="L1053" s="64" t="s">
        <v>77</v>
      </c>
      <c r="M1053" s="64" t="s">
        <v>77</v>
      </c>
      <c r="N1053" s="25">
        <v>45690</v>
      </c>
      <c r="O1053" s="64">
        <f>O1044*8</f>
        <v>56.8</v>
      </c>
      <c r="P1053" s="64" t="s">
        <v>77</v>
      </c>
      <c r="Q1053" s="26">
        <v>45324</v>
      </c>
      <c r="R1053" s="26" t="s">
        <v>238</v>
      </c>
      <c r="S1053" s="23" t="s">
        <v>166</v>
      </c>
      <c r="T1053" s="23" t="s">
        <v>166</v>
      </c>
      <c r="U1053" s="112" t="s">
        <v>736</v>
      </c>
    </row>
    <row r="1054" spans="2:21" s="144" customFormat="1" ht="28.5" customHeight="1" x14ac:dyDescent="0.2">
      <c r="B1054" s="44" t="s">
        <v>340</v>
      </c>
      <c r="C1054" s="23" t="s">
        <v>333</v>
      </c>
      <c r="D1054" s="23" t="s">
        <v>335</v>
      </c>
      <c r="E1054" s="23" t="s">
        <v>334</v>
      </c>
      <c r="F1054" s="23" t="s">
        <v>395</v>
      </c>
      <c r="G1054" s="23">
        <v>1</v>
      </c>
      <c r="H1054" s="23">
        <v>732.2</v>
      </c>
      <c r="I1054" s="23">
        <v>1</v>
      </c>
      <c r="J1054" s="35" t="s">
        <v>76</v>
      </c>
      <c r="K1054" s="23">
        <v>2</v>
      </c>
      <c r="L1054" s="24">
        <v>24</v>
      </c>
      <c r="M1054" s="64" t="s">
        <v>77</v>
      </c>
      <c r="N1054" s="25">
        <v>45898</v>
      </c>
      <c r="O1054" s="64">
        <v>22.6</v>
      </c>
      <c r="P1054" s="64" t="s">
        <v>77</v>
      </c>
      <c r="Q1054" s="26">
        <v>45897</v>
      </c>
      <c r="R1054" s="26" t="s">
        <v>238</v>
      </c>
      <c r="S1054" s="23" t="s">
        <v>166</v>
      </c>
      <c r="T1054" s="23" t="s">
        <v>166</v>
      </c>
      <c r="U1054" s="112" t="s">
        <v>737</v>
      </c>
    </row>
    <row r="1055" spans="2:21" s="144" customFormat="1" ht="28.5" customHeight="1" x14ac:dyDescent="0.2">
      <c r="B1055" s="44" t="s">
        <v>340</v>
      </c>
      <c r="C1055" s="23" t="s">
        <v>333</v>
      </c>
      <c r="D1055" s="23" t="s">
        <v>335</v>
      </c>
      <c r="E1055" s="23" t="s">
        <v>334</v>
      </c>
      <c r="F1055" s="23"/>
      <c r="G1055" s="23">
        <v>1</v>
      </c>
      <c r="H1055" s="23">
        <v>732.2</v>
      </c>
      <c r="I1055" s="23">
        <v>2</v>
      </c>
      <c r="J1055" s="35" t="s">
        <v>82</v>
      </c>
      <c r="K1055" s="23">
        <v>2</v>
      </c>
      <c r="L1055" s="24">
        <f>L1054*2</f>
        <v>48</v>
      </c>
      <c r="M1055" s="64" t="s">
        <v>77</v>
      </c>
      <c r="N1055" s="25">
        <v>45898</v>
      </c>
      <c r="O1055" s="24">
        <f>O1054*2</f>
        <v>45.2</v>
      </c>
      <c r="P1055" s="64" t="s">
        <v>77</v>
      </c>
      <c r="Q1055" s="26">
        <v>45897</v>
      </c>
      <c r="R1055" s="26" t="s">
        <v>238</v>
      </c>
      <c r="S1055" s="23" t="s">
        <v>166</v>
      </c>
      <c r="T1055" s="23" t="s">
        <v>166</v>
      </c>
      <c r="U1055" s="112" t="s">
        <v>737</v>
      </c>
    </row>
    <row r="1056" spans="2:21" s="144" customFormat="1" ht="28.5" customHeight="1" x14ac:dyDescent="0.2">
      <c r="B1056" s="44" t="s">
        <v>340</v>
      </c>
      <c r="C1056" s="23" t="s">
        <v>333</v>
      </c>
      <c r="D1056" s="23" t="s">
        <v>335</v>
      </c>
      <c r="E1056" s="23" t="s">
        <v>334</v>
      </c>
      <c r="F1056" s="23"/>
      <c r="G1056" s="23">
        <v>1</v>
      </c>
      <c r="H1056" s="23">
        <v>732.2</v>
      </c>
      <c r="I1056" s="23">
        <v>3</v>
      </c>
      <c r="J1056" s="35" t="s">
        <v>95</v>
      </c>
      <c r="K1056" s="23">
        <v>3</v>
      </c>
      <c r="L1056" s="64">
        <f>L1054*1.5</f>
        <v>36</v>
      </c>
      <c r="M1056" s="64" t="s">
        <v>77</v>
      </c>
      <c r="N1056" s="25">
        <v>45898</v>
      </c>
      <c r="O1056" s="64">
        <f>O1054*1.5</f>
        <v>33.900000000000006</v>
      </c>
      <c r="P1056" s="64" t="s">
        <v>77</v>
      </c>
      <c r="Q1056" s="26">
        <v>45897</v>
      </c>
      <c r="R1056" s="26" t="s">
        <v>238</v>
      </c>
      <c r="S1056" s="23" t="s">
        <v>166</v>
      </c>
      <c r="T1056" s="23" t="s">
        <v>166</v>
      </c>
      <c r="U1056" s="112" t="s">
        <v>737</v>
      </c>
    </row>
    <row r="1057" spans="2:21" s="144" customFormat="1" ht="28.5" customHeight="1" x14ac:dyDescent="0.2">
      <c r="B1057" s="44" t="s">
        <v>340</v>
      </c>
      <c r="C1057" s="23" t="s">
        <v>333</v>
      </c>
      <c r="D1057" s="23" t="s">
        <v>335</v>
      </c>
      <c r="E1057" s="23" t="s">
        <v>334</v>
      </c>
      <c r="F1057" s="23"/>
      <c r="G1057" s="23">
        <v>1</v>
      </c>
      <c r="H1057" s="23">
        <v>732.2</v>
      </c>
      <c r="I1057" s="23">
        <v>4</v>
      </c>
      <c r="J1057" s="35" t="s">
        <v>97</v>
      </c>
      <c r="K1057" s="23">
        <v>3</v>
      </c>
      <c r="L1057" s="64">
        <f>L1054*3</f>
        <v>72</v>
      </c>
      <c r="M1057" s="64" t="s">
        <v>77</v>
      </c>
      <c r="N1057" s="25">
        <v>45898</v>
      </c>
      <c r="O1057" s="64">
        <f>O1054*3</f>
        <v>67.800000000000011</v>
      </c>
      <c r="P1057" s="64" t="s">
        <v>77</v>
      </c>
      <c r="Q1057" s="26">
        <v>45897</v>
      </c>
      <c r="R1057" s="26" t="s">
        <v>238</v>
      </c>
      <c r="S1057" s="23" t="s">
        <v>166</v>
      </c>
      <c r="T1057" s="23" t="s">
        <v>166</v>
      </c>
      <c r="U1057" s="112" t="s">
        <v>737</v>
      </c>
    </row>
    <row r="1058" spans="2:21" s="144" customFormat="1" ht="28.5" customHeight="1" x14ac:dyDescent="0.2">
      <c r="B1058" s="44" t="s">
        <v>340</v>
      </c>
      <c r="C1058" s="23" t="s">
        <v>333</v>
      </c>
      <c r="D1058" s="23" t="s">
        <v>335</v>
      </c>
      <c r="E1058" s="23" t="s">
        <v>334</v>
      </c>
      <c r="F1058" s="23"/>
      <c r="G1058" s="23">
        <v>1</v>
      </c>
      <c r="H1058" s="23">
        <v>732.2</v>
      </c>
      <c r="I1058" s="23">
        <v>5</v>
      </c>
      <c r="J1058" s="35" t="s">
        <v>96</v>
      </c>
      <c r="K1058" s="23">
        <v>4</v>
      </c>
      <c r="L1058" s="64">
        <f>L1054*2</f>
        <v>48</v>
      </c>
      <c r="M1058" s="64" t="s">
        <v>77</v>
      </c>
      <c r="N1058" s="25">
        <v>45898</v>
      </c>
      <c r="O1058" s="64">
        <f>O1054*2</f>
        <v>45.2</v>
      </c>
      <c r="P1058" s="64" t="s">
        <v>77</v>
      </c>
      <c r="Q1058" s="26">
        <v>45897</v>
      </c>
      <c r="R1058" s="26" t="s">
        <v>238</v>
      </c>
      <c r="S1058" s="23" t="s">
        <v>166</v>
      </c>
      <c r="T1058" s="23" t="s">
        <v>166</v>
      </c>
      <c r="U1058" s="112" t="s">
        <v>737</v>
      </c>
    </row>
    <row r="1059" spans="2:21" s="144" customFormat="1" ht="28.5" customHeight="1" x14ac:dyDescent="0.2">
      <c r="B1059" s="44" t="s">
        <v>340</v>
      </c>
      <c r="C1059" s="23" t="s">
        <v>333</v>
      </c>
      <c r="D1059" s="23" t="s">
        <v>335</v>
      </c>
      <c r="E1059" s="23" t="s">
        <v>334</v>
      </c>
      <c r="F1059" s="23"/>
      <c r="G1059" s="23">
        <v>1</v>
      </c>
      <c r="H1059" s="23">
        <v>732.2</v>
      </c>
      <c r="I1059" s="23">
        <v>6</v>
      </c>
      <c r="J1059" s="35" t="s">
        <v>72</v>
      </c>
      <c r="K1059" s="23">
        <v>4</v>
      </c>
      <c r="L1059" s="64">
        <f>L1054*4</f>
        <v>96</v>
      </c>
      <c r="M1059" s="64" t="s">
        <v>77</v>
      </c>
      <c r="N1059" s="25">
        <v>45898</v>
      </c>
      <c r="O1059" s="64">
        <f>O1054*4</f>
        <v>90.4</v>
      </c>
      <c r="P1059" s="64" t="s">
        <v>77</v>
      </c>
      <c r="Q1059" s="26">
        <v>45897</v>
      </c>
      <c r="R1059" s="26" t="s">
        <v>238</v>
      </c>
      <c r="S1059" s="23" t="s">
        <v>166</v>
      </c>
      <c r="T1059" s="23" t="s">
        <v>166</v>
      </c>
      <c r="U1059" s="112" t="s">
        <v>737</v>
      </c>
    </row>
    <row r="1060" spans="2:21" s="144" customFormat="1" ht="28.5" customHeight="1" x14ac:dyDescent="0.2">
      <c r="B1060" s="44" t="s">
        <v>340</v>
      </c>
      <c r="C1060" s="23" t="s">
        <v>333</v>
      </c>
      <c r="D1060" s="23" t="s">
        <v>335</v>
      </c>
      <c r="E1060" s="23" t="s">
        <v>334</v>
      </c>
      <c r="F1060" s="23"/>
      <c r="G1060" s="23">
        <v>1</v>
      </c>
      <c r="H1060" s="23">
        <v>732.2</v>
      </c>
      <c r="I1060" s="23">
        <v>7</v>
      </c>
      <c r="J1060" s="35" t="s">
        <v>72</v>
      </c>
      <c r="K1060" s="23">
        <v>5</v>
      </c>
      <c r="L1060" s="64">
        <f>L1054*5</f>
        <v>120</v>
      </c>
      <c r="M1060" s="64" t="s">
        <v>77</v>
      </c>
      <c r="N1060" s="25">
        <v>45898</v>
      </c>
      <c r="O1060" s="64">
        <f>O1054*5</f>
        <v>113</v>
      </c>
      <c r="P1060" s="64" t="s">
        <v>77</v>
      </c>
      <c r="Q1060" s="26">
        <v>45897</v>
      </c>
      <c r="R1060" s="26" t="s">
        <v>238</v>
      </c>
      <c r="S1060" s="23" t="s">
        <v>166</v>
      </c>
      <c r="T1060" s="23" t="s">
        <v>166</v>
      </c>
      <c r="U1060" s="112" t="s">
        <v>737</v>
      </c>
    </row>
    <row r="1061" spans="2:21" s="144" customFormat="1" ht="28.5" customHeight="1" x14ac:dyDescent="0.2">
      <c r="B1061" s="44" t="s">
        <v>340</v>
      </c>
      <c r="C1061" s="23" t="s">
        <v>333</v>
      </c>
      <c r="D1061" s="23" t="s">
        <v>335</v>
      </c>
      <c r="E1061" s="23" t="s">
        <v>334</v>
      </c>
      <c r="F1061" s="23"/>
      <c r="G1061" s="23">
        <v>1</v>
      </c>
      <c r="H1061" s="23">
        <v>732.2</v>
      </c>
      <c r="I1061" s="23">
        <v>8</v>
      </c>
      <c r="J1061" s="35" t="s">
        <v>72</v>
      </c>
      <c r="K1061" s="23">
        <v>6</v>
      </c>
      <c r="L1061" s="64">
        <f>L1054*6</f>
        <v>144</v>
      </c>
      <c r="M1061" s="64" t="s">
        <v>77</v>
      </c>
      <c r="N1061" s="25">
        <v>45898</v>
      </c>
      <c r="O1061" s="64">
        <f>O1054*6</f>
        <v>135.60000000000002</v>
      </c>
      <c r="P1061" s="64" t="s">
        <v>77</v>
      </c>
      <c r="Q1061" s="26">
        <v>45897</v>
      </c>
      <c r="R1061" s="26" t="s">
        <v>238</v>
      </c>
      <c r="S1061" s="23" t="s">
        <v>166</v>
      </c>
      <c r="T1061" s="23" t="s">
        <v>166</v>
      </c>
      <c r="U1061" s="112" t="s">
        <v>737</v>
      </c>
    </row>
    <row r="1062" spans="2:21" s="144" customFormat="1" ht="28.5" customHeight="1" x14ac:dyDescent="0.2">
      <c r="B1062" s="44" t="s">
        <v>340</v>
      </c>
      <c r="C1062" s="23" t="s">
        <v>333</v>
      </c>
      <c r="D1062" s="23" t="s">
        <v>335</v>
      </c>
      <c r="E1062" s="23" t="s">
        <v>334</v>
      </c>
      <c r="F1062" s="23"/>
      <c r="G1062" s="23">
        <v>1</v>
      </c>
      <c r="H1062" s="23">
        <v>732.2</v>
      </c>
      <c r="I1062" s="23">
        <v>9</v>
      </c>
      <c r="J1062" s="35" t="s">
        <v>72</v>
      </c>
      <c r="K1062" s="23">
        <v>7</v>
      </c>
      <c r="L1062" s="64">
        <f>L1054*7</f>
        <v>168</v>
      </c>
      <c r="M1062" s="64" t="s">
        <v>77</v>
      </c>
      <c r="N1062" s="25">
        <v>45898</v>
      </c>
      <c r="O1062" s="64">
        <f>O1054*7</f>
        <v>158.20000000000002</v>
      </c>
      <c r="P1062" s="64" t="s">
        <v>77</v>
      </c>
      <c r="Q1062" s="26">
        <v>45897</v>
      </c>
      <c r="R1062" s="26" t="s">
        <v>238</v>
      </c>
      <c r="S1062" s="23" t="s">
        <v>166</v>
      </c>
      <c r="T1062" s="23" t="s">
        <v>166</v>
      </c>
      <c r="U1062" s="112" t="s">
        <v>737</v>
      </c>
    </row>
    <row r="1063" spans="2:21" s="144" customFormat="1" ht="28.5" customHeight="1" x14ac:dyDescent="0.2">
      <c r="B1063" s="44" t="s">
        <v>340</v>
      </c>
      <c r="C1063" s="23" t="s">
        <v>333</v>
      </c>
      <c r="D1063" s="23" t="s">
        <v>335</v>
      </c>
      <c r="E1063" s="23" t="s">
        <v>334</v>
      </c>
      <c r="F1063" s="23"/>
      <c r="G1063" s="23">
        <v>1</v>
      </c>
      <c r="H1063" s="23">
        <v>732.2</v>
      </c>
      <c r="I1063" s="23">
        <v>10</v>
      </c>
      <c r="J1063" s="35" t="s">
        <v>72</v>
      </c>
      <c r="K1063" s="23">
        <v>8</v>
      </c>
      <c r="L1063" s="64">
        <f>L1054*8</f>
        <v>192</v>
      </c>
      <c r="M1063" s="64" t="s">
        <v>77</v>
      </c>
      <c r="N1063" s="25">
        <v>45898</v>
      </c>
      <c r="O1063" s="64">
        <f>O1054*8</f>
        <v>180.8</v>
      </c>
      <c r="P1063" s="64" t="s">
        <v>77</v>
      </c>
      <c r="Q1063" s="26">
        <v>45897</v>
      </c>
      <c r="R1063" s="26" t="s">
        <v>238</v>
      </c>
      <c r="S1063" s="23" t="s">
        <v>166</v>
      </c>
      <c r="T1063" s="23" t="s">
        <v>166</v>
      </c>
      <c r="U1063" s="112" t="s">
        <v>737</v>
      </c>
    </row>
    <row r="1064" spans="2:21" s="144" customFormat="1" ht="28.5" customHeight="1" x14ac:dyDescent="0.2">
      <c r="B1064" s="44" t="s">
        <v>340</v>
      </c>
      <c r="C1064" s="23" t="s">
        <v>333</v>
      </c>
      <c r="D1064" s="23" t="s">
        <v>335</v>
      </c>
      <c r="E1064" s="23" t="s">
        <v>334</v>
      </c>
      <c r="F1064" s="23"/>
      <c r="G1064" s="23">
        <v>1</v>
      </c>
      <c r="H1064" s="23">
        <v>732.2</v>
      </c>
      <c r="I1064" s="23">
        <v>11</v>
      </c>
      <c r="J1064" s="35" t="s">
        <v>100</v>
      </c>
      <c r="K1064" s="23">
        <v>2</v>
      </c>
      <c r="L1064" s="64">
        <f>L1054/2</f>
        <v>12</v>
      </c>
      <c r="M1064" s="64" t="s">
        <v>77</v>
      </c>
      <c r="N1064" s="25">
        <v>45898</v>
      </c>
      <c r="O1064" s="64">
        <f>O1054/2</f>
        <v>11.3</v>
      </c>
      <c r="P1064" s="64" t="s">
        <v>77</v>
      </c>
      <c r="Q1064" s="26">
        <v>45897</v>
      </c>
      <c r="R1064" s="26" t="s">
        <v>238</v>
      </c>
      <c r="S1064" s="23" t="s">
        <v>166</v>
      </c>
      <c r="T1064" s="23" t="s">
        <v>166</v>
      </c>
      <c r="U1064" s="112" t="s">
        <v>737</v>
      </c>
    </row>
    <row r="1065" spans="2:21" s="144" customFormat="1" ht="28.5" customHeight="1" x14ac:dyDescent="0.2">
      <c r="B1065" s="44" t="s">
        <v>340</v>
      </c>
      <c r="C1065" s="23" t="s">
        <v>333</v>
      </c>
      <c r="D1065" s="23" t="s">
        <v>335</v>
      </c>
      <c r="E1065" s="23" t="s">
        <v>334</v>
      </c>
      <c r="F1065" s="23"/>
      <c r="G1065" s="23">
        <v>1</v>
      </c>
      <c r="H1065" s="23">
        <v>732.2</v>
      </c>
      <c r="I1065" s="23">
        <v>12</v>
      </c>
      <c r="J1065" s="35" t="s">
        <v>167</v>
      </c>
      <c r="K1065" s="23" t="s">
        <v>77</v>
      </c>
      <c r="L1065" s="64" t="s">
        <v>77</v>
      </c>
      <c r="M1065" s="64" t="s">
        <v>77</v>
      </c>
      <c r="N1065" s="25">
        <v>45898</v>
      </c>
      <c r="O1065" s="23" t="s">
        <v>77</v>
      </c>
      <c r="P1065" s="64" t="s">
        <v>77</v>
      </c>
      <c r="Q1065" s="26">
        <v>45897</v>
      </c>
      <c r="R1065" s="26" t="s">
        <v>238</v>
      </c>
      <c r="S1065" s="23" t="s">
        <v>166</v>
      </c>
      <c r="T1065" s="23" t="s">
        <v>166</v>
      </c>
      <c r="U1065" s="112" t="s">
        <v>737</v>
      </c>
    </row>
    <row r="1066" spans="2:21" s="144" customFormat="1" ht="28.5" customHeight="1" x14ac:dyDescent="0.2">
      <c r="B1066" s="44" t="s">
        <v>340</v>
      </c>
      <c r="C1066" s="23" t="s">
        <v>333</v>
      </c>
      <c r="D1066" s="23" t="s">
        <v>341</v>
      </c>
      <c r="E1066" s="23" t="s">
        <v>337</v>
      </c>
      <c r="F1066" s="23"/>
      <c r="G1066" s="23">
        <v>1</v>
      </c>
      <c r="H1066" s="23">
        <v>467.9</v>
      </c>
      <c r="I1066" s="23">
        <v>1</v>
      </c>
      <c r="J1066" s="35" t="s">
        <v>76</v>
      </c>
      <c r="K1066" s="23">
        <v>2</v>
      </c>
      <c r="L1066" s="24">
        <v>7.7</v>
      </c>
      <c r="M1066" s="64" t="s">
        <v>77</v>
      </c>
      <c r="N1066" s="25">
        <v>45898</v>
      </c>
      <c r="O1066" s="64">
        <v>7.3</v>
      </c>
      <c r="P1066" s="64" t="s">
        <v>77</v>
      </c>
      <c r="Q1066" s="26">
        <v>45897</v>
      </c>
      <c r="R1066" s="26" t="s">
        <v>238</v>
      </c>
      <c r="S1066" s="23" t="s">
        <v>166</v>
      </c>
      <c r="T1066" s="23" t="s">
        <v>166</v>
      </c>
      <c r="U1066" s="112" t="s">
        <v>737</v>
      </c>
    </row>
    <row r="1067" spans="2:21" s="144" customFormat="1" ht="28.5" customHeight="1" x14ac:dyDescent="0.2">
      <c r="B1067" s="44" t="s">
        <v>340</v>
      </c>
      <c r="C1067" s="23" t="s">
        <v>333</v>
      </c>
      <c r="D1067" s="23" t="s">
        <v>341</v>
      </c>
      <c r="E1067" s="23" t="s">
        <v>337</v>
      </c>
      <c r="F1067" s="23"/>
      <c r="G1067" s="23">
        <v>1</v>
      </c>
      <c r="H1067" s="23">
        <v>467.9</v>
      </c>
      <c r="I1067" s="23">
        <v>2</v>
      </c>
      <c r="J1067" s="35" t="s">
        <v>82</v>
      </c>
      <c r="K1067" s="23">
        <v>2</v>
      </c>
      <c r="L1067" s="24">
        <f>L1066*2</f>
        <v>15.4</v>
      </c>
      <c r="M1067" s="64" t="s">
        <v>77</v>
      </c>
      <c r="N1067" s="25">
        <v>45898</v>
      </c>
      <c r="O1067" s="24">
        <f>O1066*2</f>
        <v>14.6</v>
      </c>
      <c r="P1067" s="64" t="s">
        <v>77</v>
      </c>
      <c r="Q1067" s="26">
        <v>45897</v>
      </c>
      <c r="R1067" s="26" t="s">
        <v>238</v>
      </c>
      <c r="S1067" s="23" t="s">
        <v>166</v>
      </c>
      <c r="T1067" s="23" t="s">
        <v>166</v>
      </c>
      <c r="U1067" s="112" t="s">
        <v>737</v>
      </c>
    </row>
    <row r="1068" spans="2:21" s="144" customFormat="1" ht="28.5" customHeight="1" x14ac:dyDescent="0.2">
      <c r="B1068" s="44" t="s">
        <v>340</v>
      </c>
      <c r="C1068" s="23" t="s">
        <v>333</v>
      </c>
      <c r="D1068" s="23" t="s">
        <v>341</v>
      </c>
      <c r="E1068" s="23" t="s">
        <v>337</v>
      </c>
      <c r="F1068" s="23"/>
      <c r="G1068" s="23">
        <v>1</v>
      </c>
      <c r="H1068" s="23">
        <v>467.9</v>
      </c>
      <c r="I1068" s="23">
        <v>3</v>
      </c>
      <c r="J1068" s="35" t="s">
        <v>95</v>
      </c>
      <c r="K1068" s="23">
        <v>3</v>
      </c>
      <c r="L1068" s="64">
        <f>L1066*1.5</f>
        <v>11.55</v>
      </c>
      <c r="M1068" s="64" t="s">
        <v>77</v>
      </c>
      <c r="N1068" s="25">
        <v>45898</v>
      </c>
      <c r="O1068" s="64">
        <f>O1066*1.5</f>
        <v>10.95</v>
      </c>
      <c r="P1068" s="64" t="s">
        <v>77</v>
      </c>
      <c r="Q1068" s="26">
        <v>45897</v>
      </c>
      <c r="R1068" s="26" t="s">
        <v>238</v>
      </c>
      <c r="S1068" s="23" t="s">
        <v>166</v>
      </c>
      <c r="T1068" s="23" t="s">
        <v>166</v>
      </c>
      <c r="U1068" s="112" t="s">
        <v>737</v>
      </c>
    </row>
    <row r="1069" spans="2:21" s="144" customFormat="1" ht="28.5" customHeight="1" x14ac:dyDescent="0.2">
      <c r="B1069" s="44" t="s">
        <v>340</v>
      </c>
      <c r="C1069" s="23" t="s">
        <v>333</v>
      </c>
      <c r="D1069" s="23" t="s">
        <v>341</v>
      </c>
      <c r="E1069" s="23" t="s">
        <v>337</v>
      </c>
      <c r="F1069" s="23"/>
      <c r="G1069" s="23">
        <v>1</v>
      </c>
      <c r="H1069" s="23">
        <v>467.9</v>
      </c>
      <c r="I1069" s="23">
        <v>4</v>
      </c>
      <c r="J1069" s="35" t="s">
        <v>97</v>
      </c>
      <c r="K1069" s="23">
        <v>3</v>
      </c>
      <c r="L1069" s="64">
        <f>L1066*3</f>
        <v>23.1</v>
      </c>
      <c r="M1069" s="64" t="s">
        <v>77</v>
      </c>
      <c r="N1069" s="25">
        <v>45898</v>
      </c>
      <c r="O1069" s="64">
        <f>O1066*3</f>
        <v>21.9</v>
      </c>
      <c r="P1069" s="64" t="s">
        <v>77</v>
      </c>
      <c r="Q1069" s="26">
        <v>45897</v>
      </c>
      <c r="R1069" s="26" t="s">
        <v>238</v>
      </c>
      <c r="S1069" s="23" t="s">
        <v>166</v>
      </c>
      <c r="T1069" s="23" t="s">
        <v>166</v>
      </c>
      <c r="U1069" s="112" t="s">
        <v>737</v>
      </c>
    </row>
    <row r="1070" spans="2:21" s="144" customFormat="1" ht="28.5" customHeight="1" x14ac:dyDescent="0.2">
      <c r="B1070" s="44" t="s">
        <v>340</v>
      </c>
      <c r="C1070" s="23" t="s">
        <v>333</v>
      </c>
      <c r="D1070" s="23" t="s">
        <v>341</v>
      </c>
      <c r="E1070" s="23" t="s">
        <v>337</v>
      </c>
      <c r="F1070" s="23"/>
      <c r="G1070" s="23">
        <v>1</v>
      </c>
      <c r="H1070" s="23">
        <v>467.9</v>
      </c>
      <c r="I1070" s="23">
        <v>5</v>
      </c>
      <c r="J1070" s="35" t="s">
        <v>96</v>
      </c>
      <c r="K1070" s="23">
        <v>4</v>
      </c>
      <c r="L1070" s="64">
        <f>L1066*2</f>
        <v>15.4</v>
      </c>
      <c r="M1070" s="64" t="s">
        <v>77</v>
      </c>
      <c r="N1070" s="25">
        <v>45898</v>
      </c>
      <c r="O1070" s="64">
        <f>O1066*2</f>
        <v>14.6</v>
      </c>
      <c r="P1070" s="64" t="s">
        <v>77</v>
      </c>
      <c r="Q1070" s="26">
        <v>45897</v>
      </c>
      <c r="R1070" s="26" t="s">
        <v>238</v>
      </c>
      <c r="S1070" s="23" t="s">
        <v>166</v>
      </c>
      <c r="T1070" s="23" t="s">
        <v>166</v>
      </c>
      <c r="U1070" s="112" t="s">
        <v>737</v>
      </c>
    </row>
    <row r="1071" spans="2:21" s="144" customFormat="1" ht="28.5" customHeight="1" x14ac:dyDescent="0.2">
      <c r="B1071" s="44" t="s">
        <v>340</v>
      </c>
      <c r="C1071" s="23" t="s">
        <v>333</v>
      </c>
      <c r="D1071" s="23" t="s">
        <v>341</v>
      </c>
      <c r="E1071" s="23" t="s">
        <v>337</v>
      </c>
      <c r="F1071" s="23"/>
      <c r="G1071" s="23">
        <v>1</v>
      </c>
      <c r="H1071" s="23">
        <v>467.9</v>
      </c>
      <c r="I1071" s="23">
        <v>6</v>
      </c>
      <c r="J1071" s="35" t="s">
        <v>72</v>
      </c>
      <c r="K1071" s="23">
        <v>4</v>
      </c>
      <c r="L1071" s="64">
        <f>L1066*4</f>
        <v>30.8</v>
      </c>
      <c r="M1071" s="64" t="s">
        <v>77</v>
      </c>
      <c r="N1071" s="25">
        <v>45898</v>
      </c>
      <c r="O1071" s="64">
        <f>O1066*4</f>
        <v>29.2</v>
      </c>
      <c r="P1071" s="64" t="s">
        <v>77</v>
      </c>
      <c r="Q1071" s="26">
        <v>45897</v>
      </c>
      <c r="R1071" s="26" t="s">
        <v>238</v>
      </c>
      <c r="S1071" s="23" t="s">
        <v>166</v>
      </c>
      <c r="T1071" s="23" t="s">
        <v>166</v>
      </c>
      <c r="U1071" s="112" t="s">
        <v>737</v>
      </c>
    </row>
    <row r="1072" spans="2:21" s="144" customFormat="1" ht="28.5" customHeight="1" x14ac:dyDescent="0.2">
      <c r="B1072" s="44" t="s">
        <v>340</v>
      </c>
      <c r="C1072" s="23" t="s">
        <v>333</v>
      </c>
      <c r="D1072" s="23" t="s">
        <v>341</v>
      </c>
      <c r="E1072" s="23" t="s">
        <v>337</v>
      </c>
      <c r="F1072" s="23"/>
      <c r="G1072" s="23">
        <v>1</v>
      </c>
      <c r="H1072" s="23">
        <v>467.9</v>
      </c>
      <c r="I1072" s="23">
        <v>7</v>
      </c>
      <c r="J1072" s="35" t="s">
        <v>72</v>
      </c>
      <c r="K1072" s="23">
        <v>5</v>
      </c>
      <c r="L1072" s="64">
        <f>L1066*5</f>
        <v>38.5</v>
      </c>
      <c r="M1072" s="64" t="s">
        <v>77</v>
      </c>
      <c r="N1072" s="25">
        <v>45898</v>
      </c>
      <c r="O1072" s="64">
        <f>O1066*5</f>
        <v>36.5</v>
      </c>
      <c r="P1072" s="64" t="s">
        <v>77</v>
      </c>
      <c r="Q1072" s="26">
        <v>45897</v>
      </c>
      <c r="R1072" s="26" t="s">
        <v>238</v>
      </c>
      <c r="S1072" s="23" t="s">
        <v>166</v>
      </c>
      <c r="T1072" s="23" t="s">
        <v>166</v>
      </c>
      <c r="U1072" s="112" t="s">
        <v>737</v>
      </c>
    </row>
    <row r="1073" spans="2:21" s="144" customFormat="1" ht="28.5" customHeight="1" x14ac:dyDescent="0.2">
      <c r="B1073" s="44" t="s">
        <v>340</v>
      </c>
      <c r="C1073" s="23" t="s">
        <v>333</v>
      </c>
      <c r="D1073" s="23" t="s">
        <v>341</v>
      </c>
      <c r="E1073" s="23" t="s">
        <v>337</v>
      </c>
      <c r="F1073" s="23"/>
      <c r="G1073" s="23">
        <v>1</v>
      </c>
      <c r="H1073" s="23">
        <v>467.9</v>
      </c>
      <c r="I1073" s="23">
        <v>8</v>
      </c>
      <c r="J1073" s="35" t="s">
        <v>72</v>
      </c>
      <c r="K1073" s="23">
        <v>6</v>
      </c>
      <c r="L1073" s="64">
        <f>L1066*6</f>
        <v>46.2</v>
      </c>
      <c r="M1073" s="64" t="s">
        <v>77</v>
      </c>
      <c r="N1073" s="25">
        <v>45898</v>
      </c>
      <c r="O1073" s="64">
        <f>O1066*6</f>
        <v>43.8</v>
      </c>
      <c r="P1073" s="64" t="s">
        <v>77</v>
      </c>
      <c r="Q1073" s="26">
        <v>45897</v>
      </c>
      <c r="R1073" s="26" t="s">
        <v>238</v>
      </c>
      <c r="S1073" s="23" t="s">
        <v>166</v>
      </c>
      <c r="T1073" s="23" t="s">
        <v>166</v>
      </c>
      <c r="U1073" s="112" t="s">
        <v>737</v>
      </c>
    </row>
    <row r="1074" spans="2:21" s="144" customFormat="1" ht="28.5" customHeight="1" x14ac:dyDescent="0.2">
      <c r="B1074" s="44" t="s">
        <v>340</v>
      </c>
      <c r="C1074" s="23" t="s">
        <v>333</v>
      </c>
      <c r="D1074" s="23" t="s">
        <v>341</v>
      </c>
      <c r="E1074" s="23" t="s">
        <v>337</v>
      </c>
      <c r="F1074" s="23"/>
      <c r="G1074" s="23">
        <v>1</v>
      </c>
      <c r="H1074" s="23">
        <v>467.9</v>
      </c>
      <c r="I1074" s="23">
        <v>9</v>
      </c>
      <c r="J1074" s="35" t="s">
        <v>72</v>
      </c>
      <c r="K1074" s="23">
        <v>7</v>
      </c>
      <c r="L1074" s="64">
        <f>L1066*7</f>
        <v>53.9</v>
      </c>
      <c r="M1074" s="64" t="s">
        <v>77</v>
      </c>
      <c r="N1074" s="25">
        <v>45898</v>
      </c>
      <c r="O1074" s="64">
        <f>O1066*7</f>
        <v>51.1</v>
      </c>
      <c r="P1074" s="64" t="s">
        <v>77</v>
      </c>
      <c r="Q1074" s="26">
        <v>45897</v>
      </c>
      <c r="R1074" s="26" t="s">
        <v>238</v>
      </c>
      <c r="S1074" s="23" t="s">
        <v>166</v>
      </c>
      <c r="T1074" s="23" t="s">
        <v>166</v>
      </c>
      <c r="U1074" s="112" t="s">
        <v>737</v>
      </c>
    </row>
    <row r="1075" spans="2:21" s="144" customFormat="1" ht="28.5" customHeight="1" x14ac:dyDescent="0.2">
      <c r="B1075" s="44" t="s">
        <v>340</v>
      </c>
      <c r="C1075" s="23" t="s">
        <v>333</v>
      </c>
      <c r="D1075" s="23" t="s">
        <v>341</v>
      </c>
      <c r="E1075" s="23" t="s">
        <v>337</v>
      </c>
      <c r="F1075" s="23"/>
      <c r="G1075" s="23">
        <v>1</v>
      </c>
      <c r="H1075" s="23">
        <v>467.9</v>
      </c>
      <c r="I1075" s="23">
        <v>10</v>
      </c>
      <c r="J1075" s="35" t="s">
        <v>72</v>
      </c>
      <c r="K1075" s="23">
        <v>8</v>
      </c>
      <c r="L1075" s="64">
        <f>L1066*8</f>
        <v>61.6</v>
      </c>
      <c r="M1075" s="64" t="s">
        <v>77</v>
      </c>
      <c r="N1075" s="25">
        <v>45898</v>
      </c>
      <c r="O1075" s="64">
        <f>O1066*8</f>
        <v>58.4</v>
      </c>
      <c r="P1075" s="64" t="s">
        <v>77</v>
      </c>
      <c r="Q1075" s="26">
        <v>45897</v>
      </c>
      <c r="R1075" s="26" t="s">
        <v>238</v>
      </c>
      <c r="S1075" s="23" t="s">
        <v>166</v>
      </c>
      <c r="T1075" s="23" t="s">
        <v>166</v>
      </c>
      <c r="U1075" s="112" t="s">
        <v>737</v>
      </c>
    </row>
    <row r="1076" spans="2:21" s="144" customFormat="1" ht="28.5" customHeight="1" x14ac:dyDescent="0.2">
      <c r="B1076" s="44" t="s">
        <v>340</v>
      </c>
      <c r="C1076" s="23" t="s">
        <v>333</v>
      </c>
      <c r="D1076" s="23" t="s">
        <v>341</v>
      </c>
      <c r="E1076" s="23" t="s">
        <v>337</v>
      </c>
      <c r="F1076" s="23"/>
      <c r="G1076" s="23">
        <v>1</v>
      </c>
      <c r="H1076" s="23">
        <v>467.9</v>
      </c>
      <c r="I1076" s="23">
        <v>11</v>
      </c>
      <c r="J1076" s="35" t="s">
        <v>100</v>
      </c>
      <c r="K1076" s="23">
        <v>2</v>
      </c>
      <c r="L1076" s="64"/>
      <c r="M1076" s="64" t="s">
        <v>77</v>
      </c>
      <c r="N1076" s="25">
        <v>45898</v>
      </c>
      <c r="O1076" s="64">
        <f>O1066/2</f>
        <v>3.65</v>
      </c>
      <c r="P1076" s="64" t="s">
        <v>77</v>
      </c>
      <c r="Q1076" s="26">
        <v>45897</v>
      </c>
      <c r="R1076" s="26" t="s">
        <v>238</v>
      </c>
      <c r="S1076" s="23" t="s">
        <v>166</v>
      </c>
      <c r="T1076" s="23" t="s">
        <v>166</v>
      </c>
      <c r="U1076" s="112" t="s">
        <v>737</v>
      </c>
    </row>
    <row r="1077" spans="2:21" s="144" customFormat="1" ht="28.5" customHeight="1" x14ac:dyDescent="0.2">
      <c r="B1077" s="44" t="s">
        <v>340</v>
      </c>
      <c r="C1077" s="23" t="s">
        <v>333</v>
      </c>
      <c r="D1077" s="23" t="s">
        <v>341</v>
      </c>
      <c r="E1077" s="23" t="s">
        <v>337</v>
      </c>
      <c r="F1077" s="23"/>
      <c r="G1077" s="23">
        <v>1</v>
      </c>
      <c r="H1077" s="23">
        <v>467.9</v>
      </c>
      <c r="I1077" s="23">
        <v>12</v>
      </c>
      <c r="J1077" s="35" t="s">
        <v>167</v>
      </c>
      <c r="K1077" s="23" t="s">
        <v>77</v>
      </c>
      <c r="L1077" s="64" t="s">
        <v>77</v>
      </c>
      <c r="M1077" s="64" t="s">
        <v>77</v>
      </c>
      <c r="N1077" s="25">
        <v>45898</v>
      </c>
      <c r="O1077" s="24" t="s">
        <v>77</v>
      </c>
      <c r="P1077" s="64" t="s">
        <v>77</v>
      </c>
      <c r="Q1077" s="26">
        <v>45897</v>
      </c>
      <c r="R1077" s="26" t="s">
        <v>238</v>
      </c>
      <c r="S1077" s="23" t="s">
        <v>166</v>
      </c>
      <c r="T1077" s="23" t="s">
        <v>166</v>
      </c>
      <c r="U1077" s="112" t="s">
        <v>737</v>
      </c>
    </row>
    <row r="1078" spans="2:21" s="144" customFormat="1" ht="28.5" customHeight="1" x14ac:dyDescent="0.2">
      <c r="B1078" s="44" t="s">
        <v>340</v>
      </c>
      <c r="C1078" s="23" t="s">
        <v>333</v>
      </c>
      <c r="D1078" s="23" t="s">
        <v>342</v>
      </c>
      <c r="E1078" s="23" t="s">
        <v>336</v>
      </c>
      <c r="F1078" s="23"/>
      <c r="G1078" s="23">
        <v>1</v>
      </c>
      <c r="H1078" s="23">
        <v>1218.7</v>
      </c>
      <c r="I1078" s="23">
        <v>1</v>
      </c>
      <c r="J1078" s="35" t="s">
        <v>76</v>
      </c>
      <c r="K1078" s="23">
        <v>2</v>
      </c>
      <c r="L1078" s="24">
        <v>12.8</v>
      </c>
      <c r="M1078" s="64" t="s">
        <v>77</v>
      </c>
      <c r="N1078" s="25">
        <v>45898</v>
      </c>
      <c r="O1078" s="64">
        <v>12</v>
      </c>
      <c r="P1078" s="64" t="s">
        <v>77</v>
      </c>
      <c r="Q1078" s="26">
        <v>45897</v>
      </c>
      <c r="R1078" s="26" t="s">
        <v>238</v>
      </c>
      <c r="S1078" s="23" t="s">
        <v>166</v>
      </c>
      <c r="T1078" s="23" t="s">
        <v>166</v>
      </c>
      <c r="U1078" s="112" t="s">
        <v>737</v>
      </c>
    </row>
    <row r="1079" spans="2:21" s="144" customFormat="1" ht="28.5" customHeight="1" x14ac:dyDescent="0.2">
      <c r="B1079" s="44" t="s">
        <v>340</v>
      </c>
      <c r="C1079" s="23" t="s">
        <v>333</v>
      </c>
      <c r="D1079" s="23" t="s">
        <v>342</v>
      </c>
      <c r="E1079" s="23" t="s">
        <v>336</v>
      </c>
      <c r="F1079" s="23"/>
      <c r="G1079" s="23">
        <v>1</v>
      </c>
      <c r="H1079" s="23">
        <v>1218.7</v>
      </c>
      <c r="I1079" s="23">
        <v>2</v>
      </c>
      <c r="J1079" s="35" t="s">
        <v>82</v>
      </c>
      <c r="K1079" s="23">
        <v>2</v>
      </c>
      <c r="L1079" s="24">
        <f>L1078*2</f>
        <v>25.6</v>
      </c>
      <c r="M1079" s="64" t="s">
        <v>77</v>
      </c>
      <c r="N1079" s="25">
        <v>45898</v>
      </c>
      <c r="O1079" s="24">
        <f>O1078*2</f>
        <v>24</v>
      </c>
      <c r="P1079" s="64" t="s">
        <v>77</v>
      </c>
      <c r="Q1079" s="26">
        <v>45897</v>
      </c>
      <c r="R1079" s="26" t="s">
        <v>238</v>
      </c>
      <c r="S1079" s="23" t="s">
        <v>166</v>
      </c>
      <c r="T1079" s="23" t="s">
        <v>166</v>
      </c>
      <c r="U1079" s="112" t="s">
        <v>737</v>
      </c>
    </row>
    <row r="1080" spans="2:21" s="144" customFormat="1" ht="28.5" customHeight="1" x14ac:dyDescent="0.2">
      <c r="B1080" s="44" t="s">
        <v>340</v>
      </c>
      <c r="C1080" s="23" t="s">
        <v>333</v>
      </c>
      <c r="D1080" s="23" t="s">
        <v>342</v>
      </c>
      <c r="E1080" s="23" t="s">
        <v>336</v>
      </c>
      <c r="F1080" s="23"/>
      <c r="G1080" s="23">
        <v>1</v>
      </c>
      <c r="H1080" s="23">
        <v>1218.7</v>
      </c>
      <c r="I1080" s="23">
        <v>3</v>
      </c>
      <c r="J1080" s="35" t="s">
        <v>95</v>
      </c>
      <c r="K1080" s="23">
        <v>3</v>
      </c>
      <c r="L1080" s="64">
        <f>L1078*1.5</f>
        <v>19.200000000000003</v>
      </c>
      <c r="M1080" s="64" t="s">
        <v>77</v>
      </c>
      <c r="N1080" s="25">
        <v>45898</v>
      </c>
      <c r="O1080" s="64">
        <f>O1078*1.5</f>
        <v>18</v>
      </c>
      <c r="P1080" s="64" t="s">
        <v>77</v>
      </c>
      <c r="Q1080" s="26">
        <v>45897</v>
      </c>
      <c r="R1080" s="26" t="s">
        <v>238</v>
      </c>
      <c r="S1080" s="23" t="s">
        <v>166</v>
      </c>
      <c r="T1080" s="23" t="s">
        <v>166</v>
      </c>
      <c r="U1080" s="112" t="s">
        <v>737</v>
      </c>
    </row>
    <row r="1081" spans="2:21" s="144" customFormat="1" ht="28.5" customHeight="1" x14ac:dyDescent="0.2">
      <c r="B1081" s="44" t="s">
        <v>340</v>
      </c>
      <c r="C1081" s="23" t="s">
        <v>333</v>
      </c>
      <c r="D1081" s="23" t="s">
        <v>342</v>
      </c>
      <c r="E1081" s="23" t="s">
        <v>336</v>
      </c>
      <c r="F1081" s="23"/>
      <c r="G1081" s="23">
        <v>1</v>
      </c>
      <c r="H1081" s="23">
        <v>1218.7</v>
      </c>
      <c r="I1081" s="23">
        <v>4</v>
      </c>
      <c r="J1081" s="35" t="s">
        <v>97</v>
      </c>
      <c r="K1081" s="23">
        <v>3</v>
      </c>
      <c r="L1081" s="64">
        <f>L1078*3</f>
        <v>38.400000000000006</v>
      </c>
      <c r="M1081" s="64" t="s">
        <v>77</v>
      </c>
      <c r="N1081" s="25">
        <v>45898</v>
      </c>
      <c r="O1081" s="64">
        <f>O1078*3</f>
        <v>36</v>
      </c>
      <c r="P1081" s="64" t="s">
        <v>77</v>
      </c>
      <c r="Q1081" s="26">
        <v>45897</v>
      </c>
      <c r="R1081" s="26" t="s">
        <v>238</v>
      </c>
      <c r="S1081" s="23" t="s">
        <v>166</v>
      </c>
      <c r="T1081" s="23" t="s">
        <v>166</v>
      </c>
      <c r="U1081" s="112" t="s">
        <v>737</v>
      </c>
    </row>
    <row r="1082" spans="2:21" s="144" customFormat="1" ht="28.5" customHeight="1" x14ac:dyDescent="0.2">
      <c r="B1082" s="44" t="s">
        <v>340</v>
      </c>
      <c r="C1082" s="23" t="s">
        <v>333</v>
      </c>
      <c r="D1082" s="23" t="s">
        <v>342</v>
      </c>
      <c r="E1082" s="23" t="s">
        <v>336</v>
      </c>
      <c r="F1082" s="23"/>
      <c r="G1082" s="23">
        <v>1</v>
      </c>
      <c r="H1082" s="23">
        <v>1218.7</v>
      </c>
      <c r="I1082" s="23">
        <v>5</v>
      </c>
      <c r="J1082" s="35" t="s">
        <v>96</v>
      </c>
      <c r="K1082" s="23">
        <v>4</v>
      </c>
      <c r="L1082" s="64">
        <f>L1078*2</f>
        <v>25.6</v>
      </c>
      <c r="M1082" s="64" t="s">
        <v>77</v>
      </c>
      <c r="N1082" s="25">
        <v>45898</v>
      </c>
      <c r="O1082" s="64">
        <f>O1078*2</f>
        <v>24</v>
      </c>
      <c r="P1082" s="64" t="s">
        <v>77</v>
      </c>
      <c r="Q1082" s="26">
        <v>45897</v>
      </c>
      <c r="R1082" s="26" t="s">
        <v>238</v>
      </c>
      <c r="S1082" s="23" t="s">
        <v>166</v>
      </c>
      <c r="T1082" s="23" t="s">
        <v>166</v>
      </c>
      <c r="U1082" s="112" t="s">
        <v>737</v>
      </c>
    </row>
    <row r="1083" spans="2:21" s="144" customFormat="1" ht="28.5" customHeight="1" x14ac:dyDescent="0.2">
      <c r="B1083" s="44" t="s">
        <v>340</v>
      </c>
      <c r="C1083" s="23" t="s">
        <v>333</v>
      </c>
      <c r="D1083" s="23" t="s">
        <v>342</v>
      </c>
      <c r="E1083" s="23" t="s">
        <v>336</v>
      </c>
      <c r="F1083" s="23"/>
      <c r="G1083" s="23">
        <v>1</v>
      </c>
      <c r="H1083" s="23">
        <v>1218.7</v>
      </c>
      <c r="I1083" s="23">
        <v>6</v>
      </c>
      <c r="J1083" s="35" t="s">
        <v>72</v>
      </c>
      <c r="K1083" s="23">
        <v>4</v>
      </c>
      <c r="L1083" s="64">
        <f>L1078*4</f>
        <v>51.2</v>
      </c>
      <c r="M1083" s="64" t="s">
        <v>77</v>
      </c>
      <c r="N1083" s="25">
        <v>45898</v>
      </c>
      <c r="O1083" s="64">
        <f>O1078*4</f>
        <v>48</v>
      </c>
      <c r="P1083" s="64" t="s">
        <v>77</v>
      </c>
      <c r="Q1083" s="26">
        <v>45897</v>
      </c>
      <c r="R1083" s="26" t="s">
        <v>238</v>
      </c>
      <c r="S1083" s="23" t="s">
        <v>166</v>
      </c>
      <c r="T1083" s="23" t="s">
        <v>166</v>
      </c>
      <c r="U1083" s="112" t="s">
        <v>737</v>
      </c>
    </row>
    <row r="1084" spans="2:21" s="144" customFormat="1" ht="28.5" customHeight="1" x14ac:dyDescent="0.2">
      <c r="B1084" s="44" t="s">
        <v>340</v>
      </c>
      <c r="C1084" s="23" t="s">
        <v>333</v>
      </c>
      <c r="D1084" s="23" t="s">
        <v>342</v>
      </c>
      <c r="E1084" s="23" t="s">
        <v>336</v>
      </c>
      <c r="F1084" s="23"/>
      <c r="G1084" s="23">
        <v>1</v>
      </c>
      <c r="H1084" s="23">
        <v>1218.7</v>
      </c>
      <c r="I1084" s="23">
        <v>7</v>
      </c>
      <c r="J1084" s="35" t="s">
        <v>72</v>
      </c>
      <c r="K1084" s="23">
        <v>5</v>
      </c>
      <c r="L1084" s="64">
        <f>L1078*5</f>
        <v>64</v>
      </c>
      <c r="M1084" s="64" t="s">
        <v>77</v>
      </c>
      <c r="N1084" s="25">
        <v>45898</v>
      </c>
      <c r="O1084" s="64">
        <f>O1078*5</f>
        <v>60</v>
      </c>
      <c r="P1084" s="64" t="s">
        <v>77</v>
      </c>
      <c r="Q1084" s="26">
        <v>45897</v>
      </c>
      <c r="R1084" s="26" t="s">
        <v>238</v>
      </c>
      <c r="S1084" s="23" t="s">
        <v>166</v>
      </c>
      <c r="T1084" s="23" t="s">
        <v>166</v>
      </c>
      <c r="U1084" s="112" t="s">
        <v>737</v>
      </c>
    </row>
    <row r="1085" spans="2:21" s="144" customFormat="1" ht="28.5" customHeight="1" x14ac:dyDescent="0.2">
      <c r="B1085" s="44" t="s">
        <v>340</v>
      </c>
      <c r="C1085" s="23" t="s">
        <v>333</v>
      </c>
      <c r="D1085" s="23" t="s">
        <v>342</v>
      </c>
      <c r="E1085" s="23" t="s">
        <v>336</v>
      </c>
      <c r="F1085" s="23"/>
      <c r="G1085" s="23">
        <v>1</v>
      </c>
      <c r="H1085" s="23">
        <v>1218.7</v>
      </c>
      <c r="I1085" s="23">
        <v>8</v>
      </c>
      <c r="J1085" s="35" t="s">
        <v>72</v>
      </c>
      <c r="K1085" s="23">
        <v>6</v>
      </c>
      <c r="L1085" s="64">
        <f>L1078*6</f>
        <v>76.800000000000011</v>
      </c>
      <c r="M1085" s="64" t="s">
        <v>77</v>
      </c>
      <c r="N1085" s="25">
        <v>45898</v>
      </c>
      <c r="O1085" s="64">
        <f>O1078*6</f>
        <v>72</v>
      </c>
      <c r="P1085" s="64" t="s">
        <v>77</v>
      </c>
      <c r="Q1085" s="26">
        <v>45897</v>
      </c>
      <c r="R1085" s="26" t="s">
        <v>238</v>
      </c>
      <c r="S1085" s="23" t="s">
        <v>166</v>
      </c>
      <c r="T1085" s="23" t="s">
        <v>166</v>
      </c>
      <c r="U1085" s="112" t="s">
        <v>737</v>
      </c>
    </row>
    <row r="1086" spans="2:21" s="144" customFormat="1" ht="28.5" customHeight="1" x14ac:dyDescent="0.2">
      <c r="B1086" s="44" t="s">
        <v>340</v>
      </c>
      <c r="C1086" s="23" t="s">
        <v>333</v>
      </c>
      <c r="D1086" s="23" t="s">
        <v>342</v>
      </c>
      <c r="E1086" s="23" t="s">
        <v>336</v>
      </c>
      <c r="F1086" s="23"/>
      <c r="G1086" s="23">
        <v>1</v>
      </c>
      <c r="H1086" s="23">
        <v>1218.7</v>
      </c>
      <c r="I1086" s="23">
        <v>9</v>
      </c>
      <c r="J1086" s="35" t="s">
        <v>72</v>
      </c>
      <c r="K1086" s="23">
        <v>7</v>
      </c>
      <c r="L1086" s="64">
        <f>L1078*7</f>
        <v>89.600000000000009</v>
      </c>
      <c r="M1086" s="64" t="s">
        <v>77</v>
      </c>
      <c r="N1086" s="25">
        <v>45898</v>
      </c>
      <c r="O1086" s="64">
        <f>O1078*7</f>
        <v>84</v>
      </c>
      <c r="P1086" s="64" t="s">
        <v>77</v>
      </c>
      <c r="Q1086" s="26">
        <v>45897</v>
      </c>
      <c r="R1086" s="26" t="s">
        <v>238</v>
      </c>
      <c r="S1086" s="23" t="s">
        <v>166</v>
      </c>
      <c r="T1086" s="23" t="s">
        <v>166</v>
      </c>
      <c r="U1086" s="112" t="s">
        <v>737</v>
      </c>
    </row>
    <row r="1087" spans="2:21" s="144" customFormat="1" ht="28.5" customHeight="1" x14ac:dyDescent="0.2">
      <c r="B1087" s="44" t="s">
        <v>340</v>
      </c>
      <c r="C1087" s="23" t="s">
        <v>333</v>
      </c>
      <c r="D1087" s="23" t="s">
        <v>342</v>
      </c>
      <c r="E1087" s="23" t="s">
        <v>336</v>
      </c>
      <c r="F1087" s="23"/>
      <c r="G1087" s="23">
        <v>1</v>
      </c>
      <c r="H1087" s="23">
        <v>1218.7</v>
      </c>
      <c r="I1087" s="23">
        <v>10</v>
      </c>
      <c r="J1087" s="35" t="s">
        <v>72</v>
      </c>
      <c r="K1087" s="23">
        <v>8</v>
      </c>
      <c r="L1087" s="64">
        <f>L1078*8</f>
        <v>102.4</v>
      </c>
      <c r="M1087" s="64" t="s">
        <v>77</v>
      </c>
      <c r="N1087" s="25">
        <v>45898</v>
      </c>
      <c r="O1087" s="64">
        <f>O1078*8</f>
        <v>96</v>
      </c>
      <c r="P1087" s="64" t="s">
        <v>77</v>
      </c>
      <c r="Q1087" s="26">
        <v>45897</v>
      </c>
      <c r="R1087" s="26" t="s">
        <v>238</v>
      </c>
      <c r="S1087" s="23" t="s">
        <v>166</v>
      </c>
      <c r="T1087" s="23" t="s">
        <v>166</v>
      </c>
      <c r="U1087" s="112" t="s">
        <v>737</v>
      </c>
    </row>
    <row r="1088" spans="2:21" s="144" customFormat="1" ht="28.5" customHeight="1" x14ac:dyDescent="0.2">
      <c r="B1088" s="44" t="s">
        <v>340</v>
      </c>
      <c r="C1088" s="23" t="s">
        <v>333</v>
      </c>
      <c r="D1088" s="23" t="s">
        <v>342</v>
      </c>
      <c r="E1088" s="23" t="s">
        <v>336</v>
      </c>
      <c r="F1088" s="23"/>
      <c r="G1088" s="23">
        <v>1</v>
      </c>
      <c r="H1088" s="23">
        <v>1218.7</v>
      </c>
      <c r="I1088" s="23">
        <v>11</v>
      </c>
      <c r="J1088" s="35" t="s">
        <v>100</v>
      </c>
      <c r="K1088" s="23">
        <v>2</v>
      </c>
      <c r="L1088" s="64" t="s">
        <v>77</v>
      </c>
      <c r="M1088" s="64" t="s">
        <v>77</v>
      </c>
      <c r="N1088" s="25">
        <v>45898</v>
      </c>
      <c r="O1088" s="64">
        <f>O1078/2</f>
        <v>6</v>
      </c>
      <c r="P1088" s="64" t="s">
        <v>77</v>
      </c>
      <c r="Q1088" s="26">
        <v>45897</v>
      </c>
      <c r="R1088" s="26" t="s">
        <v>238</v>
      </c>
      <c r="S1088" s="23" t="s">
        <v>166</v>
      </c>
      <c r="T1088" s="23" t="s">
        <v>166</v>
      </c>
      <c r="U1088" s="112" t="s">
        <v>737</v>
      </c>
    </row>
    <row r="1089" spans="2:21" s="144" customFormat="1" ht="28.5" customHeight="1" x14ac:dyDescent="0.2">
      <c r="B1089" s="44" t="s">
        <v>340</v>
      </c>
      <c r="C1089" s="23" t="s">
        <v>333</v>
      </c>
      <c r="D1089" s="23" t="s">
        <v>342</v>
      </c>
      <c r="E1089" s="23" t="s">
        <v>336</v>
      </c>
      <c r="F1089" s="23"/>
      <c r="G1089" s="23">
        <v>1</v>
      </c>
      <c r="H1089" s="23">
        <v>1218.7</v>
      </c>
      <c r="I1089" s="23">
        <v>12</v>
      </c>
      <c r="J1089" s="35" t="s">
        <v>622</v>
      </c>
      <c r="K1089" s="23" t="s">
        <v>77</v>
      </c>
      <c r="L1089" s="64" t="s">
        <v>77</v>
      </c>
      <c r="M1089" s="64" t="s">
        <v>77</v>
      </c>
      <c r="N1089" s="25">
        <v>45898</v>
      </c>
      <c r="O1089" s="24" t="s">
        <v>77</v>
      </c>
      <c r="P1089" s="64" t="s">
        <v>77</v>
      </c>
      <c r="Q1089" s="26">
        <v>45897</v>
      </c>
      <c r="R1089" s="26" t="s">
        <v>238</v>
      </c>
      <c r="S1089" s="23" t="s">
        <v>166</v>
      </c>
      <c r="T1089" s="23" t="s">
        <v>166</v>
      </c>
      <c r="U1089" s="112" t="s">
        <v>737</v>
      </c>
    </row>
    <row r="1090" spans="2:21" s="144" customFormat="1" ht="28.5" customHeight="1" x14ac:dyDescent="0.2">
      <c r="B1090" s="44" t="s">
        <v>340</v>
      </c>
      <c r="C1090" s="23" t="s">
        <v>333</v>
      </c>
      <c r="D1090" s="23" t="s">
        <v>343</v>
      </c>
      <c r="E1090" s="23" t="s">
        <v>338</v>
      </c>
      <c r="F1090" s="23"/>
      <c r="G1090" s="23">
        <v>1</v>
      </c>
      <c r="H1090" s="23">
        <v>467.9</v>
      </c>
      <c r="I1090" s="23">
        <v>1</v>
      </c>
      <c r="J1090" s="35" t="s">
        <v>76</v>
      </c>
      <c r="K1090" s="23">
        <v>2</v>
      </c>
      <c r="L1090" s="24">
        <v>12.1</v>
      </c>
      <c r="M1090" s="64" t="s">
        <v>77</v>
      </c>
      <c r="N1090" s="25">
        <v>45898</v>
      </c>
      <c r="O1090" s="64">
        <v>11.4</v>
      </c>
      <c r="P1090" s="64" t="s">
        <v>77</v>
      </c>
      <c r="Q1090" s="26">
        <v>45897</v>
      </c>
      <c r="R1090" s="26" t="s">
        <v>238</v>
      </c>
      <c r="S1090" s="23" t="s">
        <v>166</v>
      </c>
      <c r="T1090" s="23" t="s">
        <v>166</v>
      </c>
      <c r="U1090" s="112" t="s">
        <v>737</v>
      </c>
    </row>
    <row r="1091" spans="2:21" s="144" customFormat="1" ht="28.5" customHeight="1" x14ac:dyDescent="0.2">
      <c r="B1091" s="44" t="s">
        <v>340</v>
      </c>
      <c r="C1091" s="23" t="s">
        <v>333</v>
      </c>
      <c r="D1091" s="23" t="s">
        <v>343</v>
      </c>
      <c r="E1091" s="23" t="s">
        <v>338</v>
      </c>
      <c r="F1091" s="23"/>
      <c r="G1091" s="23">
        <v>1</v>
      </c>
      <c r="H1091" s="23">
        <v>467.9</v>
      </c>
      <c r="I1091" s="23">
        <v>2</v>
      </c>
      <c r="J1091" s="35" t="s">
        <v>82</v>
      </c>
      <c r="K1091" s="23">
        <v>2</v>
      </c>
      <c r="L1091" s="24">
        <f>L1090*2</f>
        <v>24.2</v>
      </c>
      <c r="M1091" s="64" t="s">
        <v>77</v>
      </c>
      <c r="N1091" s="25">
        <v>45898</v>
      </c>
      <c r="O1091" s="24">
        <f>O1090*2</f>
        <v>22.8</v>
      </c>
      <c r="P1091" s="64" t="s">
        <v>77</v>
      </c>
      <c r="Q1091" s="26">
        <v>45897</v>
      </c>
      <c r="R1091" s="26" t="s">
        <v>238</v>
      </c>
      <c r="S1091" s="23" t="s">
        <v>166</v>
      </c>
      <c r="T1091" s="23" t="s">
        <v>166</v>
      </c>
      <c r="U1091" s="112" t="s">
        <v>737</v>
      </c>
    </row>
    <row r="1092" spans="2:21" s="144" customFormat="1" ht="28.5" customHeight="1" x14ac:dyDescent="0.2">
      <c r="B1092" s="44" t="s">
        <v>340</v>
      </c>
      <c r="C1092" s="23" t="s">
        <v>333</v>
      </c>
      <c r="D1092" s="23" t="s">
        <v>343</v>
      </c>
      <c r="E1092" s="23" t="s">
        <v>338</v>
      </c>
      <c r="F1092" s="23"/>
      <c r="G1092" s="23">
        <v>1</v>
      </c>
      <c r="H1092" s="23">
        <v>467.9</v>
      </c>
      <c r="I1092" s="23">
        <v>3</v>
      </c>
      <c r="J1092" s="35" t="s">
        <v>95</v>
      </c>
      <c r="K1092" s="23">
        <v>3</v>
      </c>
      <c r="L1092" s="64">
        <f>L1090*1.5</f>
        <v>18.149999999999999</v>
      </c>
      <c r="M1092" s="64" t="s">
        <v>77</v>
      </c>
      <c r="N1092" s="25">
        <v>45898</v>
      </c>
      <c r="O1092" s="64">
        <f>O1090*1.5</f>
        <v>17.100000000000001</v>
      </c>
      <c r="P1092" s="64" t="s">
        <v>77</v>
      </c>
      <c r="Q1092" s="26">
        <v>45897</v>
      </c>
      <c r="R1092" s="26" t="s">
        <v>238</v>
      </c>
      <c r="S1092" s="23" t="s">
        <v>166</v>
      </c>
      <c r="T1092" s="23" t="s">
        <v>166</v>
      </c>
      <c r="U1092" s="112" t="s">
        <v>737</v>
      </c>
    </row>
    <row r="1093" spans="2:21" s="144" customFormat="1" ht="28.5" customHeight="1" x14ac:dyDescent="0.2">
      <c r="B1093" s="44" t="s">
        <v>340</v>
      </c>
      <c r="C1093" s="23" t="s">
        <v>333</v>
      </c>
      <c r="D1093" s="23" t="s">
        <v>343</v>
      </c>
      <c r="E1093" s="23" t="s">
        <v>338</v>
      </c>
      <c r="F1093" s="23"/>
      <c r="G1093" s="23">
        <v>1</v>
      </c>
      <c r="H1093" s="23">
        <v>467.9</v>
      </c>
      <c r="I1093" s="23">
        <v>4</v>
      </c>
      <c r="J1093" s="35" t="s">
        <v>97</v>
      </c>
      <c r="K1093" s="23">
        <v>3</v>
      </c>
      <c r="L1093" s="64">
        <f>L1090*3</f>
        <v>36.299999999999997</v>
      </c>
      <c r="M1093" s="64" t="s">
        <v>77</v>
      </c>
      <c r="N1093" s="25">
        <v>45898</v>
      </c>
      <c r="O1093" s="64">
        <f>O1090*3</f>
        <v>34.200000000000003</v>
      </c>
      <c r="P1093" s="64" t="s">
        <v>77</v>
      </c>
      <c r="Q1093" s="26">
        <v>45897</v>
      </c>
      <c r="R1093" s="26" t="s">
        <v>238</v>
      </c>
      <c r="S1093" s="23" t="s">
        <v>166</v>
      </c>
      <c r="T1093" s="23" t="s">
        <v>166</v>
      </c>
      <c r="U1093" s="112" t="s">
        <v>737</v>
      </c>
    </row>
    <row r="1094" spans="2:21" s="144" customFormat="1" ht="28.5" customHeight="1" x14ac:dyDescent="0.2">
      <c r="B1094" s="44" t="s">
        <v>340</v>
      </c>
      <c r="C1094" s="23" t="s">
        <v>333</v>
      </c>
      <c r="D1094" s="23" t="s">
        <v>343</v>
      </c>
      <c r="E1094" s="23" t="s">
        <v>338</v>
      </c>
      <c r="F1094" s="23"/>
      <c r="G1094" s="23">
        <v>1</v>
      </c>
      <c r="H1094" s="23">
        <v>467.9</v>
      </c>
      <c r="I1094" s="23">
        <v>5</v>
      </c>
      <c r="J1094" s="35" t="s">
        <v>96</v>
      </c>
      <c r="K1094" s="23">
        <v>4</v>
      </c>
      <c r="L1094" s="64">
        <f>L1090*2</f>
        <v>24.2</v>
      </c>
      <c r="M1094" s="64" t="s">
        <v>77</v>
      </c>
      <c r="N1094" s="25">
        <v>45898</v>
      </c>
      <c r="O1094" s="64">
        <f>O1090*2</f>
        <v>22.8</v>
      </c>
      <c r="P1094" s="64" t="s">
        <v>77</v>
      </c>
      <c r="Q1094" s="26">
        <v>45897</v>
      </c>
      <c r="R1094" s="26" t="s">
        <v>238</v>
      </c>
      <c r="S1094" s="23" t="s">
        <v>166</v>
      </c>
      <c r="T1094" s="23" t="s">
        <v>166</v>
      </c>
      <c r="U1094" s="112" t="s">
        <v>737</v>
      </c>
    </row>
    <row r="1095" spans="2:21" s="144" customFormat="1" ht="28.5" customHeight="1" x14ac:dyDescent="0.2">
      <c r="B1095" s="44" t="s">
        <v>340</v>
      </c>
      <c r="C1095" s="23" t="s">
        <v>333</v>
      </c>
      <c r="D1095" s="23" t="s">
        <v>343</v>
      </c>
      <c r="E1095" s="23" t="s">
        <v>338</v>
      </c>
      <c r="F1095" s="23"/>
      <c r="G1095" s="23">
        <v>1</v>
      </c>
      <c r="H1095" s="23">
        <v>467.9</v>
      </c>
      <c r="I1095" s="23">
        <v>6</v>
      </c>
      <c r="J1095" s="35" t="s">
        <v>72</v>
      </c>
      <c r="K1095" s="23">
        <v>4</v>
      </c>
      <c r="L1095" s="64">
        <f>L1090*4</f>
        <v>48.4</v>
      </c>
      <c r="M1095" s="64" t="s">
        <v>77</v>
      </c>
      <c r="N1095" s="25">
        <v>45898</v>
      </c>
      <c r="O1095" s="64">
        <f>O1090*4</f>
        <v>45.6</v>
      </c>
      <c r="P1095" s="64" t="s">
        <v>77</v>
      </c>
      <c r="Q1095" s="26">
        <v>45897</v>
      </c>
      <c r="R1095" s="26" t="s">
        <v>238</v>
      </c>
      <c r="S1095" s="23" t="s">
        <v>166</v>
      </c>
      <c r="T1095" s="23" t="s">
        <v>166</v>
      </c>
      <c r="U1095" s="112" t="s">
        <v>737</v>
      </c>
    </row>
    <row r="1096" spans="2:21" s="144" customFormat="1" ht="28.5" customHeight="1" x14ac:dyDescent="0.2">
      <c r="B1096" s="44" t="s">
        <v>340</v>
      </c>
      <c r="C1096" s="23" t="s">
        <v>333</v>
      </c>
      <c r="D1096" s="23" t="s">
        <v>343</v>
      </c>
      <c r="E1096" s="23" t="s">
        <v>338</v>
      </c>
      <c r="F1096" s="23"/>
      <c r="G1096" s="23">
        <v>1</v>
      </c>
      <c r="H1096" s="23">
        <v>467.9</v>
      </c>
      <c r="I1096" s="23">
        <v>7</v>
      </c>
      <c r="J1096" s="35" t="s">
        <v>72</v>
      </c>
      <c r="K1096" s="23">
        <v>5</v>
      </c>
      <c r="L1096" s="64">
        <f>L1090*5</f>
        <v>60.5</v>
      </c>
      <c r="M1096" s="64" t="s">
        <v>77</v>
      </c>
      <c r="N1096" s="25">
        <v>45898</v>
      </c>
      <c r="O1096" s="64">
        <f>O1090*5</f>
        <v>57</v>
      </c>
      <c r="P1096" s="64" t="s">
        <v>77</v>
      </c>
      <c r="Q1096" s="26">
        <v>45897</v>
      </c>
      <c r="R1096" s="26" t="s">
        <v>238</v>
      </c>
      <c r="S1096" s="23" t="s">
        <v>166</v>
      </c>
      <c r="T1096" s="23" t="s">
        <v>166</v>
      </c>
      <c r="U1096" s="112" t="s">
        <v>737</v>
      </c>
    </row>
    <row r="1097" spans="2:21" s="144" customFormat="1" ht="28.5" customHeight="1" x14ac:dyDescent="0.2">
      <c r="B1097" s="44" t="s">
        <v>340</v>
      </c>
      <c r="C1097" s="23" t="s">
        <v>333</v>
      </c>
      <c r="D1097" s="23" t="s">
        <v>343</v>
      </c>
      <c r="E1097" s="23" t="s">
        <v>338</v>
      </c>
      <c r="F1097" s="23"/>
      <c r="G1097" s="23">
        <v>1</v>
      </c>
      <c r="H1097" s="23">
        <v>467.9</v>
      </c>
      <c r="I1097" s="23">
        <v>8</v>
      </c>
      <c r="J1097" s="35" t="s">
        <v>72</v>
      </c>
      <c r="K1097" s="23">
        <v>6</v>
      </c>
      <c r="L1097" s="64">
        <f>L1090*6</f>
        <v>72.599999999999994</v>
      </c>
      <c r="M1097" s="64" t="s">
        <v>77</v>
      </c>
      <c r="N1097" s="25">
        <v>45898</v>
      </c>
      <c r="O1097" s="64">
        <f>O1090*6</f>
        <v>68.400000000000006</v>
      </c>
      <c r="P1097" s="64" t="s">
        <v>77</v>
      </c>
      <c r="Q1097" s="26">
        <v>45897</v>
      </c>
      <c r="R1097" s="26" t="s">
        <v>238</v>
      </c>
      <c r="S1097" s="23" t="s">
        <v>166</v>
      </c>
      <c r="T1097" s="23" t="s">
        <v>166</v>
      </c>
      <c r="U1097" s="112" t="s">
        <v>737</v>
      </c>
    </row>
    <row r="1098" spans="2:21" s="144" customFormat="1" ht="28.5" customHeight="1" x14ac:dyDescent="0.2">
      <c r="B1098" s="44" t="s">
        <v>340</v>
      </c>
      <c r="C1098" s="23" t="s">
        <v>333</v>
      </c>
      <c r="D1098" s="23" t="s">
        <v>343</v>
      </c>
      <c r="E1098" s="23" t="s">
        <v>338</v>
      </c>
      <c r="F1098" s="23"/>
      <c r="G1098" s="23">
        <v>1</v>
      </c>
      <c r="H1098" s="23">
        <v>467.9</v>
      </c>
      <c r="I1098" s="23">
        <v>9</v>
      </c>
      <c r="J1098" s="35" t="s">
        <v>72</v>
      </c>
      <c r="K1098" s="23">
        <v>7</v>
      </c>
      <c r="L1098" s="64">
        <f>L1090*7</f>
        <v>84.7</v>
      </c>
      <c r="M1098" s="64" t="s">
        <v>77</v>
      </c>
      <c r="N1098" s="25">
        <v>45898</v>
      </c>
      <c r="O1098" s="64">
        <f>O1090*7</f>
        <v>79.8</v>
      </c>
      <c r="P1098" s="64" t="s">
        <v>77</v>
      </c>
      <c r="Q1098" s="26">
        <v>45897</v>
      </c>
      <c r="R1098" s="26" t="s">
        <v>238</v>
      </c>
      <c r="S1098" s="23" t="s">
        <v>166</v>
      </c>
      <c r="T1098" s="23" t="s">
        <v>166</v>
      </c>
      <c r="U1098" s="112" t="s">
        <v>737</v>
      </c>
    </row>
    <row r="1099" spans="2:21" s="144" customFormat="1" ht="28.5" customHeight="1" x14ac:dyDescent="0.2">
      <c r="B1099" s="44" t="s">
        <v>340</v>
      </c>
      <c r="C1099" s="23" t="s">
        <v>333</v>
      </c>
      <c r="D1099" s="23" t="s">
        <v>343</v>
      </c>
      <c r="E1099" s="23" t="s">
        <v>338</v>
      </c>
      <c r="F1099" s="23"/>
      <c r="G1099" s="23">
        <v>1</v>
      </c>
      <c r="H1099" s="23">
        <v>467.9</v>
      </c>
      <c r="I1099" s="23">
        <v>10</v>
      </c>
      <c r="J1099" s="35" t="s">
        <v>72</v>
      </c>
      <c r="K1099" s="23">
        <v>8</v>
      </c>
      <c r="L1099" s="64">
        <f>L1090*8</f>
        <v>96.8</v>
      </c>
      <c r="M1099" s="64" t="s">
        <v>77</v>
      </c>
      <c r="N1099" s="25">
        <v>45898</v>
      </c>
      <c r="O1099" s="64">
        <f>O1090*8</f>
        <v>91.2</v>
      </c>
      <c r="P1099" s="64" t="s">
        <v>77</v>
      </c>
      <c r="Q1099" s="26">
        <v>45897</v>
      </c>
      <c r="R1099" s="26" t="s">
        <v>238</v>
      </c>
      <c r="S1099" s="23" t="s">
        <v>166</v>
      </c>
      <c r="T1099" s="23" t="s">
        <v>166</v>
      </c>
      <c r="U1099" s="112" t="s">
        <v>737</v>
      </c>
    </row>
    <row r="1100" spans="2:21" s="144" customFormat="1" ht="28.5" customHeight="1" x14ac:dyDescent="0.2">
      <c r="B1100" s="44" t="s">
        <v>340</v>
      </c>
      <c r="C1100" s="23" t="s">
        <v>333</v>
      </c>
      <c r="D1100" s="23" t="s">
        <v>343</v>
      </c>
      <c r="E1100" s="23" t="s">
        <v>338</v>
      </c>
      <c r="F1100" s="23"/>
      <c r="G1100" s="23">
        <v>1</v>
      </c>
      <c r="H1100" s="23">
        <v>467.9</v>
      </c>
      <c r="I1100" s="23">
        <v>11</v>
      </c>
      <c r="J1100" s="35" t="s">
        <v>100</v>
      </c>
      <c r="K1100" s="23">
        <v>2</v>
      </c>
      <c r="L1100" s="64" t="s">
        <v>77</v>
      </c>
      <c r="M1100" s="64" t="s">
        <v>77</v>
      </c>
      <c r="N1100" s="25">
        <v>45898</v>
      </c>
      <c r="O1100" s="64">
        <f>O1090/2</f>
        <v>5.7</v>
      </c>
      <c r="P1100" s="64" t="s">
        <v>77</v>
      </c>
      <c r="Q1100" s="26">
        <v>45897</v>
      </c>
      <c r="R1100" s="26" t="s">
        <v>238</v>
      </c>
      <c r="S1100" s="23" t="s">
        <v>166</v>
      </c>
      <c r="T1100" s="23" t="s">
        <v>166</v>
      </c>
      <c r="U1100" s="112" t="s">
        <v>737</v>
      </c>
    </row>
    <row r="1101" spans="2:21" s="144" customFormat="1" ht="28.5" customHeight="1" x14ac:dyDescent="0.2">
      <c r="B1101" s="44" t="s">
        <v>340</v>
      </c>
      <c r="C1101" s="23" t="s">
        <v>333</v>
      </c>
      <c r="D1101" s="23" t="s">
        <v>343</v>
      </c>
      <c r="E1101" s="23" t="s">
        <v>338</v>
      </c>
      <c r="F1101" s="23"/>
      <c r="G1101" s="23">
        <v>1</v>
      </c>
      <c r="H1101" s="23">
        <v>467.9</v>
      </c>
      <c r="I1101" s="23">
        <v>12</v>
      </c>
      <c r="J1101" s="35" t="s">
        <v>167</v>
      </c>
      <c r="K1101" s="23" t="s">
        <v>77</v>
      </c>
      <c r="L1101" s="64" t="s">
        <v>77</v>
      </c>
      <c r="M1101" s="64" t="s">
        <v>77</v>
      </c>
      <c r="N1101" s="25">
        <v>45898</v>
      </c>
      <c r="O1101" s="24" t="s">
        <v>77</v>
      </c>
      <c r="P1101" s="64" t="s">
        <v>77</v>
      </c>
      <c r="Q1101" s="26">
        <v>45897</v>
      </c>
      <c r="R1101" s="26" t="s">
        <v>238</v>
      </c>
      <c r="S1101" s="23" t="s">
        <v>166</v>
      </c>
      <c r="T1101" s="23" t="s">
        <v>166</v>
      </c>
      <c r="U1101" s="112" t="s">
        <v>737</v>
      </c>
    </row>
    <row r="1102" spans="2:21" s="144" customFormat="1" ht="28.5" customHeight="1" x14ac:dyDescent="0.2">
      <c r="B1102" s="44" t="s">
        <v>340</v>
      </c>
      <c r="C1102" s="23" t="s">
        <v>333</v>
      </c>
      <c r="D1102" s="23" t="s">
        <v>341</v>
      </c>
      <c r="E1102" s="23" t="s">
        <v>339</v>
      </c>
      <c r="F1102" s="23"/>
      <c r="G1102" s="23">
        <v>1</v>
      </c>
      <c r="H1102" s="23">
        <v>467.9</v>
      </c>
      <c r="I1102" s="23">
        <v>1</v>
      </c>
      <c r="J1102" s="35" t="s">
        <v>76</v>
      </c>
      <c r="K1102" s="23">
        <v>2</v>
      </c>
      <c r="L1102" s="24">
        <v>8</v>
      </c>
      <c r="M1102" s="64" t="s">
        <v>77</v>
      </c>
      <c r="N1102" s="25">
        <v>45898</v>
      </c>
      <c r="O1102" s="64">
        <v>7.6</v>
      </c>
      <c r="P1102" s="64" t="s">
        <v>77</v>
      </c>
      <c r="Q1102" s="26">
        <v>45897</v>
      </c>
      <c r="R1102" s="26" t="s">
        <v>238</v>
      </c>
      <c r="S1102" s="23" t="s">
        <v>166</v>
      </c>
      <c r="T1102" s="23" t="s">
        <v>166</v>
      </c>
      <c r="U1102" s="112" t="s">
        <v>737</v>
      </c>
    </row>
    <row r="1103" spans="2:21" s="144" customFormat="1" ht="28.5" customHeight="1" x14ac:dyDescent="0.2">
      <c r="B1103" s="44" t="s">
        <v>340</v>
      </c>
      <c r="C1103" s="23" t="s">
        <v>333</v>
      </c>
      <c r="D1103" s="23" t="s">
        <v>341</v>
      </c>
      <c r="E1103" s="23" t="s">
        <v>339</v>
      </c>
      <c r="F1103" s="23"/>
      <c r="G1103" s="23">
        <v>1</v>
      </c>
      <c r="H1103" s="23">
        <v>467.9</v>
      </c>
      <c r="I1103" s="23">
        <v>2</v>
      </c>
      <c r="J1103" s="35" t="s">
        <v>82</v>
      </c>
      <c r="K1103" s="23">
        <v>2</v>
      </c>
      <c r="L1103" s="24">
        <f>L1102*2</f>
        <v>16</v>
      </c>
      <c r="M1103" s="64" t="s">
        <v>77</v>
      </c>
      <c r="N1103" s="25">
        <v>45898</v>
      </c>
      <c r="O1103" s="24">
        <f>O1102*2</f>
        <v>15.2</v>
      </c>
      <c r="P1103" s="64" t="s">
        <v>77</v>
      </c>
      <c r="Q1103" s="26">
        <v>45897</v>
      </c>
      <c r="R1103" s="26" t="s">
        <v>238</v>
      </c>
      <c r="S1103" s="23" t="s">
        <v>166</v>
      </c>
      <c r="T1103" s="23" t="s">
        <v>166</v>
      </c>
      <c r="U1103" s="112" t="s">
        <v>737</v>
      </c>
    </row>
    <row r="1104" spans="2:21" s="144" customFormat="1" ht="28.5" customHeight="1" x14ac:dyDescent="0.2">
      <c r="B1104" s="44" t="s">
        <v>340</v>
      </c>
      <c r="C1104" s="23" t="s">
        <v>333</v>
      </c>
      <c r="D1104" s="23" t="s">
        <v>341</v>
      </c>
      <c r="E1104" s="23" t="s">
        <v>339</v>
      </c>
      <c r="F1104" s="23"/>
      <c r="G1104" s="23">
        <v>1</v>
      </c>
      <c r="H1104" s="23">
        <v>467.9</v>
      </c>
      <c r="I1104" s="23">
        <v>3</v>
      </c>
      <c r="J1104" s="35" t="s">
        <v>95</v>
      </c>
      <c r="K1104" s="23">
        <v>3</v>
      </c>
      <c r="L1104" s="64">
        <f>L1102*1.5</f>
        <v>12</v>
      </c>
      <c r="M1104" s="64" t="s">
        <v>77</v>
      </c>
      <c r="N1104" s="25">
        <v>45898</v>
      </c>
      <c r="O1104" s="64">
        <f>O1102*1.5</f>
        <v>11.399999999999999</v>
      </c>
      <c r="P1104" s="64" t="s">
        <v>77</v>
      </c>
      <c r="Q1104" s="26">
        <v>45897</v>
      </c>
      <c r="R1104" s="26" t="s">
        <v>238</v>
      </c>
      <c r="S1104" s="23" t="s">
        <v>166</v>
      </c>
      <c r="T1104" s="23" t="s">
        <v>166</v>
      </c>
      <c r="U1104" s="112" t="s">
        <v>737</v>
      </c>
    </row>
    <row r="1105" spans="2:21" s="144" customFormat="1" ht="28.5" customHeight="1" x14ac:dyDescent="0.2">
      <c r="B1105" s="44" t="s">
        <v>340</v>
      </c>
      <c r="C1105" s="23" t="s">
        <v>333</v>
      </c>
      <c r="D1105" s="23" t="s">
        <v>341</v>
      </c>
      <c r="E1105" s="23" t="s">
        <v>339</v>
      </c>
      <c r="F1105" s="23"/>
      <c r="G1105" s="23">
        <v>1</v>
      </c>
      <c r="H1105" s="23">
        <v>467.9</v>
      </c>
      <c r="I1105" s="23">
        <v>4</v>
      </c>
      <c r="J1105" s="35" t="s">
        <v>97</v>
      </c>
      <c r="K1105" s="23">
        <v>3</v>
      </c>
      <c r="L1105" s="64">
        <f>L1102*3</f>
        <v>24</v>
      </c>
      <c r="M1105" s="64" t="s">
        <v>77</v>
      </c>
      <c r="N1105" s="25">
        <v>45898</v>
      </c>
      <c r="O1105" s="64">
        <f>O1102*3</f>
        <v>22.799999999999997</v>
      </c>
      <c r="P1105" s="64" t="s">
        <v>77</v>
      </c>
      <c r="Q1105" s="26">
        <v>45897</v>
      </c>
      <c r="R1105" s="26" t="s">
        <v>238</v>
      </c>
      <c r="S1105" s="23" t="s">
        <v>166</v>
      </c>
      <c r="T1105" s="23" t="s">
        <v>166</v>
      </c>
      <c r="U1105" s="112" t="s">
        <v>737</v>
      </c>
    </row>
    <row r="1106" spans="2:21" s="144" customFormat="1" ht="28.5" customHeight="1" x14ac:dyDescent="0.2">
      <c r="B1106" s="44" t="s">
        <v>340</v>
      </c>
      <c r="C1106" s="23" t="s">
        <v>333</v>
      </c>
      <c r="D1106" s="23" t="s">
        <v>341</v>
      </c>
      <c r="E1106" s="23" t="s">
        <v>339</v>
      </c>
      <c r="F1106" s="23"/>
      <c r="G1106" s="23">
        <v>1</v>
      </c>
      <c r="H1106" s="23">
        <v>467.9</v>
      </c>
      <c r="I1106" s="23">
        <v>5</v>
      </c>
      <c r="J1106" s="35" t="s">
        <v>96</v>
      </c>
      <c r="K1106" s="23">
        <v>4</v>
      </c>
      <c r="L1106" s="64">
        <f>L1102*2</f>
        <v>16</v>
      </c>
      <c r="M1106" s="64" t="s">
        <v>77</v>
      </c>
      <c r="N1106" s="25">
        <v>45898</v>
      </c>
      <c r="O1106" s="64">
        <f>O1102*2</f>
        <v>15.2</v>
      </c>
      <c r="P1106" s="64" t="s">
        <v>77</v>
      </c>
      <c r="Q1106" s="26">
        <v>45897</v>
      </c>
      <c r="R1106" s="26" t="s">
        <v>238</v>
      </c>
      <c r="S1106" s="23" t="s">
        <v>166</v>
      </c>
      <c r="T1106" s="23" t="s">
        <v>166</v>
      </c>
      <c r="U1106" s="112" t="s">
        <v>737</v>
      </c>
    </row>
    <row r="1107" spans="2:21" s="144" customFormat="1" ht="28.5" customHeight="1" x14ac:dyDescent="0.2">
      <c r="B1107" s="44" t="s">
        <v>340</v>
      </c>
      <c r="C1107" s="23" t="s">
        <v>333</v>
      </c>
      <c r="D1107" s="23" t="s">
        <v>341</v>
      </c>
      <c r="E1107" s="23" t="s">
        <v>339</v>
      </c>
      <c r="F1107" s="23"/>
      <c r="G1107" s="23">
        <v>1</v>
      </c>
      <c r="H1107" s="23">
        <v>467.9</v>
      </c>
      <c r="I1107" s="23">
        <v>6</v>
      </c>
      <c r="J1107" s="35" t="s">
        <v>72</v>
      </c>
      <c r="K1107" s="23">
        <v>4</v>
      </c>
      <c r="L1107" s="64">
        <f>L1102*4</f>
        <v>32</v>
      </c>
      <c r="M1107" s="64" t="s">
        <v>77</v>
      </c>
      <c r="N1107" s="25">
        <v>45898</v>
      </c>
      <c r="O1107" s="64">
        <f>O1102*4</f>
        <v>30.4</v>
      </c>
      <c r="P1107" s="64" t="s">
        <v>77</v>
      </c>
      <c r="Q1107" s="26">
        <v>45897</v>
      </c>
      <c r="R1107" s="26" t="s">
        <v>238</v>
      </c>
      <c r="S1107" s="23" t="s">
        <v>166</v>
      </c>
      <c r="T1107" s="23" t="s">
        <v>166</v>
      </c>
      <c r="U1107" s="112" t="s">
        <v>737</v>
      </c>
    </row>
    <row r="1108" spans="2:21" s="144" customFormat="1" ht="28.5" customHeight="1" x14ac:dyDescent="0.2">
      <c r="B1108" s="44" t="s">
        <v>340</v>
      </c>
      <c r="C1108" s="23" t="s">
        <v>333</v>
      </c>
      <c r="D1108" s="23" t="s">
        <v>341</v>
      </c>
      <c r="E1108" s="23" t="s">
        <v>339</v>
      </c>
      <c r="F1108" s="23"/>
      <c r="G1108" s="23">
        <v>1</v>
      </c>
      <c r="H1108" s="23">
        <v>467.9</v>
      </c>
      <c r="I1108" s="23">
        <v>7</v>
      </c>
      <c r="J1108" s="35" t="s">
        <v>72</v>
      </c>
      <c r="K1108" s="23">
        <v>5</v>
      </c>
      <c r="L1108" s="64">
        <f>L1102*5</f>
        <v>40</v>
      </c>
      <c r="M1108" s="64" t="s">
        <v>77</v>
      </c>
      <c r="N1108" s="25">
        <v>45898</v>
      </c>
      <c r="O1108" s="64">
        <f>O1102*5</f>
        <v>38</v>
      </c>
      <c r="P1108" s="64" t="s">
        <v>77</v>
      </c>
      <c r="Q1108" s="26">
        <v>45897</v>
      </c>
      <c r="R1108" s="26" t="s">
        <v>238</v>
      </c>
      <c r="S1108" s="23" t="s">
        <v>166</v>
      </c>
      <c r="T1108" s="23" t="s">
        <v>166</v>
      </c>
      <c r="U1108" s="112" t="s">
        <v>737</v>
      </c>
    </row>
    <row r="1109" spans="2:21" s="144" customFormat="1" ht="28.5" customHeight="1" x14ac:dyDescent="0.2">
      <c r="B1109" s="44" t="s">
        <v>340</v>
      </c>
      <c r="C1109" s="23" t="s">
        <v>333</v>
      </c>
      <c r="D1109" s="23" t="s">
        <v>341</v>
      </c>
      <c r="E1109" s="23" t="s">
        <v>339</v>
      </c>
      <c r="F1109" s="23"/>
      <c r="G1109" s="23">
        <v>1</v>
      </c>
      <c r="H1109" s="23">
        <v>467.9</v>
      </c>
      <c r="I1109" s="23">
        <v>8</v>
      </c>
      <c r="J1109" s="35" t="s">
        <v>72</v>
      </c>
      <c r="K1109" s="23">
        <v>6</v>
      </c>
      <c r="L1109" s="64">
        <f>L1102*6</f>
        <v>48</v>
      </c>
      <c r="M1109" s="64" t="s">
        <v>77</v>
      </c>
      <c r="N1109" s="25">
        <v>45898</v>
      </c>
      <c r="O1109" s="64">
        <f>O1102*6</f>
        <v>45.599999999999994</v>
      </c>
      <c r="P1109" s="64" t="s">
        <v>77</v>
      </c>
      <c r="Q1109" s="26">
        <v>45897</v>
      </c>
      <c r="R1109" s="26" t="s">
        <v>238</v>
      </c>
      <c r="S1109" s="23" t="s">
        <v>166</v>
      </c>
      <c r="T1109" s="23" t="s">
        <v>166</v>
      </c>
      <c r="U1109" s="112" t="s">
        <v>737</v>
      </c>
    </row>
    <row r="1110" spans="2:21" s="144" customFormat="1" ht="28.5" customHeight="1" x14ac:dyDescent="0.2">
      <c r="B1110" s="44" t="s">
        <v>340</v>
      </c>
      <c r="C1110" s="23" t="s">
        <v>333</v>
      </c>
      <c r="D1110" s="23" t="s">
        <v>341</v>
      </c>
      <c r="E1110" s="23" t="s">
        <v>339</v>
      </c>
      <c r="F1110" s="23"/>
      <c r="G1110" s="23">
        <v>1</v>
      </c>
      <c r="H1110" s="23">
        <v>467.9</v>
      </c>
      <c r="I1110" s="23">
        <v>9</v>
      </c>
      <c r="J1110" s="35" t="s">
        <v>72</v>
      </c>
      <c r="K1110" s="23">
        <v>7</v>
      </c>
      <c r="L1110" s="64">
        <f>L1102*7</f>
        <v>56</v>
      </c>
      <c r="M1110" s="64" t="s">
        <v>77</v>
      </c>
      <c r="N1110" s="25">
        <v>45898</v>
      </c>
      <c r="O1110" s="64">
        <f>O1102*7</f>
        <v>53.199999999999996</v>
      </c>
      <c r="P1110" s="64" t="s">
        <v>77</v>
      </c>
      <c r="Q1110" s="26">
        <v>45897</v>
      </c>
      <c r="R1110" s="26" t="s">
        <v>238</v>
      </c>
      <c r="S1110" s="23" t="s">
        <v>166</v>
      </c>
      <c r="T1110" s="23" t="s">
        <v>166</v>
      </c>
      <c r="U1110" s="112" t="s">
        <v>737</v>
      </c>
    </row>
    <row r="1111" spans="2:21" s="144" customFormat="1" ht="28.5" customHeight="1" x14ac:dyDescent="0.2">
      <c r="B1111" s="44" t="s">
        <v>340</v>
      </c>
      <c r="C1111" s="23" t="s">
        <v>333</v>
      </c>
      <c r="D1111" s="23" t="s">
        <v>341</v>
      </c>
      <c r="E1111" s="23" t="s">
        <v>339</v>
      </c>
      <c r="F1111" s="23"/>
      <c r="G1111" s="23">
        <v>1</v>
      </c>
      <c r="H1111" s="23">
        <v>467.9</v>
      </c>
      <c r="I1111" s="23">
        <v>10</v>
      </c>
      <c r="J1111" s="35" t="s">
        <v>72</v>
      </c>
      <c r="K1111" s="23">
        <v>8</v>
      </c>
      <c r="L1111" s="64">
        <f>L1102*8</f>
        <v>64</v>
      </c>
      <c r="M1111" s="64" t="s">
        <v>77</v>
      </c>
      <c r="N1111" s="25">
        <v>45898</v>
      </c>
      <c r="O1111" s="64">
        <f>O1102*8</f>
        <v>60.8</v>
      </c>
      <c r="P1111" s="64" t="s">
        <v>77</v>
      </c>
      <c r="Q1111" s="26">
        <v>45897</v>
      </c>
      <c r="R1111" s="26" t="s">
        <v>238</v>
      </c>
      <c r="S1111" s="23" t="s">
        <v>166</v>
      </c>
      <c r="T1111" s="23" t="s">
        <v>166</v>
      </c>
      <c r="U1111" s="112" t="s">
        <v>737</v>
      </c>
    </row>
    <row r="1112" spans="2:21" s="144" customFormat="1" ht="28.5" customHeight="1" x14ac:dyDescent="0.2">
      <c r="B1112" s="44" t="s">
        <v>340</v>
      </c>
      <c r="C1112" s="23" t="s">
        <v>333</v>
      </c>
      <c r="D1112" s="23" t="s">
        <v>341</v>
      </c>
      <c r="E1112" s="23" t="s">
        <v>339</v>
      </c>
      <c r="F1112" s="23"/>
      <c r="G1112" s="23">
        <v>1</v>
      </c>
      <c r="H1112" s="23">
        <v>467.9</v>
      </c>
      <c r="I1112" s="23">
        <v>11</v>
      </c>
      <c r="J1112" s="35" t="s">
        <v>100</v>
      </c>
      <c r="K1112" s="23">
        <v>2</v>
      </c>
      <c r="L1112" s="64" t="s">
        <v>77</v>
      </c>
      <c r="M1112" s="64" t="s">
        <v>77</v>
      </c>
      <c r="N1112" s="25">
        <v>45898</v>
      </c>
      <c r="O1112" s="64">
        <f>O1102/2</f>
        <v>3.8</v>
      </c>
      <c r="P1112" s="64" t="s">
        <v>77</v>
      </c>
      <c r="Q1112" s="26">
        <v>45897</v>
      </c>
      <c r="R1112" s="26" t="s">
        <v>238</v>
      </c>
      <c r="S1112" s="23" t="s">
        <v>166</v>
      </c>
      <c r="T1112" s="23" t="s">
        <v>166</v>
      </c>
      <c r="U1112" s="112" t="s">
        <v>737</v>
      </c>
    </row>
    <row r="1113" spans="2:21" s="144" customFormat="1" ht="28.5" customHeight="1" x14ac:dyDescent="0.2">
      <c r="B1113" s="44" t="s">
        <v>340</v>
      </c>
      <c r="C1113" s="23" t="s">
        <v>333</v>
      </c>
      <c r="D1113" s="23" t="s">
        <v>341</v>
      </c>
      <c r="E1113" s="23" t="s">
        <v>339</v>
      </c>
      <c r="F1113" s="23"/>
      <c r="G1113" s="23">
        <v>1</v>
      </c>
      <c r="H1113" s="23">
        <v>467.9</v>
      </c>
      <c r="I1113" s="23">
        <v>12</v>
      </c>
      <c r="J1113" s="35" t="s">
        <v>167</v>
      </c>
      <c r="K1113" s="23" t="s">
        <v>77</v>
      </c>
      <c r="L1113" s="64" t="s">
        <v>77</v>
      </c>
      <c r="M1113" s="64" t="s">
        <v>77</v>
      </c>
      <c r="N1113" s="25">
        <v>45898</v>
      </c>
      <c r="O1113" s="24" t="s">
        <v>77</v>
      </c>
      <c r="P1113" s="64" t="s">
        <v>77</v>
      </c>
      <c r="Q1113" s="26">
        <v>45897</v>
      </c>
      <c r="R1113" s="26" t="s">
        <v>238</v>
      </c>
      <c r="S1113" s="23" t="s">
        <v>166</v>
      </c>
      <c r="T1113" s="23" t="s">
        <v>166</v>
      </c>
      <c r="U1113" s="112" t="s">
        <v>737</v>
      </c>
    </row>
    <row r="1114" spans="2:21" s="144" customFormat="1" ht="28.5" customHeight="1" x14ac:dyDescent="0.2">
      <c r="B1114" s="44" t="s">
        <v>340</v>
      </c>
      <c r="C1114" s="23" t="s">
        <v>333</v>
      </c>
      <c r="D1114" s="23" t="s">
        <v>344</v>
      </c>
      <c r="E1114" s="23" t="s">
        <v>421</v>
      </c>
      <c r="F1114" s="23"/>
      <c r="G1114" s="23">
        <v>1</v>
      </c>
      <c r="H1114" s="23">
        <v>1218.7</v>
      </c>
      <c r="I1114" s="23">
        <v>1</v>
      </c>
      <c r="J1114" s="35" t="s">
        <v>76</v>
      </c>
      <c r="K1114" s="23">
        <v>2</v>
      </c>
      <c r="L1114" s="24">
        <v>13.8</v>
      </c>
      <c r="M1114" s="64" t="s">
        <v>77</v>
      </c>
      <c r="N1114" s="25">
        <v>45898</v>
      </c>
      <c r="O1114" s="64">
        <v>13</v>
      </c>
      <c r="P1114" s="64" t="s">
        <v>77</v>
      </c>
      <c r="Q1114" s="26">
        <v>45897</v>
      </c>
      <c r="R1114" s="26" t="s">
        <v>238</v>
      </c>
      <c r="S1114" s="23" t="s">
        <v>166</v>
      </c>
      <c r="T1114" s="23" t="s">
        <v>166</v>
      </c>
      <c r="U1114" s="112" t="s">
        <v>737</v>
      </c>
    </row>
    <row r="1115" spans="2:21" s="144" customFormat="1" ht="28.5" customHeight="1" x14ac:dyDescent="0.2">
      <c r="B1115" s="44" t="s">
        <v>340</v>
      </c>
      <c r="C1115" s="23" t="s">
        <v>333</v>
      </c>
      <c r="D1115" s="23" t="s">
        <v>344</v>
      </c>
      <c r="E1115" s="23" t="s">
        <v>421</v>
      </c>
      <c r="F1115" s="23"/>
      <c r="G1115" s="23">
        <v>1</v>
      </c>
      <c r="H1115" s="23">
        <v>1218.7</v>
      </c>
      <c r="I1115" s="23">
        <v>2</v>
      </c>
      <c r="J1115" s="35" t="s">
        <v>82</v>
      </c>
      <c r="K1115" s="23">
        <v>2</v>
      </c>
      <c r="L1115" s="24">
        <f>L1114*2</f>
        <v>27.6</v>
      </c>
      <c r="M1115" s="64" t="s">
        <v>77</v>
      </c>
      <c r="N1115" s="25">
        <v>45898</v>
      </c>
      <c r="O1115" s="24">
        <f>O1114*2</f>
        <v>26</v>
      </c>
      <c r="P1115" s="64" t="s">
        <v>77</v>
      </c>
      <c r="Q1115" s="26">
        <v>45897</v>
      </c>
      <c r="R1115" s="26" t="s">
        <v>238</v>
      </c>
      <c r="S1115" s="23" t="s">
        <v>166</v>
      </c>
      <c r="T1115" s="23" t="s">
        <v>166</v>
      </c>
      <c r="U1115" s="112" t="s">
        <v>737</v>
      </c>
    </row>
    <row r="1116" spans="2:21" s="144" customFormat="1" ht="28.5" customHeight="1" x14ac:dyDescent="0.2">
      <c r="B1116" s="44" t="s">
        <v>340</v>
      </c>
      <c r="C1116" s="23" t="s">
        <v>333</v>
      </c>
      <c r="D1116" s="23" t="s">
        <v>344</v>
      </c>
      <c r="E1116" s="23" t="s">
        <v>421</v>
      </c>
      <c r="F1116" s="23"/>
      <c r="G1116" s="23">
        <v>1</v>
      </c>
      <c r="H1116" s="23">
        <v>1218.7</v>
      </c>
      <c r="I1116" s="23">
        <v>3</v>
      </c>
      <c r="J1116" s="35" t="s">
        <v>95</v>
      </c>
      <c r="K1116" s="23">
        <v>3</v>
      </c>
      <c r="L1116" s="64">
        <f>L1114*1.5</f>
        <v>20.700000000000003</v>
      </c>
      <c r="M1116" s="64" t="s">
        <v>77</v>
      </c>
      <c r="N1116" s="25">
        <v>45898</v>
      </c>
      <c r="O1116" s="64">
        <f>O1114*1.5</f>
        <v>19.5</v>
      </c>
      <c r="P1116" s="64" t="s">
        <v>77</v>
      </c>
      <c r="Q1116" s="26">
        <v>45897</v>
      </c>
      <c r="R1116" s="26" t="s">
        <v>238</v>
      </c>
      <c r="S1116" s="23" t="s">
        <v>166</v>
      </c>
      <c r="T1116" s="23" t="s">
        <v>166</v>
      </c>
      <c r="U1116" s="112" t="s">
        <v>737</v>
      </c>
    </row>
    <row r="1117" spans="2:21" s="144" customFormat="1" ht="28.5" customHeight="1" x14ac:dyDescent="0.2">
      <c r="B1117" s="44" t="s">
        <v>340</v>
      </c>
      <c r="C1117" s="23" t="s">
        <v>333</v>
      </c>
      <c r="D1117" s="23" t="s">
        <v>344</v>
      </c>
      <c r="E1117" s="23" t="s">
        <v>421</v>
      </c>
      <c r="F1117" s="23"/>
      <c r="G1117" s="23">
        <v>1</v>
      </c>
      <c r="H1117" s="23">
        <v>1218.7</v>
      </c>
      <c r="I1117" s="23">
        <v>4</v>
      </c>
      <c r="J1117" s="35" t="s">
        <v>97</v>
      </c>
      <c r="K1117" s="23">
        <v>3</v>
      </c>
      <c r="L1117" s="64">
        <f>L1114*3</f>
        <v>41.400000000000006</v>
      </c>
      <c r="M1117" s="64" t="s">
        <v>77</v>
      </c>
      <c r="N1117" s="25">
        <v>45898</v>
      </c>
      <c r="O1117" s="64">
        <f>O1114*3</f>
        <v>39</v>
      </c>
      <c r="P1117" s="64" t="s">
        <v>77</v>
      </c>
      <c r="Q1117" s="26">
        <v>45897</v>
      </c>
      <c r="R1117" s="26" t="s">
        <v>238</v>
      </c>
      <c r="S1117" s="23" t="s">
        <v>166</v>
      </c>
      <c r="T1117" s="23" t="s">
        <v>166</v>
      </c>
      <c r="U1117" s="112" t="s">
        <v>737</v>
      </c>
    </row>
    <row r="1118" spans="2:21" s="144" customFormat="1" ht="28.5" customHeight="1" x14ac:dyDescent="0.2">
      <c r="B1118" s="44" t="s">
        <v>340</v>
      </c>
      <c r="C1118" s="23" t="s">
        <v>333</v>
      </c>
      <c r="D1118" s="23" t="s">
        <v>344</v>
      </c>
      <c r="E1118" s="23" t="s">
        <v>421</v>
      </c>
      <c r="F1118" s="23"/>
      <c r="G1118" s="23">
        <v>1</v>
      </c>
      <c r="H1118" s="23">
        <v>1218.7</v>
      </c>
      <c r="I1118" s="23">
        <v>5</v>
      </c>
      <c r="J1118" s="35" t="s">
        <v>96</v>
      </c>
      <c r="K1118" s="23">
        <v>4</v>
      </c>
      <c r="L1118" s="64">
        <f>L1114*2</f>
        <v>27.6</v>
      </c>
      <c r="M1118" s="64" t="s">
        <v>77</v>
      </c>
      <c r="N1118" s="25">
        <v>45898</v>
      </c>
      <c r="O1118" s="64">
        <f>O1114*2</f>
        <v>26</v>
      </c>
      <c r="P1118" s="64" t="s">
        <v>77</v>
      </c>
      <c r="Q1118" s="26">
        <v>45897</v>
      </c>
      <c r="R1118" s="26" t="s">
        <v>238</v>
      </c>
      <c r="S1118" s="23" t="s">
        <v>166</v>
      </c>
      <c r="T1118" s="23" t="s">
        <v>166</v>
      </c>
      <c r="U1118" s="112" t="s">
        <v>737</v>
      </c>
    </row>
    <row r="1119" spans="2:21" s="144" customFormat="1" ht="28.5" customHeight="1" x14ac:dyDescent="0.2">
      <c r="B1119" s="44" t="s">
        <v>340</v>
      </c>
      <c r="C1119" s="23" t="s">
        <v>333</v>
      </c>
      <c r="D1119" s="23" t="s">
        <v>344</v>
      </c>
      <c r="E1119" s="23" t="s">
        <v>421</v>
      </c>
      <c r="F1119" s="23"/>
      <c r="G1119" s="23">
        <v>1</v>
      </c>
      <c r="H1119" s="23">
        <v>1218.7</v>
      </c>
      <c r="I1119" s="23">
        <v>6</v>
      </c>
      <c r="J1119" s="35" t="s">
        <v>72</v>
      </c>
      <c r="K1119" s="23">
        <v>4</v>
      </c>
      <c r="L1119" s="64">
        <f>L1114*4</f>
        <v>55.2</v>
      </c>
      <c r="M1119" s="64" t="s">
        <v>77</v>
      </c>
      <c r="N1119" s="25">
        <v>45898</v>
      </c>
      <c r="O1119" s="64">
        <f>O1114*4</f>
        <v>52</v>
      </c>
      <c r="P1119" s="64" t="s">
        <v>77</v>
      </c>
      <c r="Q1119" s="26">
        <v>45897</v>
      </c>
      <c r="R1119" s="26" t="s">
        <v>238</v>
      </c>
      <c r="S1119" s="23" t="s">
        <v>166</v>
      </c>
      <c r="T1119" s="23" t="s">
        <v>166</v>
      </c>
      <c r="U1119" s="112" t="s">
        <v>737</v>
      </c>
    </row>
    <row r="1120" spans="2:21" s="144" customFormat="1" ht="28.5" customHeight="1" x14ac:dyDescent="0.2">
      <c r="B1120" s="44" t="s">
        <v>340</v>
      </c>
      <c r="C1120" s="23" t="s">
        <v>333</v>
      </c>
      <c r="D1120" s="23" t="s">
        <v>344</v>
      </c>
      <c r="E1120" s="23" t="s">
        <v>421</v>
      </c>
      <c r="F1120" s="23"/>
      <c r="G1120" s="23">
        <v>1</v>
      </c>
      <c r="H1120" s="23">
        <v>1218.7</v>
      </c>
      <c r="I1120" s="23">
        <v>7</v>
      </c>
      <c r="J1120" s="35" t="s">
        <v>72</v>
      </c>
      <c r="K1120" s="23">
        <v>5</v>
      </c>
      <c r="L1120" s="64">
        <f>L1114*5</f>
        <v>69</v>
      </c>
      <c r="M1120" s="64" t="s">
        <v>77</v>
      </c>
      <c r="N1120" s="25">
        <v>45898</v>
      </c>
      <c r="O1120" s="64">
        <f>O1114*5</f>
        <v>65</v>
      </c>
      <c r="P1120" s="64" t="s">
        <v>77</v>
      </c>
      <c r="Q1120" s="26">
        <v>45897</v>
      </c>
      <c r="R1120" s="26" t="s">
        <v>238</v>
      </c>
      <c r="S1120" s="23" t="s">
        <v>166</v>
      </c>
      <c r="T1120" s="23" t="s">
        <v>166</v>
      </c>
      <c r="U1120" s="112" t="s">
        <v>737</v>
      </c>
    </row>
    <row r="1121" spans="2:21" s="144" customFormat="1" ht="28.5" customHeight="1" x14ac:dyDescent="0.2">
      <c r="B1121" s="44" t="s">
        <v>340</v>
      </c>
      <c r="C1121" s="23" t="s">
        <v>333</v>
      </c>
      <c r="D1121" s="23" t="s">
        <v>344</v>
      </c>
      <c r="E1121" s="23" t="s">
        <v>421</v>
      </c>
      <c r="F1121" s="23"/>
      <c r="G1121" s="23">
        <v>1</v>
      </c>
      <c r="H1121" s="23">
        <v>1218.7</v>
      </c>
      <c r="I1121" s="23">
        <v>8</v>
      </c>
      <c r="J1121" s="35" t="s">
        <v>72</v>
      </c>
      <c r="K1121" s="23">
        <v>6</v>
      </c>
      <c r="L1121" s="64">
        <f>L1114*6</f>
        <v>82.800000000000011</v>
      </c>
      <c r="M1121" s="64" t="s">
        <v>77</v>
      </c>
      <c r="N1121" s="25">
        <v>45898</v>
      </c>
      <c r="O1121" s="64">
        <f>O1114*6</f>
        <v>78</v>
      </c>
      <c r="P1121" s="64" t="s">
        <v>77</v>
      </c>
      <c r="Q1121" s="26">
        <v>45897</v>
      </c>
      <c r="R1121" s="26" t="s">
        <v>238</v>
      </c>
      <c r="S1121" s="23" t="s">
        <v>166</v>
      </c>
      <c r="T1121" s="23" t="s">
        <v>166</v>
      </c>
      <c r="U1121" s="112" t="s">
        <v>737</v>
      </c>
    </row>
    <row r="1122" spans="2:21" s="144" customFormat="1" ht="28.5" customHeight="1" x14ac:dyDescent="0.2">
      <c r="B1122" s="44" t="s">
        <v>340</v>
      </c>
      <c r="C1122" s="23" t="s">
        <v>333</v>
      </c>
      <c r="D1122" s="23" t="s">
        <v>344</v>
      </c>
      <c r="E1122" s="23" t="s">
        <v>421</v>
      </c>
      <c r="F1122" s="23"/>
      <c r="G1122" s="23">
        <v>1</v>
      </c>
      <c r="H1122" s="23">
        <v>1218.7</v>
      </c>
      <c r="I1122" s="23">
        <v>9</v>
      </c>
      <c r="J1122" s="35" t="s">
        <v>72</v>
      </c>
      <c r="K1122" s="23">
        <v>7</v>
      </c>
      <c r="L1122" s="64">
        <f>L1114*7</f>
        <v>96.600000000000009</v>
      </c>
      <c r="M1122" s="64" t="s">
        <v>77</v>
      </c>
      <c r="N1122" s="25">
        <v>45898</v>
      </c>
      <c r="O1122" s="64">
        <f>O1114*7</f>
        <v>91</v>
      </c>
      <c r="P1122" s="64" t="s">
        <v>77</v>
      </c>
      <c r="Q1122" s="26">
        <v>45897</v>
      </c>
      <c r="R1122" s="26" t="s">
        <v>238</v>
      </c>
      <c r="S1122" s="23" t="s">
        <v>166</v>
      </c>
      <c r="T1122" s="23" t="s">
        <v>166</v>
      </c>
      <c r="U1122" s="112" t="s">
        <v>737</v>
      </c>
    </row>
    <row r="1123" spans="2:21" s="144" customFormat="1" ht="28.5" customHeight="1" x14ac:dyDescent="0.2">
      <c r="B1123" s="44" t="s">
        <v>340</v>
      </c>
      <c r="C1123" s="23" t="s">
        <v>333</v>
      </c>
      <c r="D1123" s="23" t="s">
        <v>344</v>
      </c>
      <c r="E1123" s="23" t="s">
        <v>421</v>
      </c>
      <c r="F1123" s="23"/>
      <c r="G1123" s="23">
        <v>1</v>
      </c>
      <c r="H1123" s="23">
        <v>1218.7</v>
      </c>
      <c r="I1123" s="23">
        <v>10</v>
      </c>
      <c r="J1123" s="35" t="s">
        <v>72</v>
      </c>
      <c r="K1123" s="23">
        <v>8</v>
      </c>
      <c r="L1123" s="64">
        <f>L1114*8</f>
        <v>110.4</v>
      </c>
      <c r="M1123" s="64" t="s">
        <v>77</v>
      </c>
      <c r="N1123" s="25">
        <v>45898</v>
      </c>
      <c r="O1123" s="64">
        <f>O1114*8</f>
        <v>104</v>
      </c>
      <c r="P1123" s="64" t="s">
        <v>77</v>
      </c>
      <c r="Q1123" s="26">
        <v>45897</v>
      </c>
      <c r="R1123" s="26" t="s">
        <v>238</v>
      </c>
      <c r="S1123" s="23" t="s">
        <v>166</v>
      </c>
      <c r="T1123" s="23" t="s">
        <v>166</v>
      </c>
      <c r="U1123" s="112" t="s">
        <v>737</v>
      </c>
    </row>
    <row r="1124" spans="2:21" s="144" customFormat="1" ht="28.5" customHeight="1" x14ac:dyDescent="0.2">
      <c r="B1124" s="44" t="s">
        <v>340</v>
      </c>
      <c r="C1124" s="23" t="s">
        <v>333</v>
      </c>
      <c r="D1124" s="23" t="s">
        <v>344</v>
      </c>
      <c r="E1124" s="23" t="s">
        <v>421</v>
      </c>
      <c r="F1124" s="23"/>
      <c r="G1124" s="23">
        <v>1</v>
      </c>
      <c r="H1124" s="23">
        <v>1218.7</v>
      </c>
      <c r="I1124" s="23">
        <v>11</v>
      </c>
      <c r="J1124" s="35" t="s">
        <v>100</v>
      </c>
      <c r="K1124" s="23">
        <v>2</v>
      </c>
      <c r="L1124" s="64" t="s">
        <v>77</v>
      </c>
      <c r="M1124" s="64" t="s">
        <v>77</v>
      </c>
      <c r="N1124" s="25">
        <v>45898</v>
      </c>
      <c r="O1124" s="64">
        <f>O1114/2</f>
        <v>6.5</v>
      </c>
      <c r="P1124" s="64" t="s">
        <v>77</v>
      </c>
      <c r="Q1124" s="26">
        <v>45897</v>
      </c>
      <c r="R1124" s="26" t="s">
        <v>238</v>
      </c>
      <c r="S1124" s="23" t="s">
        <v>166</v>
      </c>
      <c r="T1124" s="23" t="s">
        <v>166</v>
      </c>
      <c r="U1124" s="112" t="s">
        <v>737</v>
      </c>
    </row>
    <row r="1125" spans="2:21" s="144" customFormat="1" ht="28.5" customHeight="1" x14ac:dyDescent="0.2">
      <c r="B1125" s="44" t="s">
        <v>340</v>
      </c>
      <c r="C1125" s="23" t="s">
        <v>333</v>
      </c>
      <c r="D1125" s="23" t="s">
        <v>344</v>
      </c>
      <c r="E1125" s="23" t="s">
        <v>421</v>
      </c>
      <c r="F1125" s="23"/>
      <c r="G1125" s="23">
        <v>1</v>
      </c>
      <c r="H1125" s="23">
        <v>1218.7</v>
      </c>
      <c r="I1125" s="23">
        <v>12</v>
      </c>
      <c r="J1125" s="35" t="s">
        <v>167</v>
      </c>
      <c r="K1125" s="23" t="s">
        <v>77</v>
      </c>
      <c r="L1125" s="64" t="s">
        <v>77</v>
      </c>
      <c r="M1125" s="64" t="s">
        <v>77</v>
      </c>
      <c r="N1125" s="25">
        <v>45898</v>
      </c>
      <c r="O1125" s="24" t="s">
        <v>77</v>
      </c>
      <c r="P1125" s="64" t="s">
        <v>77</v>
      </c>
      <c r="Q1125" s="26">
        <v>45897</v>
      </c>
      <c r="R1125" s="26" t="s">
        <v>238</v>
      </c>
      <c r="S1125" s="23" t="s">
        <v>166</v>
      </c>
      <c r="T1125" s="23" t="s">
        <v>166</v>
      </c>
      <c r="U1125" s="112" t="s">
        <v>737</v>
      </c>
    </row>
    <row r="1126" spans="2:21" s="144" customFormat="1" ht="28.5" customHeight="1" x14ac:dyDescent="0.2">
      <c r="B1126" s="44" t="s">
        <v>340</v>
      </c>
      <c r="C1126" s="23" t="s">
        <v>333</v>
      </c>
      <c r="D1126" s="23" t="s">
        <v>77</v>
      </c>
      <c r="E1126" s="23" t="s">
        <v>624</v>
      </c>
      <c r="F1126" s="23"/>
      <c r="G1126" s="23">
        <v>1</v>
      </c>
      <c r="H1126" s="23"/>
      <c r="I1126" s="23">
        <v>1</v>
      </c>
      <c r="J1126" s="35" t="s">
        <v>76</v>
      </c>
      <c r="K1126" s="23">
        <v>2</v>
      </c>
      <c r="L1126" s="64">
        <v>24</v>
      </c>
      <c r="M1126" s="64" t="s">
        <v>77</v>
      </c>
      <c r="N1126" s="25">
        <v>45898</v>
      </c>
      <c r="O1126" s="24" t="s">
        <v>77</v>
      </c>
      <c r="P1126" s="64" t="s">
        <v>77</v>
      </c>
      <c r="Q1126" s="26">
        <v>45897</v>
      </c>
      <c r="R1126" s="26" t="s">
        <v>238</v>
      </c>
      <c r="S1126" s="23" t="s">
        <v>166</v>
      </c>
      <c r="T1126" s="23" t="s">
        <v>166</v>
      </c>
      <c r="U1126" s="112" t="s">
        <v>737</v>
      </c>
    </row>
    <row r="1127" spans="2:21" s="144" customFormat="1" ht="28.5" customHeight="1" x14ac:dyDescent="0.2">
      <c r="B1127" s="44" t="s">
        <v>340</v>
      </c>
      <c r="C1127" s="23" t="s">
        <v>333</v>
      </c>
      <c r="D1127" s="23" t="s">
        <v>77</v>
      </c>
      <c r="E1127" s="23" t="s">
        <v>624</v>
      </c>
      <c r="F1127" s="23"/>
      <c r="G1127" s="23">
        <v>1</v>
      </c>
      <c r="H1127" s="23"/>
      <c r="I1127" s="23">
        <v>2</v>
      </c>
      <c r="J1127" s="35" t="s">
        <v>82</v>
      </c>
      <c r="K1127" s="23">
        <v>2</v>
      </c>
      <c r="L1127" s="24">
        <f>L1126*2</f>
        <v>48</v>
      </c>
      <c r="M1127" s="64" t="s">
        <v>77</v>
      </c>
      <c r="N1127" s="25">
        <v>45898</v>
      </c>
      <c r="O1127" s="24" t="s">
        <v>77</v>
      </c>
      <c r="P1127" s="64" t="s">
        <v>77</v>
      </c>
      <c r="Q1127" s="26">
        <v>45897</v>
      </c>
      <c r="R1127" s="26" t="s">
        <v>238</v>
      </c>
      <c r="S1127" s="23" t="s">
        <v>166</v>
      </c>
      <c r="T1127" s="23" t="s">
        <v>166</v>
      </c>
      <c r="U1127" s="112" t="s">
        <v>737</v>
      </c>
    </row>
    <row r="1128" spans="2:21" s="144" customFormat="1" ht="28.5" customHeight="1" x14ac:dyDescent="0.2">
      <c r="B1128" s="44" t="s">
        <v>340</v>
      </c>
      <c r="C1128" s="23" t="s">
        <v>333</v>
      </c>
      <c r="D1128" s="23" t="s">
        <v>77</v>
      </c>
      <c r="E1128" s="23" t="s">
        <v>624</v>
      </c>
      <c r="F1128" s="23"/>
      <c r="G1128" s="23">
        <v>1</v>
      </c>
      <c r="H1128" s="23"/>
      <c r="I1128" s="23">
        <v>3</v>
      </c>
      <c r="J1128" s="35" t="s">
        <v>95</v>
      </c>
      <c r="K1128" s="23">
        <v>3</v>
      </c>
      <c r="L1128" s="64">
        <f>L1126*1.5</f>
        <v>36</v>
      </c>
      <c r="M1128" s="64" t="s">
        <v>77</v>
      </c>
      <c r="N1128" s="25">
        <v>45898</v>
      </c>
      <c r="O1128" s="24" t="s">
        <v>77</v>
      </c>
      <c r="P1128" s="64" t="s">
        <v>77</v>
      </c>
      <c r="Q1128" s="26">
        <v>45897</v>
      </c>
      <c r="R1128" s="26" t="s">
        <v>238</v>
      </c>
      <c r="S1128" s="23" t="s">
        <v>166</v>
      </c>
      <c r="T1128" s="23" t="s">
        <v>166</v>
      </c>
      <c r="U1128" s="112" t="s">
        <v>737</v>
      </c>
    </row>
    <row r="1129" spans="2:21" s="144" customFormat="1" ht="28.5" customHeight="1" x14ac:dyDescent="0.2">
      <c r="B1129" s="44" t="s">
        <v>340</v>
      </c>
      <c r="C1129" s="23" t="s">
        <v>333</v>
      </c>
      <c r="D1129" s="23" t="s">
        <v>77</v>
      </c>
      <c r="E1129" s="23" t="s">
        <v>624</v>
      </c>
      <c r="F1129" s="23"/>
      <c r="G1129" s="23">
        <v>1</v>
      </c>
      <c r="H1129" s="23"/>
      <c r="I1129" s="23">
        <v>4</v>
      </c>
      <c r="J1129" s="35" t="s">
        <v>97</v>
      </c>
      <c r="K1129" s="23">
        <v>3</v>
      </c>
      <c r="L1129" s="64">
        <f>L1126*3</f>
        <v>72</v>
      </c>
      <c r="M1129" s="64" t="s">
        <v>77</v>
      </c>
      <c r="N1129" s="25">
        <v>45898</v>
      </c>
      <c r="O1129" s="24" t="s">
        <v>77</v>
      </c>
      <c r="P1129" s="64" t="s">
        <v>77</v>
      </c>
      <c r="Q1129" s="26">
        <v>45897</v>
      </c>
      <c r="R1129" s="26" t="s">
        <v>238</v>
      </c>
      <c r="S1129" s="23" t="s">
        <v>166</v>
      </c>
      <c r="T1129" s="23" t="s">
        <v>166</v>
      </c>
      <c r="U1129" s="112" t="s">
        <v>737</v>
      </c>
    </row>
    <row r="1130" spans="2:21" s="144" customFormat="1" ht="28.5" customHeight="1" x14ac:dyDescent="0.2">
      <c r="B1130" s="44" t="s">
        <v>340</v>
      </c>
      <c r="C1130" s="23" t="s">
        <v>333</v>
      </c>
      <c r="D1130" s="23" t="s">
        <v>77</v>
      </c>
      <c r="E1130" s="23" t="s">
        <v>624</v>
      </c>
      <c r="F1130" s="23"/>
      <c r="G1130" s="23">
        <v>1</v>
      </c>
      <c r="H1130" s="23"/>
      <c r="I1130" s="23">
        <v>5</v>
      </c>
      <c r="J1130" s="35" t="s">
        <v>96</v>
      </c>
      <c r="K1130" s="23">
        <v>4</v>
      </c>
      <c r="L1130" s="64">
        <f>L1126*2</f>
        <v>48</v>
      </c>
      <c r="M1130" s="64" t="s">
        <v>77</v>
      </c>
      <c r="N1130" s="25">
        <v>45898</v>
      </c>
      <c r="O1130" s="24" t="s">
        <v>77</v>
      </c>
      <c r="P1130" s="64" t="s">
        <v>77</v>
      </c>
      <c r="Q1130" s="26">
        <v>45897</v>
      </c>
      <c r="R1130" s="26" t="s">
        <v>238</v>
      </c>
      <c r="S1130" s="23" t="s">
        <v>166</v>
      </c>
      <c r="T1130" s="23" t="s">
        <v>166</v>
      </c>
      <c r="U1130" s="112" t="s">
        <v>737</v>
      </c>
    </row>
    <row r="1131" spans="2:21" s="144" customFormat="1" ht="28.5" customHeight="1" x14ac:dyDescent="0.2">
      <c r="B1131" s="44" t="s">
        <v>340</v>
      </c>
      <c r="C1131" s="23" t="s">
        <v>333</v>
      </c>
      <c r="D1131" s="23" t="s">
        <v>77</v>
      </c>
      <c r="E1131" s="23" t="s">
        <v>624</v>
      </c>
      <c r="F1131" s="23"/>
      <c r="G1131" s="23">
        <v>1</v>
      </c>
      <c r="H1131" s="23"/>
      <c r="I1131" s="23">
        <v>6</v>
      </c>
      <c r="J1131" s="35" t="s">
        <v>72</v>
      </c>
      <c r="K1131" s="23">
        <v>4</v>
      </c>
      <c r="L1131" s="64">
        <f>L1126*4</f>
        <v>96</v>
      </c>
      <c r="M1131" s="64" t="s">
        <v>77</v>
      </c>
      <c r="N1131" s="25">
        <v>45898</v>
      </c>
      <c r="O1131" s="24" t="s">
        <v>77</v>
      </c>
      <c r="P1131" s="64" t="s">
        <v>77</v>
      </c>
      <c r="Q1131" s="26">
        <v>45897</v>
      </c>
      <c r="R1131" s="26" t="s">
        <v>238</v>
      </c>
      <c r="S1131" s="23" t="s">
        <v>166</v>
      </c>
      <c r="T1131" s="23" t="s">
        <v>166</v>
      </c>
      <c r="U1131" s="112" t="s">
        <v>737</v>
      </c>
    </row>
    <row r="1132" spans="2:21" s="144" customFormat="1" ht="28.5" customHeight="1" x14ac:dyDescent="0.2">
      <c r="B1132" s="44" t="s">
        <v>340</v>
      </c>
      <c r="C1132" s="23" t="s">
        <v>333</v>
      </c>
      <c r="D1132" s="23" t="s">
        <v>77</v>
      </c>
      <c r="E1132" s="23" t="s">
        <v>624</v>
      </c>
      <c r="F1132" s="23"/>
      <c r="G1132" s="23">
        <v>1</v>
      </c>
      <c r="H1132" s="23"/>
      <c r="I1132" s="23">
        <v>7</v>
      </c>
      <c r="J1132" s="35" t="s">
        <v>72</v>
      </c>
      <c r="K1132" s="23">
        <v>5</v>
      </c>
      <c r="L1132" s="64">
        <f>L1126*5</f>
        <v>120</v>
      </c>
      <c r="M1132" s="64" t="s">
        <v>77</v>
      </c>
      <c r="N1132" s="25">
        <v>45898</v>
      </c>
      <c r="O1132" s="24" t="s">
        <v>77</v>
      </c>
      <c r="P1132" s="64" t="s">
        <v>77</v>
      </c>
      <c r="Q1132" s="26">
        <v>45897</v>
      </c>
      <c r="R1132" s="26" t="s">
        <v>238</v>
      </c>
      <c r="S1132" s="23" t="s">
        <v>166</v>
      </c>
      <c r="T1132" s="23" t="s">
        <v>166</v>
      </c>
      <c r="U1132" s="112" t="s">
        <v>737</v>
      </c>
    </row>
    <row r="1133" spans="2:21" s="144" customFormat="1" ht="28.5" customHeight="1" x14ac:dyDescent="0.2">
      <c r="B1133" s="44" t="s">
        <v>340</v>
      </c>
      <c r="C1133" s="23" t="s">
        <v>333</v>
      </c>
      <c r="D1133" s="23" t="s">
        <v>77</v>
      </c>
      <c r="E1133" s="23" t="s">
        <v>624</v>
      </c>
      <c r="F1133" s="23"/>
      <c r="G1133" s="23">
        <v>1</v>
      </c>
      <c r="H1133" s="23"/>
      <c r="I1133" s="23">
        <v>8</v>
      </c>
      <c r="J1133" s="35" t="s">
        <v>72</v>
      </c>
      <c r="K1133" s="23">
        <v>6</v>
      </c>
      <c r="L1133" s="64">
        <f>L1126*6</f>
        <v>144</v>
      </c>
      <c r="M1133" s="64" t="s">
        <v>77</v>
      </c>
      <c r="N1133" s="25">
        <v>45898</v>
      </c>
      <c r="O1133" s="24" t="s">
        <v>77</v>
      </c>
      <c r="P1133" s="64" t="s">
        <v>77</v>
      </c>
      <c r="Q1133" s="26">
        <v>45897</v>
      </c>
      <c r="R1133" s="26" t="s">
        <v>238</v>
      </c>
      <c r="S1133" s="23" t="s">
        <v>166</v>
      </c>
      <c r="T1133" s="23" t="s">
        <v>166</v>
      </c>
      <c r="U1133" s="112" t="s">
        <v>737</v>
      </c>
    </row>
    <row r="1134" spans="2:21" s="144" customFormat="1" ht="28.5" customHeight="1" x14ac:dyDescent="0.2">
      <c r="B1134" s="44" t="s">
        <v>340</v>
      </c>
      <c r="C1134" s="23" t="s">
        <v>333</v>
      </c>
      <c r="D1134" s="23" t="s">
        <v>77</v>
      </c>
      <c r="E1134" s="23" t="s">
        <v>624</v>
      </c>
      <c r="F1134" s="23"/>
      <c r="G1134" s="23">
        <v>1</v>
      </c>
      <c r="H1134" s="23"/>
      <c r="I1134" s="23">
        <v>9</v>
      </c>
      <c r="J1134" s="35" t="s">
        <v>72</v>
      </c>
      <c r="K1134" s="23">
        <v>7</v>
      </c>
      <c r="L1134" s="64">
        <f>L1126*7</f>
        <v>168</v>
      </c>
      <c r="M1134" s="64" t="s">
        <v>77</v>
      </c>
      <c r="N1134" s="25">
        <v>45898</v>
      </c>
      <c r="O1134" s="24" t="s">
        <v>77</v>
      </c>
      <c r="P1134" s="64" t="s">
        <v>77</v>
      </c>
      <c r="Q1134" s="26">
        <v>45897</v>
      </c>
      <c r="R1134" s="26" t="s">
        <v>238</v>
      </c>
      <c r="S1134" s="23" t="s">
        <v>166</v>
      </c>
      <c r="T1134" s="23" t="s">
        <v>166</v>
      </c>
      <c r="U1134" s="112" t="s">
        <v>737</v>
      </c>
    </row>
    <row r="1135" spans="2:21" s="144" customFormat="1" ht="28.5" customHeight="1" x14ac:dyDescent="0.2">
      <c r="B1135" s="44" t="s">
        <v>340</v>
      </c>
      <c r="C1135" s="23" t="s">
        <v>333</v>
      </c>
      <c r="D1135" s="23" t="s">
        <v>77</v>
      </c>
      <c r="E1135" s="23" t="s">
        <v>624</v>
      </c>
      <c r="F1135" s="23"/>
      <c r="G1135" s="23">
        <v>1</v>
      </c>
      <c r="H1135" s="23"/>
      <c r="I1135" s="23">
        <v>10</v>
      </c>
      <c r="J1135" s="35" t="s">
        <v>72</v>
      </c>
      <c r="K1135" s="23">
        <v>8</v>
      </c>
      <c r="L1135" s="64">
        <f>L1126*8</f>
        <v>192</v>
      </c>
      <c r="M1135" s="64" t="s">
        <v>77</v>
      </c>
      <c r="N1135" s="25">
        <v>45898</v>
      </c>
      <c r="O1135" s="24" t="s">
        <v>77</v>
      </c>
      <c r="P1135" s="64" t="s">
        <v>77</v>
      </c>
      <c r="Q1135" s="26">
        <v>45897</v>
      </c>
      <c r="R1135" s="26" t="s">
        <v>238</v>
      </c>
      <c r="S1135" s="23" t="s">
        <v>166</v>
      </c>
      <c r="T1135" s="23" t="s">
        <v>166</v>
      </c>
      <c r="U1135" s="112" t="s">
        <v>737</v>
      </c>
    </row>
    <row r="1136" spans="2:21" s="144" customFormat="1" ht="28.5" customHeight="1" x14ac:dyDescent="0.2">
      <c r="B1136" s="44" t="s">
        <v>340</v>
      </c>
      <c r="C1136" s="23" t="s">
        <v>333</v>
      </c>
      <c r="D1136" s="23" t="s">
        <v>77</v>
      </c>
      <c r="E1136" s="23" t="s">
        <v>624</v>
      </c>
      <c r="F1136" s="23"/>
      <c r="G1136" s="23">
        <v>1</v>
      </c>
      <c r="H1136" s="23"/>
      <c r="I1136" s="23">
        <v>11</v>
      </c>
      <c r="J1136" s="35" t="s">
        <v>100</v>
      </c>
      <c r="K1136" s="23">
        <v>2</v>
      </c>
      <c r="L1136" s="64" t="s">
        <v>77</v>
      </c>
      <c r="M1136" s="64" t="s">
        <v>77</v>
      </c>
      <c r="N1136" s="25">
        <v>45898</v>
      </c>
      <c r="O1136" s="24" t="s">
        <v>77</v>
      </c>
      <c r="P1136" s="64" t="s">
        <v>77</v>
      </c>
      <c r="Q1136" s="26">
        <v>45897</v>
      </c>
      <c r="R1136" s="26" t="s">
        <v>238</v>
      </c>
      <c r="S1136" s="23" t="s">
        <v>166</v>
      </c>
      <c r="T1136" s="23" t="s">
        <v>166</v>
      </c>
      <c r="U1136" s="112" t="s">
        <v>737</v>
      </c>
    </row>
    <row r="1137" spans="2:21" s="144" customFormat="1" ht="28.5" customHeight="1" x14ac:dyDescent="0.2">
      <c r="B1137" s="44" t="s">
        <v>340</v>
      </c>
      <c r="C1137" s="23" t="s">
        <v>333</v>
      </c>
      <c r="D1137" s="23"/>
      <c r="E1137" s="23" t="s">
        <v>624</v>
      </c>
      <c r="F1137" s="23"/>
      <c r="G1137" s="23">
        <v>1</v>
      </c>
      <c r="H1137" s="23"/>
      <c r="I1137" s="23">
        <v>12</v>
      </c>
      <c r="J1137" s="35" t="s">
        <v>167</v>
      </c>
      <c r="K1137" s="23" t="s">
        <v>77</v>
      </c>
      <c r="L1137" s="64" t="s">
        <v>77</v>
      </c>
      <c r="M1137" s="64" t="s">
        <v>77</v>
      </c>
      <c r="N1137" s="25">
        <v>45898</v>
      </c>
      <c r="O1137" s="24" t="s">
        <v>77</v>
      </c>
      <c r="P1137" s="64" t="s">
        <v>77</v>
      </c>
      <c r="Q1137" s="26">
        <v>45897</v>
      </c>
      <c r="R1137" s="26" t="s">
        <v>238</v>
      </c>
      <c r="S1137" s="23" t="s">
        <v>166</v>
      </c>
      <c r="T1137" s="23" t="s">
        <v>166</v>
      </c>
      <c r="U1137" s="112" t="s">
        <v>737</v>
      </c>
    </row>
    <row r="1138" spans="2:21" s="144" customFormat="1" ht="28.5" customHeight="1" x14ac:dyDescent="0.2">
      <c r="B1138" s="94" t="s">
        <v>340</v>
      </c>
      <c r="C1138" s="12" t="s">
        <v>345</v>
      </c>
      <c r="D1138" s="12" t="s">
        <v>347</v>
      </c>
      <c r="E1138" s="12" t="s">
        <v>346</v>
      </c>
      <c r="F1138" s="23" t="s">
        <v>395</v>
      </c>
      <c r="G1138" s="23">
        <v>1</v>
      </c>
      <c r="H1138" s="23">
        <v>688</v>
      </c>
      <c r="I1138" s="23">
        <v>1</v>
      </c>
      <c r="J1138" s="35" t="s">
        <v>76</v>
      </c>
      <c r="K1138" s="23">
        <v>2</v>
      </c>
      <c r="L1138" s="24">
        <v>9.3000000000000007</v>
      </c>
      <c r="M1138" s="64" t="s">
        <v>77</v>
      </c>
      <c r="N1138" s="25">
        <v>45897</v>
      </c>
      <c r="O1138" s="64">
        <v>8.6999999999999993</v>
      </c>
      <c r="P1138" s="64" t="s">
        <v>77</v>
      </c>
      <c r="Q1138" s="26">
        <v>45897</v>
      </c>
      <c r="R1138" s="26" t="s">
        <v>238</v>
      </c>
      <c r="S1138" s="23" t="s">
        <v>166</v>
      </c>
      <c r="T1138" s="23" t="s">
        <v>166</v>
      </c>
      <c r="U1138" s="110" t="s">
        <v>358</v>
      </c>
    </row>
    <row r="1139" spans="2:21" s="144" customFormat="1" ht="28.5" customHeight="1" x14ac:dyDescent="0.2">
      <c r="B1139" s="44" t="s">
        <v>340</v>
      </c>
      <c r="C1139" s="23" t="s">
        <v>345</v>
      </c>
      <c r="D1139" s="23" t="s">
        <v>347</v>
      </c>
      <c r="E1139" s="23" t="s">
        <v>346</v>
      </c>
      <c r="F1139" s="23"/>
      <c r="G1139" s="23">
        <v>1</v>
      </c>
      <c r="H1139" s="23">
        <v>688</v>
      </c>
      <c r="I1139" s="23">
        <v>2</v>
      </c>
      <c r="J1139" s="35" t="s">
        <v>82</v>
      </c>
      <c r="K1139" s="23">
        <v>2</v>
      </c>
      <c r="L1139" s="24">
        <f>L1138*2</f>
        <v>18.600000000000001</v>
      </c>
      <c r="M1139" s="64" t="s">
        <v>77</v>
      </c>
      <c r="N1139" s="25">
        <v>45897</v>
      </c>
      <c r="O1139" s="24">
        <f>O1138*2</f>
        <v>17.399999999999999</v>
      </c>
      <c r="P1139" s="64" t="s">
        <v>77</v>
      </c>
      <c r="Q1139" s="26">
        <v>45897</v>
      </c>
      <c r="R1139" s="26" t="s">
        <v>238</v>
      </c>
      <c r="S1139" s="23" t="s">
        <v>166</v>
      </c>
      <c r="T1139" s="23" t="s">
        <v>166</v>
      </c>
      <c r="U1139" s="110" t="s">
        <v>358</v>
      </c>
    </row>
    <row r="1140" spans="2:21" s="144" customFormat="1" ht="28.5" customHeight="1" x14ac:dyDescent="0.2">
      <c r="B1140" s="44" t="s">
        <v>340</v>
      </c>
      <c r="C1140" s="23" t="s">
        <v>345</v>
      </c>
      <c r="D1140" s="23" t="s">
        <v>347</v>
      </c>
      <c r="E1140" s="23" t="s">
        <v>346</v>
      </c>
      <c r="F1140" s="23"/>
      <c r="G1140" s="23">
        <v>1</v>
      </c>
      <c r="H1140" s="23">
        <v>688</v>
      </c>
      <c r="I1140" s="23">
        <v>3</v>
      </c>
      <c r="J1140" s="35" t="s">
        <v>95</v>
      </c>
      <c r="K1140" s="23">
        <v>3</v>
      </c>
      <c r="L1140" s="64">
        <f>L1138*1.5</f>
        <v>13.950000000000001</v>
      </c>
      <c r="M1140" s="64" t="s">
        <v>77</v>
      </c>
      <c r="N1140" s="25">
        <v>45897</v>
      </c>
      <c r="O1140" s="64">
        <f>O1138*1.5</f>
        <v>13.049999999999999</v>
      </c>
      <c r="P1140" s="64" t="s">
        <v>77</v>
      </c>
      <c r="Q1140" s="26">
        <v>45897</v>
      </c>
      <c r="R1140" s="26" t="s">
        <v>238</v>
      </c>
      <c r="S1140" s="23" t="s">
        <v>166</v>
      </c>
      <c r="T1140" s="23" t="s">
        <v>166</v>
      </c>
      <c r="U1140" s="110" t="s">
        <v>358</v>
      </c>
    </row>
    <row r="1141" spans="2:21" s="144" customFormat="1" ht="28.5" customHeight="1" x14ac:dyDescent="0.2">
      <c r="B1141" s="44" t="s">
        <v>340</v>
      </c>
      <c r="C1141" s="23" t="s">
        <v>345</v>
      </c>
      <c r="D1141" s="23" t="s">
        <v>347</v>
      </c>
      <c r="E1141" s="23" t="s">
        <v>346</v>
      </c>
      <c r="F1141" s="23"/>
      <c r="G1141" s="23">
        <v>1</v>
      </c>
      <c r="H1141" s="23">
        <v>688</v>
      </c>
      <c r="I1141" s="23">
        <v>4</v>
      </c>
      <c r="J1141" s="35" t="s">
        <v>97</v>
      </c>
      <c r="K1141" s="23">
        <v>3</v>
      </c>
      <c r="L1141" s="64">
        <f>L1138*3</f>
        <v>27.900000000000002</v>
      </c>
      <c r="M1141" s="64" t="s">
        <v>77</v>
      </c>
      <c r="N1141" s="25">
        <v>45897</v>
      </c>
      <c r="O1141" s="64">
        <f>O1138*3</f>
        <v>26.099999999999998</v>
      </c>
      <c r="P1141" s="64" t="s">
        <v>77</v>
      </c>
      <c r="Q1141" s="26">
        <v>45897</v>
      </c>
      <c r="R1141" s="26" t="s">
        <v>238</v>
      </c>
      <c r="S1141" s="23" t="s">
        <v>166</v>
      </c>
      <c r="T1141" s="23" t="s">
        <v>166</v>
      </c>
      <c r="U1141" s="110" t="s">
        <v>358</v>
      </c>
    </row>
    <row r="1142" spans="2:21" s="144" customFormat="1" ht="28.5" customHeight="1" x14ac:dyDescent="0.2">
      <c r="B1142" s="44" t="s">
        <v>340</v>
      </c>
      <c r="C1142" s="23" t="s">
        <v>345</v>
      </c>
      <c r="D1142" s="23" t="s">
        <v>347</v>
      </c>
      <c r="E1142" s="23" t="s">
        <v>346</v>
      </c>
      <c r="F1142" s="23"/>
      <c r="G1142" s="23">
        <v>1</v>
      </c>
      <c r="H1142" s="23">
        <v>688</v>
      </c>
      <c r="I1142" s="23">
        <v>5</v>
      </c>
      <c r="J1142" s="35" t="s">
        <v>96</v>
      </c>
      <c r="K1142" s="23">
        <v>4</v>
      </c>
      <c r="L1142" s="64">
        <f>L1138*2</f>
        <v>18.600000000000001</v>
      </c>
      <c r="M1142" s="64" t="s">
        <v>77</v>
      </c>
      <c r="N1142" s="25">
        <v>45897</v>
      </c>
      <c r="O1142" s="64">
        <f>O1138*2</f>
        <v>17.399999999999999</v>
      </c>
      <c r="P1142" s="64" t="s">
        <v>77</v>
      </c>
      <c r="Q1142" s="26">
        <v>45897</v>
      </c>
      <c r="R1142" s="26" t="s">
        <v>238</v>
      </c>
      <c r="S1142" s="23" t="s">
        <v>166</v>
      </c>
      <c r="T1142" s="23" t="s">
        <v>166</v>
      </c>
      <c r="U1142" s="110" t="s">
        <v>358</v>
      </c>
    </row>
    <row r="1143" spans="2:21" s="144" customFormat="1" ht="28.5" customHeight="1" x14ac:dyDescent="0.2">
      <c r="B1143" s="44" t="s">
        <v>340</v>
      </c>
      <c r="C1143" s="23" t="s">
        <v>345</v>
      </c>
      <c r="D1143" s="23" t="s">
        <v>347</v>
      </c>
      <c r="E1143" s="23" t="s">
        <v>346</v>
      </c>
      <c r="F1143" s="23"/>
      <c r="G1143" s="23">
        <v>1</v>
      </c>
      <c r="H1143" s="23">
        <v>688</v>
      </c>
      <c r="I1143" s="23">
        <v>6</v>
      </c>
      <c r="J1143" s="35" t="s">
        <v>72</v>
      </c>
      <c r="K1143" s="23">
        <v>4</v>
      </c>
      <c r="L1143" s="64">
        <f>L1138*4</f>
        <v>37.200000000000003</v>
      </c>
      <c r="M1143" s="64" t="s">
        <v>77</v>
      </c>
      <c r="N1143" s="25">
        <v>45897</v>
      </c>
      <c r="O1143" s="64">
        <f>O1138*4</f>
        <v>34.799999999999997</v>
      </c>
      <c r="P1143" s="64" t="s">
        <v>77</v>
      </c>
      <c r="Q1143" s="26">
        <v>45897</v>
      </c>
      <c r="R1143" s="26" t="s">
        <v>238</v>
      </c>
      <c r="S1143" s="23" t="s">
        <v>166</v>
      </c>
      <c r="T1143" s="23" t="s">
        <v>166</v>
      </c>
      <c r="U1143" s="110" t="s">
        <v>358</v>
      </c>
    </row>
    <row r="1144" spans="2:21" s="144" customFormat="1" ht="28.5" customHeight="1" x14ac:dyDescent="0.2">
      <c r="B1144" s="44" t="s">
        <v>340</v>
      </c>
      <c r="C1144" s="23" t="s">
        <v>345</v>
      </c>
      <c r="D1144" s="23" t="s">
        <v>347</v>
      </c>
      <c r="E1144" s="23" t="s">
        <v>346</v>
      </c>
      <c r="F1144" s="23"/>
      <c r="G1144" s="23">
        <v>1</v>
      </c>
      <c r="H1144" s="23">
        <v>688</v>
      </c>
      <c r="I1144" s="23">
        <v>7</v>
      </c>
      <c r="J1144" s="35" t="s">
        <v>72</v>
      </c>
      <c r="K1144" s="23">
        <v>5</v>
      </c>
      <c r="L1144" s="64">
        <f>L1138*5</f>
        <v>46.5</v>
      </c>
      <c r="M1144" s="64" t="s">
        <v>77</v>
      </c>
      <c r="N1144" s="25">
        <v>45897</v>
      </c>
      <c r="O1144" s="64">
        <f>O1138*5</f>
        <v>43.5</v>
      </c>
      <c r="P1144" s="64" t="s">
        <v>77</v>
      </c>
      <c r="Q1144" s="26">
        <v>45897</v>
      </c>
      <c r="R1144" s="26" t="s">
        <v>238</v>
      </c>
      <c r="S1144" s="23" t="s">
        <v>166</v>
      </c>
      <c r="T1144" s="23" t="s">
        <v>166</v>
      </c>
      <c r="U1144" s="110" t="s">
        <v>358</v>
      </c>
    </row>
    <row r="1145" spans="2:21" s="144" customFormat="1" ht="28.5" customHeight="1" x14ac:dyDescent="0.2">
      <c r="B1145" s="44" t="s">
        <v>340</v>
      </c>
      <c r="C1145" s="23" t="s">
        <v>345</v>
      </c>
      <c r="D1145" s="23" t="s">
        <v>347</v>
      </c>
      <c r="E1145" s="23" t="s">
        <v>346</v>
      </c>
      <c r="F1145" s="23"/>
      <c r="G1145" s="23">
        <v>1</v>
      </c>
      <c r="H1145" s="23">
        <v>688</v>
      </c>
      <c r="I1145" s="23">
        <v>8</v>
      </c>
      <c r="J1145" s="35" t="s">
        <v>72</v>
      </c>
      <c r="K1145" s="23">
        <v>6</v>
      </c>
      <c r="L1145" s="64">
        <f>L1138*6</f>
        <v>55.800000000000004</v>
      </c>
      <c r="M1145" s="64" t="s">
        <v>77</v>
      </c>
      <c r="N1145" s="25">
        <v>45897</v>
      </c>
      <c r="O1145" s="64">
        <f>O1138*6</f>
        <v>52.199999999999996</v>
      </c>
      <c r="P1145" s="64" t="s">
        <v>77</v>
      </c>
      <c r="Q1145" s="26">
        <v>45897</v>
      </c>
      <c r="R1145" s="26" t="s">
        <v>238</v>
      </c>
      <c r="S1145" s="23" t="s">
        <v>166</v>
      </c>
      <c r="T1145" s="23" t="s">
        <v>166</v>
      </c>
      <c r="U1145" s="110" t="s">
        <v>358</v>
      </c>
    </row>
    <row r="1146" spans="2:21" s="144" customFormat="1" ht="28.5" customHeight="1" x14ac:dyDescent="0.2">
      <c r="B1146" s="44" t="s">
        <v>340</v>
      </c>
      <c r="C1146" s="23" t="s">
        <v>345</v>
      </c>
      <c r="D1146" s="23" t="s">
        <v>347</v>
      </c>
      <c r="E1146" s="23" t="s">
        <v>346</v>
      </c>
      <c r="F1146" s="23"/>
      <c r="G1146" s="23">
        <v>1</v>
      </c>
      <c r="H1146" s="23">
        <v>688</v>
      </c>
      <c r="I1146" s="23">
        <v>9</v>
      </c>
      <c r="J1146" s="35" t="s">
        <v>72</v>
      </c>
      <c r="K1146" s="23">
        <v>7</v>
      </c>
      <c r="L1146" s="64">
        <f>L1138*7</f>
        <v>65.100000000000009</v>
      </c>
      <c r="M1146" s="64" t="s">
        <v>77</v>
      </c>
      <c r="N1146" s="25">
        <v>45897</v>
      </c>
      <c r="O1146" s="64">
        <f>O1138*7</f>
        <v>60.899999999999991</v>
      </c>
      <c r="P1146" s="64" t="s">
        <v>77</v>
      </c>
      <c r="Q1146" s="26">
        <v>45897</v>
      </c>
      <c r="R1146" s="26" t="s">
        <v>238</v>
      </c>
      <c r="S1146" s="23" t="s">
        <v>166</v>
      </c>
      <c r="T1146" s="23" t="s">
        <v>166</v>
      </c>
      <c r="U1146" s="110" t="s">
        <v>358</v>
      </c>
    </row>
    <row r="1147" spans="2:21" s="144" customFormat="1" ht="28.5" customHeight="1" x14ac:dyDescent="0.2">
      <c r="B1147" s="44" t="s">
        <v>340</v>
      </c>
      <c r="C1147" s="23" t="s">
        <v>345</v>
      </c>
      <c r="D1147" s="23" t="s">
        <v>347</v>
      </c>
      <c r="E1147" s="23" t="s">
        <v>346</v>
      </c>
      <c r="F1147" s="23"/>
      <c r="G1147" s="23">
        <v>1</v>
      </c>
      <c r="H1147" s="23">
        <v>688</v>
      </c>
      <c r="I1147" s="23">
        <v>10</v>
      </c>
      <c r="J1147" s="35" t="s">
        <v>72</v>
      </c>
      <c r="K1147" s="23">
        <v>8</v>
      </c>
      <c r="L1147" s="64">
        <f>L1138*8</f>
        <v>74.400000000000006</v>
      </c>
      <c r="M1147" s="64" t="s">
        <v>77</v>
      </c>
      <c r="N1147" s="25">
        <v>45897</v>
      </c>
      <c r="O1147" s="64">
        <f>O1138*8</f>
        <v>69.599999999999994</v>
      </c>
      <c r="P1147" s="64" t="s">
        <v>77</v>
      </c>
      <c r="Q1147" s="26">
        <v>45897</v>
      </c>
      <c r="R1147" s="26" t="s">
        <v>238</v>
      </c>
      <c r="S1147" s="23" t="s">
        <v>166</v>
      </c>
      <c r="T1147" s="23" t="s">
        <v>166</v>
      </c>
      <c r="U1147" s="110" t="s">
        <v>358</v>
      </c>
    </row>
    <row r="1148" spans="2:21" s="144" customFormat="1" ht="28.5" customHeight="1" x14ac:dyDescent="0.2">
      <c r="B1148" s="44" t="s">
        <v>340</v>
      </c>
      <c r="C1148" s="23" t="s">
        <v>345</v>
      </c>
      <c r="D1148" s="23" t="s">
        <v>347</v>
      </c>
      <c r="E1148" s="23" t="s">
        <v>346</v>
      </c>
      <c r="F1148" s="23"/>
      <c r="G1148" s="23">
        <v>1</v>
      </c>
      <c r="H1148" s="23">
        <v>688</v>
      </c>
      <c r="I1148" s="23">
        <v>11</v>
      </c>
      <c r="J1148" s="35" t="s">
        <v>100</v>
      </c>
      <c r="K1148" s="23">
        <v>2</v>
      </c>
      <c r="L1148" s="64" t="s">
        <v>77</v>
      </c>
      <c r="M1148" s="64" t="s">
        <v>77</v>
      </c>
      <c r="N1148" s="25">
        <v>45897</v>
      </c>
      <c r="O1148" s="64">
        <f>O1138/2</f>
        <v>4.3499999999999996</v>
      </c>
      <c r="P1148" s="64" t="s">
        <v>77</v>
      </c>
      <c r="Q1148" s="26">
        <v>45897</v>
      </c>
      <c r="R1148" s="26" t="s">
        <v>238</v>
      </c>
      <c r="S1148" s="23" t="s">
        <v>166</v>
      </c>
      <c r="T1148" s="23" t="s">
        <v>166</v>
      </c>
      <c r="U1148" s="110" t="s">
        <v>358</v>
      </c>
    </row>
    <row r="1149" spans="2:21" s="144" customFormat="1" ht="28.5" customHeight="1" x14ac:dyDescent="0.2">
      <c r="B1149" s="44" t="s">
        <v>340</v>
      </c>
      <c r="C1149" s="23" t="s">
        <v>345</v>
      </c>
      <c r="D1149" s="23" t="s">
        <v>347</v>
      </c>
      <c r="E1149" s="23" t="s">
        <v>346</v>
      </c>
      <c r="F1149" s="23"/>
      <c r="G1149" s="23">
        <v>1</v>
      </c>
      <c r="H1149" s="23">
        <v>688</v>
      </c>
      <c r="I1149" s="23">
        <v>12</v>
      </c>
      <c r="J1149" s="35" t="s">
        <v>167</v>
      </c>
      <c r="K1149" s="23" t="s">
        <v>77</v>
      </c>
      <c r="L1149" s="64" t="s">
        <v>77</v>
      </c>
      <c r="M1149" s="64" t="s">
        <v>77</v>
      </c>
      <c r="N1149" s="25">
        <v>45897</v>
      </c>
      <c r="O1149" s="24" t="s">
        <v>77</v>
      </c>
      <c r="P1149" s="64" t="s">
        <v>77</v>
      </c>
      <c r="Q1149" s="26">
        <v>45897</v>
      </c>
      <c r="R1149" s="26" t="s">
        <v>238</v>
      </c>
      <c r="S1149" s="23" t="s">
        <v>166</v>
      </c>
      <c r="T1149" s="23" t="s">
        <v>166</v>
      </c>
      <c r="U1149" s="110" t="s">
        <v>358</v>
      </c>
    </row>
    <row r="1150" spans="2:21" s="144" customFormat="1" ht="28.5" customHeight="1" x14ac:dyDescent="0.2">
      <c r="B1150" s="44" t="s">
        <v>340</v>
      </c>
      <c r="C1150" s="23" t="s">
        <v>345</v>
      </c>
      <c r="D1150" s="23" t="s">
        <v>335</v>
      </c>
      <c r="E1150" s="23" t="s">
        <v>348</v>
      </c>
      <c r="F1150" s="23"/>
      <c r="G1150" s="23">
        <v>1</v>
      </c>
      <c r="H1150" s="23">
        <v>732.2</v>
      </c>
      <c r="I1150" s="23">
        <v>1</v>
      </c>
      <c r="J1150" s="35" t="s">
        <v>76</v>
      </c>
      <c r="K1150" s="23">
        <v>2</v>
      </c>
      <c r="L1150" s="24">
        <v>11.7</v>
      </c>
      <c r="M1150" s="64" t="s">
        <v>77</v>
      </c>
      <c r="N1150" s="25">
        <v>45897</v>
      </c>
      <c r="O1150" s="64">
        <v>10.9</v>
      </c>
      <c r="P1150" s="64" t="s">
        <v>77</v>
      </c>
      <c r="Q1150" s="26">
        <v>45897</v>
      </c>
      <c r="R1150" s="26" t="s">
        <v>238</v>
      </c>
      <c r="S1150" s="23" t="s">
        <v>166</v>
      </c>
      <c r="T1150" s="23" t="s">
        <v>166</v>
      </c>
      <c r="U1150" s="110" t="s">
        <v>358</v>
      </c>
    </row>
    <row r="1151" spans="2:21" s="144" customFormat="1" ht="28.5" customHeight="1" x14ac:dyDescent="0.2">
      <c r="B1151" s="44" t="s">
        <v>340</v>
      </c>
      <c r="C1151" s="23" t="s">
        <v>345</v>
      </c>
      <c r="D1151" s="23" t="s">
        <v>335</v>
      </c>
      <c r="E1151" s="23" t="s">
        <v>348</v>
      </c>
      <c r="F1151" s="23"/>
      <c r="G1151" s="23">
        <v>1</v>
      </c>
      <c r="H1151" s="23">
        <v>732.2</v>
      </c>
      <c r="I1151" s="23">
        <v>2</v>
      </c>
      <c r="J1151" s="35" t="s">
        <v>82</v>
      </c>
      <c r="K1151" s="23">
        <v>2</v>
      </c>
      <c r="L1151" s="24">
        <f>L1150*2</f>
        <v>23.4</v>
      </c>
      <c r="M1151" s="64" t="s">
        <v>77</v>
      </c>
      <c r="N1151" s="25">
        <v>45897</v>
      </c>
      <c r="O1151" s="24">
        <f>O1150*2</f>
        <v>21.8</v>
      </c>
      <c r="P1151" s="64" t="s">
        <v>77</v>
      </c>
      <c r="Q1151" s="26">
        <v>45897</v>
      </c>
      <c r="R1151" s="26" t="s">
        <v>238</v>
      </c>
      <c r="S1151" s="23" t="s">
        <v>166</v>
      </c>
      <c r="T1151" s="23" t="s">
        <v>166</v>
      </c>
      <c r="U1151" s="110" t="s">
        <v>358</v>
      </c>
    </row>
    <row r="1152" spans="2:21" s="144" customFormat="1" ht="28.5" customHeight="1" x14ac:dyDescent="0.2">
      <c r="B1152" s="44" t="s">
        <v>340</v>
      </c>
      <c r="C1152" s="23" t="s">
        <v>345</v>
      </c>
      <c r="D1152" s="23" t="s">
        <v>335</v>
      </c>
      <c r="E1152" s="23" t="s">
        <v>348</v>
      </c>
      <c r="F1152" s="23"/>
      <c r="G1152" s="23">
        <v>1</v>
      </c>
      <c r="H1152" s="23">
        <v>732.2</v>
      </c>
      <c r="I1152" s="23">
        <v>3</v>
      </c>
      <c r="J1152" s="35" t="s">
        <v>95</v>
      </c>
      <c r="K1152" s="23">
        <v>3</v>
      </c>
      <c r="L1152" s="64">
        <f>L1150*1.5</f>
        <v>17.549999999999997</v>
      </c>
      <c r="M1152" s="64" t="s">
        <v>77</v>
      </c>
      <c r="N1152" s="25">
        <v>45897</v>
      </c>
      <c r="O1152" s="64">
        <f>O1150*1.5</f>
        <v>16.350000000000001</v>
      </c>
      <c r="P1152" s="64" t="s">
        <v>77</v>
      </c>
      <c r="Q1152" s="26">
        <v>45897</v>
      </c>
      <c r="R1152" s="26" t="s">
        <v>238</v>
      </c>
      <c r="S1152" s="23" t="s">
        <v>166</v>
      </c>
      <c r="T1152" s="23" t="s">
        <v>166</v>
      </c>
      <c r="U1152" s="110" t="s">
        <v>358</v>
      </c>
    </row>
    <row r="1153" spans="2:21" s="144" customFormat="1" ht="28.5" customHeight="1" x14ac:dyDescent="0.2">
      <c r="B1153" s="44" t="s">
        <v>340</v>
      </c>
      <c r="C1153" s="23" t="s">
        <v>345</v>
      </c>
      <c r="D1153" s="23" t="s">
        <v>335</v>
      </c>
      <c r="E1153" s="23" t="s">
        <v>348</v>
      </c>
      <c r="F1153" s="23"/>
      <c r="G1153" s="23">
        <v>1</v>
      </c>
      <c r="H1153" s="23">
        <v>732.2</v>
      </c>
      <c r="I1153" s="23">
        <v>4</v>
      </c>
      <c r="J1153" s="35" t="s">
        <v>97</v>
      </c>
      <c r="K1153" s="23">
        <v>3</v>
      </c>
      <c r="L1153" s="64">
        <f>L1150*3</f>
        <v>35.099999999999994</v>
      </c>
      <c r="M1153" s="64" t="s">
        <v>77</v>
      </c>
      <c r="N1153" s="25">
        <v>45897</v>
      </c>
      <c r="O1153" s="64">
        <f>O1150*3</f>
        <v>32.700000000000003</v>
      </c>
      <c r="P1153" s="64" t="s">
        <v>77</v>
      </c>
      <c r="Q1153" s="26">
        <v>45897</v>
      </c>
      <c r="R1153" s="26" t="s">
        <v>238</v>
      </c>
      <c r="S1153" s="23" t="s">
        <v>166</v>
      </c>
      <c r="T1153" s="23" t="s">
        <v>166</v>
      </c>
      <c r="U1153" s="110" t="s">
        <v>358</v>
      </c>
    </row>
    <row r="1154" spans="2:21" s="144" customFormat="1" ht="28.5" customHeight="1" x14ac:dyDescent="0.2">
      <c r="B1154" s="44" t="s">
        <v>340</v>
      </c>
      <c r="C1154" s="23" t="s">
        <v>345</v>
      </c>
      <c r="D1154" s="23" t="s">
        <v>335</v>
      </c>
      <c r="E1154" s="23" t="s">
        <v>348</v>
      </c>
      <c r="F1154" s="23"/>
      <c r="G1154" s="23">
        <v>1</v>
      </c>
      <c r="H1154" s="23">
        <v>732.2</v>
      </c>
      <c r="I1154" s="23">
        <v>5</v>
      </c>
      <c r="J1154" s="35" t="s">
        <v>96</v>
      </c>
      <c r="K1154" s="23">
        <v>4</v>
      </c>
      <c r="L1154" s="64">
        <f>L1150*2</f>
        <v>23.4</v>
      </c>
      <c r="M1154" s="64" t="s">
        <v>77</v>
      </c>
      <c r="N1154" s="25">
        <v>45897</v>
      </c>
      <c r="O1154" s="64">
        <f>O1150*2</f>
        <v>21.8</v>
      </c>
      <c r="P1154" s="64" t="s">
        <v>77</v>
      </c>
      <c r="Q1154" s="26">
        <v>45897</v>
      </c>
      <c r="R1154" s="26" t="s">
        <v>238</v>
      </c>
      <c r="S1154" s="23" t="s">
        <v>166</v>
      </c>
      <c r="T1154" s="23" t="s">
        <v>166</v>
      </c>
      <c r="U1154" s="110" t="s">
        <v>358</v>
      </c>
    </row>
    <row r="1155" spans="2:21" s="144" customFormat="1" ht="28.5" customHeight="1" x14ac:dyDescent="0.2">
      <c r="B1155" s="44" t="s">
        <v>340</v>
      </c>
      <c r="C1155" s="23" t="s">
        <v>345</v>
      </c>
      <c r="D1155" s="23" t="s">
        <v>335</v>
      </c>
      <c r="E1155" s="23" t="s">
        <v>348</v>
      </c>
      <c r="F1155" s="23"/>
      <c r="G1155" s="23">
        <v>1</v>
      </c>
      <c r="H1155" s="23">
        <v>732.2</v>
      </c>
      <c r="I1155" s="23">
        <v>6</v>
      </c>
      <c r="J1155" s="35" t="s">
        <v>72</v>
      </c>
      <c r="K1155" s="23">
        <v>4</v>
      </c>
      <c r="L1155" s="64">
        <f>L1150*4</f>
        <v>46.8</v>
      </c>
      <c r="M1155" s="64" t="s">
        <v>77</v>
      </c>
      <c r="N1155" s="25">
        <v>45897</v>
      </c>
      <c r="O1155" s="64">
        <f>O1150*4</f>
        <v>43.6</v>
      </c>
      <c r="P1155" s="64" t="s">
        <v>77</v>
      </c>
      <c r="Q1155" s="26">
        <v>45897</v>
      </c>
      <c r="R1155" s="26" t="s">
        <v>238</v>
      </c>
      <c r="S1155" s="23" t="s">
        <v>166</v>
      </c>
      <c r="T1155" s="23" t="s">
        <v>166</v>
      </c>
      <c r="U1155" s="110" t="s">
        <v>358</v>
      </c>
    </row>
    <row r="1156" spans="2:21" s="144" customFormat="1" ht="28.5" customHeight="1" x14ac:dyDescent="0.2">
      <c r="B1156" s="44" t="s">
        <v>340</v>
      </c>
      <c r="C1156" s="23" t="s">
        <v>345</v>
      </c>
      <c r="D1156" s="23" t="s">
        <v>335</v>
      </c>
      <c r="E1156" s="23" t="s">
        <v>348</v>
      </c>
      <c r="F1156" s="23"/>
      <c r="G1156" s="23">
        <v>1</v>
      </c>
      <c r="H1156" s="23">
        <v>732.2</v>
      </c>
      <c r="I1156" s="23">
        <v>7</v>
      </c>
      <c r="J1156" s="35" t="s">
        <v>72</v>
      </c>
      <c r="K1156" s="23">
        <v>5</v>
      </c>
      <c r="L1156" s="64">
        <f>L1150*5</f>
        <v>58.5</v>
      </c>
      <c r="M1156" s="64" t="s">
        <v>77</v>
      </c>
      <c r="N1156" s="25">
        <v>45897</v>
      </c>
      <c r="O1156" s="64">
        <f>O1150*5</f>
        <v>54.5</v>
      </c>
      <c r="P1156" s="64" t="s">
        <v>77</v>
      </c>
      <c r="Q1156" s="26">
        <v>45897</v>
      </c>
      <c r="R1156" s="26" t="s">
        <v>238</v>
      </c>
      <c r="S1156" s="23" t="s">
        <v>166</v>
      </c>
      <c r="T1156" s="23" t="s">
        <v>166</v>
      </c>
      <c r="U1156" s="110" t="s">
        <v>358</v>
      </c>
    </row>
    <row r="1157" spans="2:21" s="144" customFormat="1" ht="28.5" customHeight="1" x14ac:dyDescent="0.2">
      <c r="B1157" s="44" t="s">
        <v>340</v>
      </c>
      <c r="C1157" s="23" t="s">
        <v>345</v>
      </c>
      <c r="D1157" s="23" t="s">
        <v>335</v>
      </c>
      <c r="E1157" s="23" t="s">
        <v>348</v>
      </c>
      <c r="F1157" s="23"/>
      <c r="G1157" s="23">
        <v>1</v>
      </c>
      <c r="H1157" s="23">
        <v>732.2</v>
      </c>
      <c r="I1157" s="23">
        <v>8</v>
      </c>
      <c r="J1157" s="35" t="s">
        <v>72</v>
      </c>
      <c r="K1157" s="23">
        <v>6</v>
      </c>
      <c r="L1157" s="64">
        <f>L1150*6</f>
        <v>70.199999999999989</v>
      </c>
      <c r="M1157" s="64" t="s">
        <v>77</v>
      </c>
      <c r="N1157" s="25">
        <v>45897</v>
      </c>
      <c r="O1157" s="64">
        <f>O1150*6</f>
        <v>65.400000000000006</v>
      </c>
      <c r="P1157" s="64" t="s">
        <v>77</v>
      </c>
      <c r="Q1157" s="26">
        <v>45897</v>
      </c>
      <c r="R1157" s="26" t="s">
        <v>238</v>
      </c>
      <c r="S1157" s="23" t="s">
        <v>166</v>
      </c>
      <c r="T1157" s="23" t="s">
        <v>166</v>
      </c>
      <c r="U1157" s="110" t="s">
        <v>358</v>
      </c>
    </row>
    <row r="1158" spans="2:21" s="144" customFormat="1" ht="28.5" customHeight="1" x14ac:dyDescent="0.2">
      <c r="B1158" s="44" t="s">
        <v>340</v>
      </c>
      <c r="C1158" s="23" t="s">
        <v>345</v>
      </c>
      <c r="D1158" s="23" t="s">
        <v>335</v>
      </c>
      <c r="E1158" s="23" t="s">
        <v>348</v>
      </c>
      <c r="F1158" s="23"/>
      <c r="G1158" s="23">
        <v>1</v>
      </c>
      <c r="H1158" s="23">
        <v>732.2</v>
      </c>
      <c r="I1158" s="23">
        <v>9</v>
      </c>
      <c r="J1158" s="35" t="s">
        <v>72</v>
      </c>
      <c r="K1158" s="23">
        <v>7</v>
      </c>
      <c r="L1158" s="64">
        <f>L1150*7</f>
        <v>81.899999999999991</v>
      </c>
      <c r="M1158" s="64" t="s">
        <v>77</v>
      </c>
      <c r="N1158" s="25">
        <v>45897</v>
      </c>
      <c r="O1158" s="64">
        <f>O1150*7</f>
        <v>76.3</v>
      </c>
      <c r="P1158" s="64" t="s">
        <v>77</v>
      </c>
      <c r="Q1158" s="26">
        <v>45897</v>
      </c>
      <c r="R1158" s="26" t="s">
        <v>238</v>
      </c>
      <c r="S1158" s="23" t="s">
        <v>166</v>
      </c>
      <c r="T1158" s="23" t="s">
        <v>166</v>
      </c>
      <c r="U1158" s="110" t="s">
        <v>358</v>
      </c>
    </row>
    <row r="1159" spans="2:21" s="144" customFormat="1" ht="28.5" customHeight="1" x14ac:dyDescent="0.2">
      <c r="B1159" s="44" t="s">
        <v>340</v>
      </c>
      <c r="C1159" s="23" t="s">
        <v>345</v>
      </c>
      <c r="D1159" s="23" t="s">
        <v>335</v>
      </c>
      <c r="E1159" s="23" t="s">
        <v>348</v>
      </c>
      <c r="F1159" s="23"/>
      <c r="G1159" s="23">
        <v>1</v>
      </c>
      <c r="H1159" s="23">
        <v>732.2</v>
      </c>
      <c r="I1159" s="23">
        <v>10</v>
      </c>
      <c r="J1159" s="35" t="s">
        <v>72</v>
      </c>
      <c r="K1159" s="23">
        <v>8</v>
      </c>
      <c r="L1159" s="64">
        <f>L1150*8</f>
        <v>93.6</v>
      </c>
      <c r="M1159" s="64" t="s">
        <v>77</v>
      </c>
      <c r="N1159" s="25">
        <v>45897</v>
      </c>
      <c r="O1159" s="64">
        <f>O1150*8</f>
        <v>87.2</v>
      </c>
      <c r="P1159" s="64" t="s">
        <v>77</v>
      </c>
      <c r="Q1159" s="26">
        <v>45897</v>
      </c>
      <c r="R1159" s="26" t="s">
        <v>238</v>
      </c>
      <c r="S1159" s="23" t="s">
        <v>166</v>
      </c>
      <c r="T1159" s="23" t="s">
        <v>166</v>
      </c>
      <c r="U1159" s="110" t="s">
        <v>358</v>
      </c>
    </row>
    <row r="1160" spans="2:21" s="144" customFormat="1" ht="28.5" customHeight="1" x14ac:dyDescent="0.2">
      <c r="B1160" s="44" t="s">
        <v>340</v>
      </c>
      <c r="C1160" s="23" t="s">
        <v>345</v>
      </c>
      <c r="D1160" s="23" t="s">
        <v>335</v>
      </c>
      <c r="E1160" s="23" t="s">
        <v>348</v>
      </c>
      <c r="F1160" s="23"/>
      <c r="G1160" s="23">
        <v>1</v>
      </c>
      <c r="H1160" s="23">
        <v>732.2</v>
      </c>
      <c r="I1160" s="23">
        <v>11</v>
      </c>
      <c r="J1160" s="35" t="s">
        <v>100</v>
      </c>
      <c r="K1160" s="23">
        <v>2</v>
      </c>
      <c r="L1160" s="64" t="s">
        <v>77</v>
      </c>
      <c r="M1160" s="64" t="s">
        <v>77</v>
      </c>
      <c r="N1160" s="25">
        <v>45897</v>
      </c>
      <c r="O1160" s="64">
        <f>O1150/2</f>
        <v>5.45</v>
      </c>
      <c r="P1160" s="64" t="s">
        <v>77</v>
      </c>
      <c r="Q1160" s="26">
        <v>45897</v>
      </c>
      <c r="R1160" s="26" t="s">
        <v>238</v>
      </c>
      <c r="S1160" s="23" t="s">
        <v>166</v>
      </c>
      <c r="T1160" s="23" t="s">
        <v>166</v>
      </c>
      <c r="U1160" s="110" t="s">
        <v>358</v>
      </c>
    </row>
    <row r="1161" spans="2:21" s="144" customFormat="1" ht="28.5" customHeight="1" x14ac:dyDescent="0.2">
      <c r="B1161" s="44" t="s">
        <v>340</v>
      </c>
      <c r="C1161" s="23" t="s">
        <v>345</v>
      </c>
      <c r="D1161" s="23" t="s">
        <v>335</v>
      </c>
      <c r="E1161" s="23" t="s">
        <v>348</v>
      </c>
      <c r="F1161" s="23"/>
      <c r="G1161" s="23">
        <v>1</v>
      </c>
      <c r="H1161" s="23">
        <v>732.2</v>
      </c>
      <c r="I1161" s="23">
        <v>12</v>
      </c>
      <c r="J1161" s="35" t="s">
        <v>167</v>
      </c>
      <c r="K1161" s="23" t="s">
        <v>77</v>
      </c>
      <c r="L1161" s="64" t="s">
        <v>77</v>
      </c>
      <c r="M1161" s="64" t="s">
        <v>77</v>
      </c>
      <c r="N1161" s="25">
        <v>45897</v>
      </c>
      <c r="O1161" s="24" t="s">
        <v>77</v>
      </c>
      <c r="P1161" s="64" t="s">
        <v>77</v>
      </c>
      <c r="Q1161" s="26">
        <v>45897</v>
      </c>
      <c r="R1161" s="26" t="s">
        <v>238</v>
      </c>
      <c r="S1161" s="23" t="s">
        <v>166</v>
      </c>
      <c r="T1161" s="23" t="s">
        <v>166</v>
      </c>
      <c r="U1161" s="110" t="s">
        <v>358</v>
      </c>
    </row>
    <row r="1162" spans="2:21" s="144" customFormat="1" ht="28.5" customHeight="1" x14ac:dyDescent="0.2">
      <c r="B1162" s="44" t="s">
        <v>340</v>
      </c>
      <c r="C1162" s="23" t="s">
        <v>345</v>
      </c>
      <c r="D1162" s="23" t="s">
        <v>335</v>
      </c>
      <c r="E1162" s="23" t="s">
        <v>595</v>
      </c>
      <c r="F1162" s="23"/>
      <c r="G1162" s="23">
        <v>1</v>
      </c>
      <c r="H1162" s="23">
        <v>732.2</v>
      </c>
      <c r="I1162" s="23">
        <v>1</v>
      </c>
      <c r="J1162" s="35" t="s">
        <v>76</v>
      </c>
      <c r="K1162" s="23">
        <v>2</v>
      </c>
      <c r="L1162" s="24">
        <v>10.9</v>
      </c>
      <c r="M1162" s="64" t="s">
        <v>77</v>
      </c>
      <c r="N1162" s="25">
        <v>45897</v>
      </c>
      <c r="O1162" s="64">
        <v>10.199999999999999</v>
      </c>
      <c r="P1162" s="64" t="s">
        <v>77</v>
      </c>
      <c r="Q1162" s="26">
        <v>45897</v>
      </c>
      <c r="R1162" s="26" t="s">
        <v>238</v>
      </c>
      <c r="S1162" s="23" t="s">
        <v>166</v>
      </c>
      <c r="T1162" s="23" t="s">
        <v>166</v>
      </c>
      <c r="U1162" s="110" t="s">
        <v>358</v>
      </c>
    </row>
    <row r="1163" spans="2:21" s="144" customFormat="1" ht="28.5" customHeight="1" x14ac:dyDescent="0.2">
      <c r="B1163" s="44" t="s">
        <v>340</v>
      </c>
      <c r="C1163" s="23" t="s">
        <v>345</v>
      </c>
      <c r="D1163" s="23" t="s">
        <v>335</v>
      </c>
      <c r="E1163" s="23" t="s">
        <v>595</v>
      </c>
      <c r="F1163" s="23"/>
      <c r="G1163" s="23">
        <v>1</v>
      </c>
      <c r="H1163" s="23">
        <v>732.2</v>
      </c>
      <c r="I1163" s="23">
        <v>2</v>
      </c>
      <c r="J1163" s="35" t="s">
        <v>82</v>
      </c>
      <c r="K1163" s="23">
        <v>2</v>
      </c>
      <c r="L1163" s="24">
        <f>L1162*2</f>
        <v>21.8</v>
      </c>
      <c r="M1163" s="64" t="s">
        <v>77</v>
      </c>
      <c r="N1163" s="25">
        <v>45897</v>
      </c>
      <c r="O1163" s="24">
        <f>O1162*2</f>
        <v>20.399999999999999</v>
      </c>
      <c r="P1163" s="64" t="s">
        <v>77</v>
      </c>
      <c r="Q1163" s="26">
        <v>45897</v>
      </c>
      <c r="R1163" s="26" t="s">
        <v>238</v>
      </c>
      <c r="S1163" s="23" t="s">
        <v>166</v>
      </c>
      <c r="T1163" s="23" t="s">
        <v>166</v>
      </c>
      <c r="U1163" s="110" t="s">
        <v>358</v>
      </c>
    </row>
    <row r="1164" spans="2:21" s="144" customFormat="1" ht="28.5" customHeight="1" x14ac:dyDescent="0.2">
      <c r="B1164" s="44" t="s">
        <v>340</v>
      </c>
      <c r="C1164" s="23" t="s">
        <v>345</v>
      </c>
      <c r="D1164" s="23" t="s">
        <v>335</v>
      </c>
      <c r="E1164" s="23" t="s">
        <v>595</v>
      </c>
      <c r="F1164" s="23"/>
      <c r="G1164" s="23">
        <v>1</v>
      </c>
      <c r="H1164" s="23">
        <v>732.2</v>
      </c>
      <c r="I1164" s="23">
        <v>3</v>
      </c>
      <c r="J1164" s="35" t="s">
        <v>95</v>
      </c>
      <c r="K1164" s="23">
        <v>3</v>
      </c>
      <c r="L1164" s="64">
        <f>L1162*1.5</f>
        <v>16.350000000000001</v>
      </c>
      <c r="M1164" s="64" t="s">
        <v>77</v>
      </c>
      <c r="N1164" s="25">
        <v>45897</v>
      </c>
      <c r="O1164" s="64">
        <f>O1162*1.5</f>
        <v>15.299999999999999</v>
      </c>
      <c r="P1164" s="64" t="s">
        <v>77</v>
      </c>
      <c r="Q1164" s="26">
        <v>45897</v>
      </c>
      <c r="R1164" s="26" t="s">
        <v>238</v>
      </c>
      <c r="S1164" s="23" t="s">
        <v>166</v>
      </c>
      <c r="T1164" s="23" t="s">
        <v>166</v>
      </c>
      <c r="U1164" s="110" t="s">
        <v>358</v>
      </c>
    </row>
    <row r="1165" spans="2:21" s="144" customFormat="1" ht="28.5" customHeight="1" x14ac:dyDescent="0.2">
      <c r="B1165" s="44" t="s">
        <v>340</v>
      </c>
      <c r="C1165" s="23" t="s">
        <v>345</v>
      </c>
      <c r="D1165" s="23" t="s">
        <v>335</v>
      </c>
      <c r="E1165" s="23" t="s">
        <v>595</v>
      </c>
      <c r="F1165" s="23"/>
      <c r="G1165" s="23">
        <v>1</v>
      </c>
      <c r="H1165" s="23">
        <v>732.2</v>
      </c>
      <c r="I1165" s="23">
        <v>4</v>
      </c>
      <c r="J1165" s="35" t="s">
        <v>97</v>
      </c>
      <c r="K1165" s="23">
        <v>3</v>
      </c>
      <c r="L1165" s="64">
        <f>L1162*3</f>
        <v>32.700000000000003</v>
      </c>
      <c r="M1165" s="64" t="s">
        <v>77</v>
      </c>
      <c r="N1165" s="25">
        <v>45897</v>
      </c>
      <c r="O1165" s="64">
        <f>O1162*3</f>
        <v>30.599999999999998</v>
      </c>
      <c r="P1165" s="64" t="s">
        <v>77</v>
      </c>
      <c r="Q1165" s="26">
        <v>45897</v>
      </c>
      <c r="R1165" s="26" t="s">
        <v>238</v>
      </c>
      <c r="S1165" s="23" t="s">
        <v>166</v>
      </c>
      <c r="T1165" s="23" t="s">
        <v>166</v>
      </c>
      <c r="U1165" s="110" t="s">
        <v>358</v>
      </c>
    </row>
    <row r="1166" spans="2:21" s="144" customFormat="1" ht="28.5" customHeight="1" x14ac:dyDescent="0.2">
      <c r="B1166" s="44" t="s">
        <v>340</v>
      </c>
      <c r="C1166" s="23" t="s">
        <v>345</v>
      </c>
      <c r="D1166" s="23" t="s">
        <v>335</v>
      </c>
      <c r="E1166" s="23" t="s">
        <v>595</v>
      </c>
      <c r="F1166" s="23"/>
      <c r="G1166" s="23">
        <v>1</v>
      </c>
      <c r="H1166" s="23">
        <v>732.2</v>
      </c>
      <c r="I1166" s="23">
        <v>5</v>
      </c>
      <c r="J1166" s="35" t="s">
        <v>96</v>
      </c>
      <c r="K1166" s="23">
        <v>4</v>
      </c>
      <c r="L1166" s="64">
        <f>L1162*2</f>
        <v>21.8</v>
      </c>
      <c r="M1166" s="64" t="s">
        <v>77</v>
      </c>
      <c r="N1166" s="25">
        <v>45897</v>
      </c>
      <c r="O1166" s="64">
        <f>O1162*2</f>
        <v>20.399999999999999</v>
      </c>
      <c r="P1166" s="64" t="s">
        <v>77</v>
      </c>
      <c r="Q1166" s="26">
        <v>45897</v>
      </c>
      <c r="R1166" s="26" t="s">
        <v>238</v>
      </c>
      <c r="S1166" s="23" t="s">
        <v>166</v>
      </c>
      <c r="T1166" s="23" t="s">
        <v>166</v>
      </c>
      <c r="U1166" s="110" t="s">
        <v>358</v>
      </c>
    </row>
    <row r="1167" spans="2:21" s="144" customFormat="1" ht="28.5" customHeight="1" x14ac:dyDescent="0.2">
      <c r="B1167" s="44" t="s">
        <v>340</v>
      </c>
      <c r="C1167" s="23" t="s">
        <v>345</v>
      </c>
      <c r="D1167" s="23" t="s">
        <v>335</v>
      </c>
      <c r="E1167" s="23" t="s">
        <v>595</v>
      </c>
      <c r="F1167" s="23"/>
      <c r="G1167" s="23">
        <v>1</v>
      </c>
      <c r="H1167" s="23">
        <v>732.2</v>
      </c>
      <c r="I1167" s="23">
        <v>6</v>
      </c>
      <c r="J1167" s="35" t="s">
        <v>72</v>
      </c>
      <c r="K1167" s="23">
        <v>4</v>
      </c>
      <c r="L1167" s="64">
        <f>L1162*4</f>
        <v>43.6</v>
      </c>
      <c r="M1167" s="64" t="s">
        <v>77</v>
      </c>
      <c r="N1167" s="25">
        <v>45897</v>
      </c>
      <c r="O1167" s="64">
        <f>O1162*4</f>
        <v>40.799999999999997</v>
      </c>
      <c r="P1167" s="64" t="s">
        <v>77</v>
      </c>
      <c r="Q1167" s="26">
        <v>45897</v>
      </c>
      <c r="R1167" s="26" t="s">
        <v>238</v>
      </c>
      <c r="S1167" s="23" t="s">
        <v>166</v>
      </c>
      <c r="T1167" s="23" t="s">
        <v>166</v>
      </c>
      <c r="U1167" s="110" t="s">
        <v>358</v>
      </c>
    </row>
    <row r="1168" spans="2:21" s="144" customFormat="1" ht="28.5" customHeight="1" x14ac:dyDescent="0.2">
      <c r="B1168" s="44" t="s">
        <v>340</v>
      </c>
      <c r="C1168" s="23" t="s">
        <v>345</v>
      </c>
      <c r="D1168" s="23" t="s">
        <v>335</v>
      </c>
      <c r="E1168" s="23" t="s">
        <v>595</v>
      </c>
      <c r="F1168" s="23"/>
      <c r="G1168" s="23">
        <v>1</v>
      </c>
      <c r="H1168" s="23">
        <v>732.2</v>
      </c>
      <c r="I1168" s="23">
        <v>7</v>
      </c>
      <c r="J1168" s="35" t="s">
        <v>72</v>
      </c>
      <c r="K1168" s="23">
        <v>5</v>
      </c>
      <c r="L1168" s="64">
        <f>L1162*5</f>
        <v>54.5</v>
      </c>
      <c r="M1168" s="64" t="s">
        <v>77</v>
      </c>
      <c r="N1168" s="25">
        <v>45897</v>
      </c>
      <c r="O1168" s="64">
        <f>O1162*5</f>
        <v>51</v>
      </c>
      <c r="P1168" s="64" t="s">
        <v>77</v>
      </c>
      <c r="Q1168" s="26">
        <v>45897</v>
      </c>
      <c r="R1168" s="26" t="s">
        <v>238</v>
      </c>
      <c r="S1168" s="23" t="s">
        <v>166</v>
      </c>
      <c r="T1168" s="23" t="s">
        <v>166</v>
      </c>
      <c r="U1168" s="110" t="s">
        <v>358</v>
      </c>
    </row>
    <row r="1169" spans="2:21" s="144" customFormat="1" ht="28.5" customHeight="1" x14ac:dyDescent="0.2">
      <c r="B1169" s="44" t="s">
        <v>340</v>
      </c>
      <c r="C1169" s="23" t="s">
        <v>345</v>
      </c>
      <c r="D1169" s="23" t="s">
        <v>335</v>
      </c>
      <c r="E1169" s="23" t="s">
        <v>595</v>
      </c>
      <c r="F1169" s="23"/>
      <c r="G1169" s="23">
        <v>1</v>
      </c>
      <c r="H1169" s="23">
        <v>732.2</v>
      </c>
      <c r="I1169" s="23">
        <v>8</v>
      </c>
      <c r="J1169" s="35" t="s">
        <v>72</v>
      </c>
      <c r="K1169" s="23">
        <v>6</v>
      </c>
      <c r="L1169" s="64">
        <f>L1162*6</f>
        <v>65.400000000000006</v>
      </c>
      <c r="M1169" s="64" t="s">
        <v>77</v>
      </c>
      <c r="N1169" s="25">
        <v>45897</v>
      </c>
      <c r="O1169" s="64">
        <f>O1162*6</f>
        <v>61.199999999999996</v>
      </c>
      <c r="P1169" s="64" t="s">
        <v>77</v>
      </c>
      <c r="Q1169" s="26">
        <v>45897</v>
      </c>
      <c r="R1169" s="26" t="s">
        <v>238</v>
      </c>
      <c r="S1169" s="23" t="s">
        <v>166</v>
      </c>
      <c r="T1169" s="23" t="s">
        <v>166</v>
      </c>
      <c r="U1169" s="110" t="s">
        <v>358</v>
      </c>
    </row>
    <row r="1170" spans="2:21" s="144" customFormat="1" ht="28.5" customHeight="1" x14ac:dyDescent="0.2">
      <c r="B1170" s="44" t="s">
        <v>340</v>
      </c>
      <c r="C1170" s="23" t="s">
        <v>345</v>
      </c>
      <c r="D1170" s="23" t="s">
        <v>335</v>
      </c>
      <c r="E1170" s="23" t="s">
        <v>595</v>
      </c>
      <c r="F1170" s="23"/>
      <c r="G1170" s="23">
        <v>1</v>
      </c>
      <c r="H1170" s="23">
        <v>732.2</v>
      </c>
      <c r="I1170" s="23">
        <v>9</v>
      </c>
      <c r="J1170" s="35" t="s">
        <v>72</v>
      </c>
      <c r="K1170" s="23">
        <v>7</v>
      </c>
      <c r="L1170" s="64">
        <f>L1162*7</f>
        <v>76.3</v>
      </c>
      <c r="M1170" s="64" t="s">
        <v>77</v>
      </c>
      <c r="N1170" s="25">
        <v>45897</v>
      </c>
      <c r="O1170" s="64">
        <f>O1162*7</f>
        <v>71.399999999999991</v>
      </c>
      <c r="P1170" s="64" t="s">
        <v>77</v>
      </c>
      <c r="Q1170" s="26">
        <v>45897</v>
      </c>
      <c r="R1170" s="26" t="s">
        <v>238</v>
      </c>
      <c r="S1170" s="23" t="s">
        <v>166</v>
      </c>
      <c r="T1170" s="23" t="s">
        <v>166</v>
      </c>
      <c r="U1170" s="110" t="s">
        <v>358</v>
      </c>
    </row>
    <row r="1171" spans="2:21" s="144" customFormat="1" ht="28.5" customHeight="1" x14ac:dyDescent="0.2">
      <c r="B1171" s="44" t="s">
        <v>340</v>
      </c>
      <c r="C1171" s="23" t="s">
        <v>345</v>
      </c>
      <c r="D1171" s="23" t="s">
        <v>335</v>
      </c>
      <c r="E1171" s="23" t="s">
        <v>595</v>
      </c>
      <c r="F1171" s="23"/>
      <c r="G1171" s="23">
        <v>1</v>
      </c>
      <c r="H1171" s="23">
        <v>732.2</v>
      </c>
      <c r="I1171" s="23">
        <v>10</v>
      </c>
      <c r="J1171" s="35" t="s">
        <v>72</v>
      </c>
      <c r="K1171" s="23">
        <v>8</v>
      </c>
      <c r="L1171" s="64">
        <f>L1162*8</f>
        <v>87.2</v>
      </c>
      <c r="M1171" s="64" t="s">
        <v>77</v>
      </c>
      <c r="N1171" s="25">
        <v>45897</v>
      </c>
      <c r="O1171" s="64">
        <f>O1162*8</f>
        <v>81.599999999999994</v>
      </c>
      <c r="P1171" s="64" t="s">
        <v>77</v>
      </c>
      <c r="Q1171" s="26">
        <v>45897</v>
      </c>
      <c r="R1171" s="26" t="s">
        <v>238</v>
      </c>
      <c r="S1171" s="23" t="s">
        <v>166</v>
      </c>
      <c r="T1171" s="23" t="s">
        <v>166</v>
      </c>
      <c r="U1171" s="110" t="s">
        <v>358</v>
      </c>
    </row>
    <row r="1172" spans="2:21" s="144" customFormat="1" ht="28.5" customHeight="1" x14ac:dyDescent="0.2">
      <c r="B1172" s="44" t="s">
        <v>340</v>
      </c>
      <c r="C1172" s="23" t="s">
        <v>345</v>
      </c>
      <c r="D1172" s="23" t="s">
        <v>335</v>
      </c>
      <c r="E1172" s="23" t="s">
        <v>595</v>
      </c>
      <c r="F1172" s="23"/>
      <c r="G1172" s="23">
        <v>1</v>
      </c>
      <c r="H1172" s="23">
        <v>732.2</v>
      </c>
      <c r="I1172" s="23">
        <v>11</v>
      </c>
      <c r="J1172" s="35" t="s">
        <v>100</v>
      </c>
      <c r="K1172" s="23">
        <v>2</v>
      </c>
      <c r="L1172" s="64" t="s">
        <v>77</v>
      </c>
      <c r="M1172" s="64" t="s">
        <v>77</v>
      </c>
      <c r="N1172" s="25">
        <v>45897</v>
      </c>
      <c r="O1172" s="64">
        <f>O1162/2</f>
        <v>5.0999999999999996</v>
      </c>
      <c r="P1172" s="64" t="s">
        <v>77</v>
      </c>
      <c r="Q1172" s="26">
        <v>45897</v>
      </c>
      <c r="R1172" s="26" t="s">
        <v>238</v>
      </c>
      <c r="S1172" s="23" t="s">
        <v>166</v>
      </c>
      <c r="T1172" s="23" t="s">
        <v>166</v>
      </c>
      <c r="U1172" s="110" t="s">
        <v>358</v>
      </c>
    </row>
    <row r="1173" spans="2:21" s="144" customFormat="1" ht="28.5" customHeight="1" x14ac:dyDescent="0.2">
      <c r="B1173" s="44" t="s">
        <v>340</v>
      </c>
      <c r="C1173" s="23" t="s">
        <v>345</v>
      </c>
      <c r="D1173" s="23" t="s">
        <v>335</v>
      </c>
      <c r="E1173" s="23" t="s">
        <v>595</v>
      </c>
      <c r="F1173" s="23"/>
      <c r="G1173" s="23">
        <v>1</v>
      </c>
      <c r="H1173" s="23">
        <v>732.2</v>
      </c>
      <c r="I1173" s="23">
        <v>12</v>
      </c>
      <c r="J1173" s="35" t="s">
        <v>167</v>
      </c>
      <c r="K1173" s="23" t="s">
        <v>77</v>
      </c>
      <c r="L1173" s="64" t="s">
        <v>77</v>
      </c>
      <c r="M1173" s="64" t="s">
        <v>77</v>
      </c>
      <c r="N1173" s="25">
        <v>45897</v>
      </c>
      <c r="O1173" s="24" t="s">
        <v>77</v>
      </c>
      <c r="P1173" s="64" t="s">
        <v>77</v>
      </c>
      <c r="Q1173" s="26">
        <v>45897</v>
      </c>
      <c r="R1173" s="26" t="s">
        <v>238</v>
      </c>
      <c r="S1173" s="23" t="s">
        <v>166</v>
      </c>
      <c r="T1173" s="23" t="s">
        <v>166</v>
      </c>
      <c r="U1173" s="110" t="s">
        <v>358</v>
      </c>
    </row>
    <row r="1174" spans="2:21" s="144" customFormat="1" ht="28.5" customHeight="1" x14ac:dyDescent="0.2">
      <c r="B1174" s="44" t="s">
        <v>340</v>
      </c>
      <c r="C1174" s="23" t="s">
        <v>345</v>
      </c>
      <c r="D1174" s="23" t="s">
        <v>77</v>
      </c>
      <c r="E1174" s="23" t="s">
        <v>596</v>
      </c>
      <c r="F1174" s="23"/>
      <c r="G1174" s="23">
        <v>1</v>
      </c>
      <c r="H1174" s="23">
        <v>953</v>
      </c>
      <c r="I1174" s="23">
        <v>1</v>
      </c>
      <c r="J1174" s="35" t="s">
        <v>76</v>
      </c>
      <c r="K1174" s="23">
        <v>2</v>
      </c>
      <c r="L1174" s="24">
        <v>10.7</v>
      </c>
      <c r="M1174" s="64" t="s">
        <v>77</v>
      </c>
      <c r="N1174" s="25">
        <v>45897</v>
      </c>
      <c r="O1174" s="64">
        <v>10</v>
      </c>
      <c r="P1174" s="64" t="s">
        <v>77</v>
      </c>
      <c r="Q1174" s="26">
        <v>45897</v>
      </c>
      <c r="R1174" s="26" t="s">
        <v>238</v>
      </c>
      <c r="S1174" s="23" t="s">
        <v>166</v>
      </c>
      <c r="T1174" s="23" t="s">
        <v>166</v>
      </c>
      <c r="U1174" s="110" t="s">
        <v>358</v>
      </c>
    </row>
    <row r="1175" spans="2:21" s="144" customFormat="1" ht="28.5" customHeight="1" x14ac:dyDescent="0.2">
      <c r="B1175" s="44" t="s">
        <v>340</v>
      </c>
      <c r="C1175" s="23" t="s">
        <v>345</v>
      </c>
      <c r="D1175" s="23" t="s">
        <v>77</v>
      </c>
      <c r="E1175" s="23" t="s">
        <v>596</v>
      </c>
      <c r="F1175" s="23"/>
      <c r="G1175" s="23">
        <v>1</v>
      </c>
      <c r="H1175" s="23">
        <v>953</v>
      </c>
      <c r="I1175" s="23">
        <v>2</v>
      </c>
      <c r="J1175" s="35" t="s">
        <v>82</v>
      </c>
      <c r="K1175" s="23">
        <v>2</v>
      </c>
      <c r="L1175" s="24">
        <f>L1174*2</f>
        <v>21.4</v>
      </c>
      <c r="M1175" s="64" t="s">
        <v>77</v>
      </c>
      <c r="N1175" s="25">
        <v>45897</v>
      </c>
      <c r="O1175" s="24">
        <f>O1174*2</f>
        <v>20</v>
      </c>
      <c r="P1175" s="64" t="s">
        <v>77</v>
      </c>
      <c r="Q1175" s="26">
        <v>45897</v>
      </c>
      <c r="R1175" s="26" t="s">
        <v>238</v>
      </c>
      <c r="S1175" s="23" t="s">
        <v>166</v>
      </c>
      <c r="T1175" s="23" t="s">
        <v>166</v>
      </c>
      <c r="U1175" s="110" t="s">
        <v>358</v>
      </c>
    </row>
    <row r="1176" spans="2:21" s="144" customFormat="1" ht="28.5" customHeight="1" x14ac:dyDescent="0.2">
      <c r="B1176" s="44" t="s">
        <v>340</v>
      </c>
      <c r="C1176" s="23" t="s">
        <v>345</v>
      </c>
      <c r="D1176" s="23" t="s">
        <v>77</v>
      </c>
      <c r="E1176" s="23" t="s">
        <v>596</v>
      </c>
      <c r="F1176" s="23"/>
      <c r="G1176" s="23">
        <v>1</v>
      </c>
      <c r="H1176" s="23">
        <v>953</v>
      </c>
      <c r="I1176" s="23">
        <v>3</v>
      </c>
      <c r="J1176" s="35" t="s">
        <v>95</v>
      </c>
      <c r="K1176" s="23">
        <v>3</v>
      </c>
      <c r="L1176" s="64">
        <f>L1174*1.5</f>
        <v>16.049999999999997</v>
      </c>
      <c r="M1176" s="64" t="s">
        <v>77</v>
      </c>
      <c r="N1176" s="25">
        <v>45897</v>
      </c>
      <c r="O1176" s="64">
        <f>O1174*1.5</f>
        <v>15</v>
      </c>
      <c r="P1176" s="64" t="s">
        <v>77</v>
      </c>
      <c r="Q1176" s="26">
        <v>45897</v>
      </c>
      <c r="R1176" s="26" t="s">
        <v>238</v>
      </c>
      <c r="S1176" s="23" t="s">
        <v>166</v>
      </c>
      <c r="T1176" s="23" t="s">
        <v>166</v>
      </c>
      <c r="U1176" s="110" t="s">
        <v>358</v>
      </c>
    </row>
    <row r="1177" spans="2:21" s="144" customFormat="1" ht="28.5" customHeight="1" x14ac:dyDescent="0.2">
      <c r="B1177" s="44" t="s">
        <v>340</v>
      </c>
      <c r="C1177" s="23" t="s">
        <v>345</v>
      </c>
      <c r="D1177" s="23" t="s">
        <v>77</v>
      </c>
      <c r="E1177" s="23" t="s">
        <v>596</v>
      </c>
      <c r="F1177" s="23"/>
      <c r="G1177" s="23">
        <v>1</v>
      </c>
      <c r="H1177" s="23">
        <v>953</v>
      </c>
      <c r="I1177" s="23">
        <v>4</v>
      </c>
      <c r="J1177" s="35" t="s">
        <v>97</v>
      </c>
      <c r="K1177" s="23">
        <v>3</v>
      </c>
      <c r="L1177" s="64">
        <f>L1174*3</f>
        <v>32.099999999999994</v>
      </c>
      <c r="M1177" s="64" t="s">
        <v>77</v>
      </c>
      <c r="N1177" s="25">
        <v>45897</v>
      </c>
      <c r="O1177" s="64">
        <f>O1174*3</f>
        <v>30</v>
      </c>
      <c r="P1177" s="64" t="s">
        <v>77</v>
      </c>
      <c r="Q1177" s="26">
        <v>45897</v>
      </c>
      <c r="R1177" s="26" t="s">
        <v>238</v>
      </c>
      <c r="S1177" s="23" t="s">
        <v>166</v>
      </c>
      <c r="T1177" s="23" t="s">
        <v>166</v>
      </c>
      <c r="U1177" s="110" t="s">
        <v>358</v>
      </c>
    </row>
    <row r="1178" spans="2:21" s="144" customFormat="1" ht="28.5" customHeight="1" x14ac:dyDescent="0.2">
      <c r="B1178" s="44" t="s">
        <v>340</v>
      </c>
      <c r="C1178" s="23" t="s">
        <v>345</v>
      </c>
      <c r="D1178" s="23" t="s">
        <v>77</v>
      </c>
      <c r="E1178" s="23" t="s">
        <v>596</v>
      </c>
      <c r="F1178" s="23"/>
      <c r="G1178" s="23">
        <v>1</v>
      </c>
      <c r="H1178" s="23">
        <v>953</v>
      </c>
      <c r="I1178" s="23">
        <v>5</v>
      </c>
      <c r="J1178" s="35" t="s">
        <v>96</v>
      </c>
      <c r="K1178" s="23">
        <v>4</v>
      </c>
      <c r="L1178" s="64">
        <f>L1174*2</f>
        <v>21.4</v>
      </c>
      <c r="M1178" s="64" t="s">
        <v>77</v>
      </c>
      <c r="N1178" s="25">
        <v>45896</v>
      </c>
      <c r="O1178" s="64">
        <f>O1174*2</f>
        <v>20</v>
      </c>
      <c r="P1178" s="64" t="s">
        <v>77</v>
      </c>
      <c r="Q1178" s="26">
        <v>45897</v>
      </c>
      <c r="R1178" s="26" t="s">
        <v>238</v>
      </c>
      <c r="S1178" s="23" t="s">
        <v>166</v>
      </c>
      <c r="T1178" s="23" t="s">
        <v>166</v>
      </c>
      <c r="U1178" s="110" t="s">
        <v>358</v>
      </c>
    </row>
    <row r="1179" spans="2:21" s="144" customFormat="1" ht="28.5" customHeight="1" x14ac:dyDescent="0.2">
      <c r="B1179" s="44" t="s">
        <v>340</v>
      </c>
      <c r="C1179" s="23" t="s">
        <v>345</v>
      </c>
      <c r="D1179" s="23" t="s">
        <v>77</v>
      </c>
      <c r="E1179" s="23" t="s">
        <v>596</v>
      </c>
      <c r="F1179" s="23"/>
      <c r="G1179" s="23">
        <v>1</v>
      </c>
      <c r="H1179" s="23">
        <v>953</v>
      </c>
      <c r="I1179" s="23">
        <v>6</v>
      </c>
      <c r="J1179" s="35" t="s">
        <v>72</v>
      </c>
      <c r="K1179" s="23">
        <v>4</v>
      </c>
      <c r="L1179" s="64">
        <f>L1174*4</f>
        <v>42.8</v>
      </c>
      <c r="M1179" s="64" t="s">
        <v>77</v>
      </c>
      <c r="N1179" s="25">
        <v>45897</v>
      </c>
      <c r="O1179" s="64">
        <f>O1174*4</f>
        <v>40</v>
      </c>
      <c r="P1179" s="64" t="s">
        <v>77</v>
      </c>
      <c r="Q1179" s="26">
        <v>45897</v>
      </c>
      <c r="R1179" s="26" t="s">
        <v>238</v>
      </c>
      <c r="S1179" s="23" t="s">
        <v>166</v>
      </c>
      <c r="T1179" s="23" t="s">
        <v>166</v>
      </c>
      <c r="U1179" s="110" t="s">
        <v>358</v>
      </c>
    </row>
    <row r="1180" spans="2:21" s="144" customFormat="1" ht="28.5" customHeight="1" x14ac:dyDescent="0.2">
      <c r="B1180" s="44" t="s">
        <v>340</v>
      </c>
      <c r="C1180" s="23" t="s">
        <v>345</v>
      </c>
      <c r="D1180" s="23" t="s">
        <v>77</v>
      </c>
      <c r="E1180" s="23" t="s">
        <v>596</v>
      </c>
      <c r="F1180" s="23"/>
      <c r="G1180" s="23">
        <v>1</v>
      </c>
      <c r="H1180" s="23">
        <v>953</v>
      </c>
      <c r="I1180" s="23">
        <v>7</v>
      </c>
      <c r="J1180" s="35" t="s">
        <v>72</v>
      </c>
      <c r="K1180" s="23">
        <v>5</v>
      </c>
      <c r="L1180" s="64">
        <f>L1174*5</f>
        <v>53.5</v>
      </c>
      <c r="M1180" s="64" t="s">
        <v>77</v>
      </c>
      <c r="N1180" s="25">
        <v>45897</v>
      </c>
      <c r="O1180" s="64">
        <f>O1174*5</f>
        <v>50</v>
      </c>
      <c r="P1180" s="64" t="s">
        <v>77</v>
      </c>
      <c r="Q1180" s="26">
        <v>45897</v>
      </c>
      <c r="R1180" s="26" t="s">
        <v>238</v>
      </c>
      <c r="S1180" s="23" t="s">
        <v>166</v>
      </c>
      <c r="T1180" s="23" t="s">
        <v>166</v>
      </c>
      <c r="U1180" s="110" t="s">
        <v>358</v>
      </c>
    </row>
    <row r="1181" spans="2:21" s="144" customFormat="1" ht="28.5" customHeight="1" x14ac:dyDescent="0.2">
      <c r="B1181" s="44" t="s">
        <v>340</v>
      </c>
      <c r="C1181" s="23" t="s">
        <v>345</v>
      </c>
      <c r="D1181" s="23" t="s">
        <v>77</v>
      </c>
      <c r="E1181" s="23" t="s">
        <v>596</v>
      </c>
      <c r="F1181" s="23"/>
      <c r="G1181" s="23">
        <v>1</v>
      </c>
      <c r="H1181" s="23">
        <v>953</v>
      </c>
      <c r="I1181" s="23">
        <v>8</v>
      </c>
      <c r="J1181" s="35" t="s">
        <v>72</v>
      </c>
      <c r="K1181" s="23">
        <v>6</v>
      </c>
      <c r="L1181" s="64">
        <f>L1174*6</f>
        <v>64.199999999999989</v>
      </c>
      <c r="M1181" s="64" t="s">
        <v>77</v>
      </c>
      <c r="N1181" s="25">
        <v>45897</v>
      </c>
      <c r="O1181" s="64">
        <f>O1174*6</f>
        <v>60</v>
      </c>
      <c r="P1181" s="64" t="s">
        <v>77</v>
      </c>
      <c r="Q1181" s="26">
        <v>45897</v>
      </c>
      <c r="R1181" s="26" t="s">
        <v>238</v>
      </c>
      <c r="S1181" s="23" t="s">
        <v>166</v>
      </c>
      <c r="T1181" s="23" t="s">
        <v>166</v>
      </c>
      <c r="U1181" s="110" t="s">
        <v>358</v>
      </c>
    </row>
    <row r="1182" spans="2:21" s="144" customFormat="1" ht="28.5" customHeight="1" x14ac:dyDescent="0.2">
      <c r="B1182" s="44" t="s">
        <v>340</v>
      </c>
      <c r="C1182" s="23" t="s">
        <v>345</v>
      </c>
      <c r="D1182" s="23" t="s">
        <v>77</v>
      </c>
      <c r="E1182" s="23" t="s">
        <v>596</v>
      </c>
      <c r="F1182" s="23"/>
      <c r="G1182" s="23">
        <v>1</v>
      </c>
      <c r="H1182" s="23">
        <v>953</v>
      </c>
      <c r="I1182" s="23">
        <v>9</v>
      </c>
      <c r="J1182" s="35" t="s">
        <v>72</v>
      </c>
      <c r="K1182" s="23">
        <v>7</v>
      </c>
      <c r="L1182" s="64">
        <f>L1174*7</f>
        <v>74.899999999999991</v>
      </c>
      <c r="M1182" s="64" t="s">
        <v>77</v>
      </c>
      <c r="N1182" s="25">
        <v>45897</v>
      </c>
      <c r="O1182" s="64">
        <f>O1174*7</f>
        <v>70</v>
      </c>
      <c r="P1182" s="64" t="s">
        <v>77</v>
      </c>
      <c r="Q1182" s="26">
        <v>45897</v>
      </c>
      <c r="R1182" s="26" t="s">
        <v>238</v>
      </c>
      <c r="S1182" s="23" t="s">
        <v>166</v>
      </c>
      <c r="T1182" s="23" t="s">
        <v>166</v>
      </c>
      <c r="U1182" s="110" t="s">
        <v>358</v>
      </c>
    </row>
    <row r="1183" spans="2:21" s="144" customFormat="1" ht="28.5" customHeight="1" x14ac:dyDescent="0.2">
      <c r="B1183" s="44" t="s">
        <v>340</v>
      </c>
      <c r="C1183" s="23" t="s">
        <v>345</v>
      </c>
      <c r="D1183" s="23" t="s">
        <v>77</v>
      </c>
      <c r="E1183" s="23" t="s">
        <v>596</v>
      </c>
      <c r="F1183" s="23"/>
      <c r="G1183" s="23">
        <v>1</v>
      </c>
      <c r="H1183" s="23">
        <v>953</v>
      </c>
      <c r="I1183" s="23">
        <v>10</v>
      </c>
      <c r="J1183" s="35" t="s">
        <v>72</v>
      </c>
      <c r="K1183" s="23">
        <v>8</v>
      </c>
      <c r="L1183" s="64">
        <f>L1174*8</f>
        <v>85.6</v>
      </c>
      <c r="M1183" s="64" t="s">
        <v>77</v>
      </c>
      <c r="N1183" s="25">
        <v>45897</v>
      </c>
      <c r="O1183" s="64">
        <f>O1174*8</f>
        <v>80</v>
      </c>
      <c r="P1183" s="64" t="s">
        <v>77</v>
      </c>
      <c r="Q1183" s="26">
        <v>45897</v>
      </c>
      <c r="R1183" s="26" t="s">
        <v>238</v>
      </c>
      <c r="S1183" s="23" t="s">
        <v>166</v>
      </c>
      <c r="T1183" s="23" t="s">
        <v>166</v>
      </c>
      <c r="U1183" s="110" t="s">
        <v>358</v>
      </c>
    </row>
    <row r="1184" spans="2:21" s="144" customFormat="1" ht="28.5" customHeight="1" x14ac:dyDescent="0.2">
      <c r="B1184" s="44" t="s">
        <v>340</v>
      </c>
      <c r="C1184" s="23" t="s">
        <v>345</v>
      </c>
      <c r="D1184" s="23" t="s">
        <v>77</v>
      </c>
      <c r="E1184" s="23" t="s">
        <v>596</v>
      </c>
      <c r="F1184" s="23"/>
      <c r="G1184" s="23">
        <v>1</v>
      </c>
      <c r="H1184" s="23">
        <v>953</v>
      </c>
      <c r="I1184" s="23">
        <v>11</v>
      </c>
      <c r="J1184" s="35" t="s">
        <v>100</v>
      </c>
      <c r="K1184" s="23">
        <v>2</v>
      </c>
      <c r="L1184" s="64" t="s">
        <v>77</v>
      </c>
      <c r="M1184" s="64" t="s">
        <v>77</v>
      </c>
      <c r="N1184" s="25">
        <v>45897</v>
      </c>
      <c r="O1184" s="64">
        <f>O1174/2</f>
        <v>5</v>
      </c>
      <c r="P1184" s="64" t="s">
        <v>77</v>
      </c>
      <c r="Q1184" s="26">
        <v>45897</v>
      </c>
      <c r="R1184" s="26" t="s">
        <v>238</v>
      </c>
      <c r="S1184" s="23" t="s">
        <v>166</v>
      </c>
      <c r="T1184" s="23" t="s">
        <v>166</v>
      </c>
      <c r="U1184" s="110" t="s">
        <v>358</v>
      </c>
    </row>
    <row r="1185" spans="2:21" s="144" customFormat="1" ht="28.5" customHeight="1" x14ac:dyDescent="0.2">
      <c r="B1185" s="44" t="s">
        <v>340</v>
      </c>
      <c r="C1185" s="23" t="s">
        <v>345</v>
      </c>
      <c r="D1185" s="23" t="s">
        <v>77</v>
      </c>
      <c r="E1185" s="23" t="s">
        <v>596</v>
      </c>
      <c r="F1185" s="23"/>
      <c r="G1185" s="23">
        <v>1</v>
      </c>
      <c r="H1185" s="23">
        <v>953</v>
      </c>
      <c r="I1185" s="23">
        <v>12</v>
      </c>
      <c r="J1185" s="35" t="s">
        <v>167</v>
      </c>
      <c r="K1185" s="23" t="s">
        <v>77</v>
      </c>
      <c r="L1185" s="64" t="s">
        <v>77</v>
      </c>
      <c r="M1185" s="64" t="s">
        <v>77</v>
      </c>
      <c r="N1185" s="25">
        <v>45897</v>
      </c>
      <c r="O1185" s="24" t="s">
        <v>77</v>
      </c>
      <c r="P1185" s="64" t="s">
        <v>77</v>
      </c>
      <c r="Q1185" s="26">
        <v>45897</v>
      </c>
      <c r="R1185" s="26" t="s">
        <v>238</v>
      </c>
      <c r="S1185" s="23" t="s">
        <v>166</v>
      </c>
      <c r="T1185" s="23" t="s">
        <v>166</v>
      </c>
      <c r="U1185" s="110" t="s">
        <v>358</v>
      </c>
    </row>
    <row r="1186" spans="2:21" s="144" customFormat="1" ht="28.5" customHeight="1" x14ac:dyDescent="0.2">
      <c r="B1186" s="44" t="s">
        <v>340</v>
      </c>
      <c r="C1186" s="23" t="s">
        <v>345</v>
      </c>
      <c r="D1186" s="23" t="s">
        <v>351</v>
      </c>
      <c r="E1186" s="23" t="s">
        <v>597</v>
      </c>
      <c r="F1186" s="23"/>
      <c r="G1186" s="23">
        <v>1</v>
      </c>
      <c r="H1186" s="23">
        <v>366.4</v>
      </c>
      <c r="I1186" s="23">
        <v>1</v>
      </c>
      <c r="J1186" s="35" t="s">
        <v>76</v>
      </c>
      <c r="K1186" s="23">
        <v>2</v>
      </c>
      <c r="L1186" s="24">
        <v>12.3</v>
      </c>
      <c r="M1186" s="64" t="s">
        <v>77</v>
      </c>
      <c r="N1186" s="25">
        <v>45897</v>
      </c>
      <c r="O1186" s="64">
        <v>11.5</v>
      </c>
      <c r="P1186" s="64" t="s">
        <v>77</v>
      </c>
      <c r="Q1186" s="26">
        <v>45897</v>
      </c>
      <c r="R1186" s="26" t="s">
        <v>238</v>
      </c>
      <c r="S1186" s="23" t="s">
        <v>166</v>
      </c>
      <c r="T1186" s="23" t="s">
        <v>166</v>
      </c>
      <c r="U1186" s="110" t="s">
        <v>358</v>
      </c>
    </row>
    <row r="1187" spans="2:21" s="144" customFormat="1" ht="28.5" customHeight="1" x14ac:dyDescent="0.2">
      <c r="B1187" s="44" t="s">
        <v>340</v>
      </c>
      <c r="C1187" s="23" t="s">
        <v>345</v>
      </c>
      <c r="D1187" s="23" t="s">
        <v>351</v>
      </c>
      <c r="E1187" s="23" t="s">
        <v>597</v>
      </c>
      <c r="F1187" s="23"/>
      <c r="G1187" s="23">
        <v>1</v>
      </c>
      <c r="H1187" s="23">
        <v>366.4</v>
      </c>
      <c r="I1187" s="23">
        <v>2</v>
      </c>
      <c r="J1187" s="35" t="s">
        <v>82</v>
      </c>
      <c r="K1187" s="23">
        <v>2</v>
      </c>
      <c r="L1187" s="24">
        <f>L1186*2</f>
        <v>24.6</v>
      </c>
      <c r="M1187" s="64" t="s">
        <v>77</v>
      </c>
      <c r="N1187" s="25">
        <v>45897</v>
      </c>
      <c r="O1187" s="24">
        <f>O1186*2</f>
        <v>23</v>
      </c>
      <c r="P1187" s="64" t="s">
        <v>77</v>
      </c>
      <c r="Q1187" s="26">
        <v>45897</v>
      </c>
      <c r="R1187" s="26" t="s">
        <v>238</v>
      </c>
      <c r="S1187" s="23" t="s">
        <v>166</v>
      </c>
      <c r="T1187" s="23" t="s">
        <v>166</v>
      </c>
      <c r="U1187" s="110" t="s">
        <v>358</v>
      </c>
    </row>
    <row r="1188" spans="2:21" s="144" customFormat="1" ht="28.5" customHeight="1" x14ac:dyDescent="0.2">
      <c r="B1188" s="44" t="s">
        <v>340</v>
      </c>
      <c r="C1188" s="23" t="s">
        <v>345</v>
      </c>
      <c r="D1188" s="23" t="s">
        <v>351</v>
      </c>
      <c r="E1188" s="23" t="s">
        <v>597</v>
      </c>
      <c r="F1188" s="23"/>
      <c r="G1188" s="23">
        <v>1</v>
      </c>
      <c r="H1188" s="23">
        <v>366.4</v>
      </c>
      <c r="I1188" s="23">
        <v>3</v>
      </c>
      <c r="J1188" s="35" t="s">
        <v>95</v>
      </c>
      <c r="K1188" s="23">
        <v>3</v>
      </c>
      <c r="L1188" s="64">
        <f>L1186*1.5</f>
        <v>18.450000000000003</v>
      </c>
      <c r="M1188" s="64" t="s">
        <v>77</v>
      </c>
      <c r="N1188" s="25">
        <v>45897</v>
      </c>
      <c r="O1188" s="64">
        <f>O1186*1.5</f>
        <v>17.25</v>
      </c>
      <c r="P1188" s="64" t="s">
        <v>77</v>
      </c>
      <c r="Q1188" s="26">
        <v>45897</v>
      </c>
      <c r="R1188" s="26" t="s">
        <v>238</v>
      </c>
      <c r="S1188" s="23" t="s">
        <v>166</v>
      </c>
      <c r="T1188" s="23" t="s">
        <v>166</v>
      </c>
      <c r="U1188" s="110" t="s">
        <v>358</v>
      </c>
    </row>
    <row r="1189" spans="2:21" s="144" customFormat="1" ht="28.5" customHeight="1" x14ac:dyDescent="0.2">
      <c r="B1189" s="44" t="s">
        <v>340</v>
      </c>
      <c r="C1189" s="23" t="s">
        <v>345</v>
      </c>
      <c r="D1189" s="23" t="s">
        <v>351</v>
      </c>
      <c r="E1189" s="23" t="s">
        <v>597</v>
      </c>
      <c r="F1189" s="23"/>
      <c r="G1189" s="23">
        <v>1</v>
      </c>
      <c r="H1189" s="23">
        <v>366.4</v>
      </c>
      <c r="I1189" s="23">
        <v>4</v>
      </c>
      <c r="J1189" s="35" t="s">
        <v>97</v>
      </c>
      <c r="K1189" s="23">
        <v>3</v>
      </c>
      <c r="L1189" s="64">
        <f>L1186*3</f>
        <v>36.900000000000006</v>
      </c>
      <c r="M1189" s="64" t="s">
        <v>77</v>
      </c>
      <c r="N1189" s="25">
        <v>45897</v>
      </c>
      <c r="O1189" s="64">
        <f>O1186*3</f>
        <v>34.5</v>
      </c>
      <c r="P1189" s="64" t="s">
        <v>77</v>
      </c>
      <c r="Q1189" s="26">
        <v>45897</v>
      </c>
      <c r="R1189" s="26" t="s">
        <v>238</v>
      </c>
      <c r="S1189" s="23" t="s">
        <v>166</v>
      </c>
      <c r="T1189" s="23" t="s">
        <v>166</v>
      </c>
      <c r="U1189" s="110" t="s">
        <v>358</v>
      </c>
    </row>
    <row r="1190" spans="2:21" s="144" customFormat="1" ht="28.5" customHeight="1" x14ac:dyDescent="0.2">
      <c r="B1190" s="44" t="s">
        <v>340</v>
      </c>
      <c r="C1190" s="23" t="s">
        <v>345</v>
      </c>
      <c r="D1190" s="23" t="s">
        <v>351</v>
      </c>
      <c r="E1190" s="23" t="s">
        <v>597</v>
      </c>
      <c r="F1190" s="23"/>
      <c r="G1190" s="23">
        <v>1</v>
      </c>
      <c r="H1190" s="23">
        <v>366.4</v>
      </c>
      <c r="I1190" s="23">
        <v>5</v>
      </c>
      <c r="J1190" s="35" t="s">
        <v>96</v>
      </c>
      <c r="K1190" s="23">
        <v>4</v>
      </c>
      <c r="L1190" s="64">
        <f>L1186*2</f>
        <v>24.6</v>
      </c>
      <c r="M1190" s="64" t="s">
        <v>77</v>
      </c>
      <c r="N1190" s="25">
        <v>45897</v>
      </c>
      <c r="O1190" s="64">
        <f>O1186*2</f>
        <v>23</v>
      </c>
      <c r="P1190" s="64" t="s">
        <v>77</v>
      </c>
      <c r="Q1190" s="26">
        <v>45897</v>
      </c>
      <c r="R1190" s="26" t="s">
        <v>238</v>
      </c>
      <c r="S1190" s="23" t="s">
        <v>166</v>
      </c>
      <c r="T1190" s="23" t="s">
        <v>166</v>
      </c>
      <c r="U1190" s="110" t="s">
        <v>358</v>
      </c>
    </row>
    <row r="1191" spans="2:21" s="144" customFormat="1" ht="28.5" customHeight="1" x14ac:dyDescent="0.2">
      <c r="B1191" s="44" t="s">
        <v>340</v>
      </c>
      <c r="C1191" s="23" t="s">
        <v>345</v>
      </c>
      <c r="D1191" s="23" t="s">
        <v>351</v>
      </c>
      <c r="E1191" s="23" t="s">
        <v>597</v>
      </c>
      <c r="F1191" s="23"/>
      <c r="G1191" s="23">
        <v>1</v>
      </c>
      <c r="H1191" s="23">
        <v>366.4</v>
      </c>
      <c r="I1191" s="23">
        <v>6</v>
      </c>
      <c r="J1191" s="35" t="s">
        <v>72</v>
      </c>
      <c r="K1191" s="23">
        <v>4</v>
      </c>
      <c r="L1191" s="64">
        <f>L1186*4</f>
        <v>49.2</v>
      </c>
      <c r="M1191" s="64" t="s">
        <v>77</v>
      </c>
      <c r="N1191" s="25">
        <v>45897</v>
      </c>
      <c r="O1191" s="64">
        <f>O1186*4</f>
        <v>46</v>
      </c>
      <c r="P1191" s="64" t="s">
        <v>77</v>
      </c>
      <c r="Q1191" s="26">
        <v>45897</v>
      </c>
      <c r="R1191" s="26" t="s">
        <v>238</v>
      </c>
      <c r="S1191" s="23" t="s">
        <v>166</v>
      </c>
      <c r="T1191" s="23" t="s">
        <v>166</v>
      </c>
      <c r="U1191" s="110" t="s">
        <v>358</v>
      </c>
    </row>
    <row r="1192" spans="2:21" s="144" customFormat="1" ht="28.5" customHeight="1" x14ac:dyDescent="0.2">
      <c r="B1192" s="44" t="s">
        <v>340</v>
      </c>
      <c r="C1192" s="23" t="s">
        <v>345</v>
      </c>
      <c r="D1192" s="23" t="s">
        <v>351</v>
      </c>
      <c r="E1192" s="23" t="s">
        <v>597</v>
      </c>
      <c r="F1192" s="23"/>
      <c r="G1192" s="23">
        <v>1</v>
      </c>
      <c r="H1192" s="23">
        <v>366.4</v>
      </c>
      <c r="I1192" s="23">
        <v>7</v>
      </c>
      <c r="J1192" s="35" t="s">
        <v>72</v>
      </c>
      <c r="K1192" s="23">
        <v>5</v>
      </c>
      <c r="L1192" s="64">
        <f>L1186*5</f>
        <v>61.5</v>
      </c>
      <c r="M1192" s="64" t="s">
        <v>77</v>
      </c>
      <c r="N1192" s="25">
        <v>45897</v>
      </c>
      <c r="O1192" s="64">
        <f>O1186*5</f>
        <v>57.5</v>
      </c>
      <c r="P1192" s="64" t="s">
        <v>77</v>
      </c>
      <c r="Q1192" s="26">
        <v>45897</v>
      </c>
      <c r="R1192" s="26" t="s">
        <v>238</v>
      </c>
      <c r="S1192" s="23" t="s">
        <v>166</v>
      </c>
      <c r="T1192" s="23" t="s">
        <v>166</v>
      </c>
      <c r="U1192" s="110" t="s">
        <v>358</v>
      </c>
    </row>
    <row r="1193" spans="2:21" s="144" customFormat="1" ht="28.5" customHeight="1" x14ac:dyDescent="0.2">
      <c r="B1193" s="44" t="s">
        <v>340</v>
      </c>
      <c r="C1193" s="23" t="s">
        <v>345</v>
      </c>
      <c r="D1193" s="23" t="s">
        <v>351</v>
      </c>
      <c r="E1193" s="23" t="s">
        <v>597</v>
      </c>
      <c r="F1193" s="23"/>
      <c r="G1193" s="23">
        <v>1</v>
      </c>
      <c r="H1193" s="23">
        <v>366.4</v>
      </c>
      <c r="I1193" s="23">
        <v>8</v>
      </c>
      <c r="J1193" s="35" t="s">
        <v>72</v>
      </c>
      <c r="K1193" s="23">
        <v>6</v>
      </c>
      <c r="L1193" s="64">
        <f>L1186*6</f>
        <v>73.800000000000011</v>
      </c>
      <c r="M1193" s="64" t="s">
        <v>77</v>
      </c>
      <c r="N1193" s="25">
        <v>45897</v>
      </c>
      <c r="O1193" s="64">
        <f>O1186*6</f>
        <v>69</v>
      </c>
      <c r="P1193" s="64" t="s">
        <v>77</v>
      </c>
      <c r="Q1193" s="26">
        <v>45897</v>
      </c>
      <c r="R1193" s="26" t="s">
        <v>238</v>
      </c>
      <c r="S1193" s="23" t="s">
        <v>166</v>
      </c>
      <c r="T1193" s="23" t="s">
        <v>166</v>
      </c>
      <c r="U1193" s="110" t="s">
        <v>358</v>
      </c>
    </row>
    <row r="1194" spans="2:21" s="144" customFormat="1" ht="28.5" customHeight="1" x14ac:dyDescent="0.2">
      <c r="B1194" s="44" t="s">
        <v>340</v>
      </c>
      <c r="C1194" s="23" t="s">
        <v>345</v>
      </c>
      <c r="D1194" s="23" t="s">
        <v>351</v>
      </c>
      <c r="E1194" s="23" t="s">
        <v>597</v>
      </c>
      <c r="F1194" s="23"/>
      <c r="G1194" s="23">
        <v>1</v>
      </c>
      <c r="H1194" s="23">
        <v>366.4</v>
      </c>
      <c r="I1194" s="23">
        <v>9</v>
      </c>
      <c r="J1194" s="35" t="s">
        <v>72</v>
      </c>
      <c r="K1194" s="23">
        <v>7</v>
      </c>
      <c r="L1194" s="64">
        <f>L1186*7</f>
        <v>86.100000000000009</v>
      </c>
      <c r="M1194" s="64" t="s">
        <v>77</v>
      </c>
      <c r="N1194" s="25">
        <v>45897</v>
      </c>
      <c r="O1194" s="64">
        <f>O1186*7</f>
        <v>80.5</v>
      </c>
      <c r="P1194" s="64" t="s">
        <v>77</v>
      </c>
      <c r="Q1194" s="26">
        <v>45897</v>
      </c>
      <c r="R1194" s="26" t="s">
        <v>238</v>
      </c>
      <c r="S1194" s="23" t="s">
        <v>166</v>
      </c>
      <c r="T1194" s="23" t="s">
        <v>166</v>
      </c>
      <c r="U1194" s="110" t="s">
        <v>358</v>
      </c>
    </row>
    <row r="1195" spans="2:21" s="144" customFormat="1" ht="28.5" customHeight="1" x14ac:dyDescent="0.2">
      <c r="B1195" s="44" t="s">
        <v>340</v>
      </c>
      <c r="C1195" s="23" t="s">
        <v>345</v>
      </c>
      <c r="D1195" s="23" t="s">
        <v>351</v>
      </c>
      <c r="E1195" s="23" t="s">
        <v>597</v>
      </c>
      <c r="F1195" s="23"/>
      <c r="G1195" s="23">
        <v>1</v>
      </c>
      <c r="H1195" s="23">
        <v>366.4</v>
      </c>
      <c r="I1195" s="23">
        <v>10</v>
      </c>
      <c r="J1195" s="35" t="s">
        <v>72</v>
      </c>
      <c r="K1195" s="23">
        <v>8</v>
      </c>
      <c r="L1195" s="64">
        <f>L1186*8</f>
        <v>98.4</v>
      </c>
      <c r="M1195" s="64" t="s">
        <v>77</v>
      </c>
      <c r="N1195" s="25">
        <v>45897</v>
      </c>
      <c r="O1195" s="64">
        <f>O1186*8</f>
        <v>92</v>
      </c>
      <c r="P1195" s="64" t="s">
        <v>77</v>
      </c>
      <c r="Q1195" s="26">
        <v>45897</v>
      </c>
      <c r="R1195" s="26" t="s">
        <v>238</v>
      </c>
      <c r="S1195" s="23" t="s">
        <v>166</v>
      </c>
      <c r="T1195" s="23" t="s">
        <v>166</v>
      </c>
      <c r="U1195" s="110" t="s">
        <v>358</v>
      </c>
    </row>
    <row r="1196" spans="2:21" s="144" customFormat="1" ht="28.5" customHeight="1" x14ac:dyDescent="0.2">
      <c r="B1196" s="44" t="s">
        <v>340</v>
      </c>
      <c r="C1196" s="23" t="s">
        <v>345</v>
      </c>
      <c r="D1196" s="23" t="s">
        <v>351</v>
      </c>
      <c r="E1196" s="23" t="s">
        <v>597</v>
      </c>
      <c r="F1196" s="23"/>
      <c r="G1196" s="23">
        <v>1</v>
      </c>
      <c r="H1196" s="23">
        <v>366.4</v>
      </c>
      <c r="I1196" s="23">
        <v>11</v>
      </c>
      <c r="J1196" s="35" t="s">
        <v>100</v>
      </c>
      <c r="K1196" s="23">
        <v>2</v>
      </c>
      <c r="L1196" s="64" t="s">
        <v>77</v>
      </c>
      <c r="M1196" s="64" t="s">
        <v>77</v>
      </c>
      <c r="N1196" s="25">
        <v>45897</v>
      </c>
      <c r="O1196" s="64">
        <f>O1186/2</f>
        <v>5.75</v>
      </c>
      <c r="P1196" s="64" t="s">
        <v>77</v>
      </c>
      <c r="Q1196" s="26">
        <v>45897</v>
      </c>
      <c r="R1196" s="26" t="s">
        <v>238</v>
      </c>
      <c r="S1196" s="23" t="s">
        <v>166</v>
      </c>
      <c r="T1196" s="23" t="s">
        <v>166</v>
      </c>
      <c r="U1196" s="110" t="s">
        <v>358</v>
      </c>
    </row>
    <row r="1197" spans="2:21" s="144" customFormat="1" ht="28.5" customHeight="1" x14ac:dyDescent="0.2">
      <c r="B1197" s="44" t="s">
        <v>340</v>
      </c>
      <c r="C1197" s="23" t="s">
        <v>345</v>
      </c>
      <c r="D1197" s="23" t="s">
        <v>351</v>
      </c>
      <c r="E1197" s="23" t="s">
        <v>597</v>
      </c>
      <c r="F1197" s="23"/>
      <c r="G1197" s="23">
        <v>1</v>
      </c>
      <c r="H1197" s="23">
        <v>366.4</v>
      </c>
      <c r="I1197" s="23">
        <v>12</v>
      </c>
      <c r="J1197" s="35" t="s">
        <v>167</v>
      </c>
      <c r="K1197" s="23" t="s">
        <v>77</v>
      </c>
      <c r="L1197" s="64" t="s">
        <v>77</v>
      </c>
      <c r="M1197" s="64" t="s">
        <v>77</v>
      </c>
      <c r="N1197" s="25">
        <v>45897</v>
      </c>
      <c r="O1197" s="24" t="s">
        <v>77</v>
      </c>
      <c r="P1197" s="64" t="s">
        <v>77</v>
      </c>
      <c r="Q1197" s="26">
        <v>45897</v>
      </c>
      <c r="R1197" s="26" t="s">
        <v>238</v>
      </c>
      <c r="S1197" s="23" t="s">
        <v>166</v>
      </c>
      <c r="T1197" s="23" t="s">
        <v>166</v>
      </c>
      <c r="U1197" s="110" t="s">
        <v>358</v>
      </c>
    </row>
    <row r="1198" spans="2:21" s="144" customFormat="1" ht="28.5" customHeight="1" x14ac:dyDescent="0.2">
      <c r="B1198" s="44" t="s">
        <v>108</v>
      </c>
      <c r="C1198" s="23" t="s">
        <v>349</v>
      </c>
      <c r="D1198" s="23" t="s">
        <v>350</v>
      </c>
      <c r="E1198" s="23" t="s">
        <v>738</v>
      </c>
      <c r="F1198" s="23" t="s">
        <v>396</v>
      </c>
      <c r="G1198" s="23">
        <v>3</v>
      </c>
      <c r="H1198" s="23">
        <v>232.1</v>
      </c>
      <c r="I1198" s="23">
        <v>1</v>
      </c>
      <c r="J1198" s="35" t="s">
        <v>76</v>
      </c>
      <c r="K1198" s="23">
        <v>2</v>
      </c>
      <c r="L1198" s="24">
        <v>12.7</v>
      </c>
      <c r="M1198" s="64" t="s">
        <v>77</v>
      </c>
      <c r="N1198" s="25">
        <v>45510</v>
      </c>
      <c r="O1198" s="24" t="s">
        <v>77</v>
      </c>
      <c r="P1198" s="64" t="s">
        <v>77</v>
      </c>
      <c r="Q1198" s="26">
        <v>45328</v>
      </c>
      <c r="R1198" s="26" t="s">
        <v>238</v>
      </c>
      <c r="S1198" s="23" t="s">
        <v>166</v>
      </c>
      <c r="T1198" s="23" t="s">
        <v>166</v>
      </c>
      <c r="U1198" s="110" t="s">
        <v>357</v>
      </c>
    </row>
    <row r="1199" spans="2:21" s="144" customFormat="1" ht="28.5" customHeight="1" x14ac:dyDescent="0.2">
      <c r="B1199" s="44" t="s">
        <v>108</v>
      </c>
      <c r="C1199" s="23" t="s">
        <v>349</v>
      </c>
      <c r="D1199" s="23" t="s">
        <v>350</v>
      </c>
      <c r="E1199" s="23" t="s">
        <v>738</v>
      </c>
      <c r="F1199" s="23"/>
      <c r="G1199" s="23">
        <v>3</v>
      </c>
      <c r="H1199" s="23">
        <v>232.1</v>
      </c>
      <c r="I1199" s="23">
        <v>2</v>
      </c>
      <c r="J1199" s="35" t="s">
        <v>82</v>
      </c>
      <c r="K1199" s="23">
        <v>2</v>
      </c>
      <c r="L1199" s="24">
        <f>L1198*2</f>
        <v>25.4</v>
      </c>
      <c r="M1199" s="64" t="s">
        <v>77</v>
      </c>
      <c r="N1199" s="25">
        <v>45510</v>
      </c>
      <c r="O1199" s="24" t="s">
        <v>77</v>
      </c>
      <c r="P1199" s="64" t="s">
        <v>77</v>
      </c>
      <c r="Q1199" s="26">
        <v>45328</v>
      </c>
      <c r="R1199" s="26" t="s">
        <v>238</v>
      </c>
      <c r="S1199" s="23" t="s">
        <v>166</v>
      </c>
      <c r="T1199" s="23" t="s">
        <v>166</v>
      </c>
      <c r="U1199" s="110" t="s">
        <v>357</v>
      </c>
    </row>
    <row r="1200" spans="2:21" s="144" customFormat="1" ht="28.5" customHeight="1" x14ac:dyDescent="0.2">
      <c r="B1200" s="44" t="s">
        <v>108</v>
      </c>
      <c r="C1200" s="23" t="s">
        <v>349</v>
      </c>
      <c r="D1200" s="23" t="s">
        <v>350</v>
      </c>
      <c r="E1200" s="23" t="s">
        <v>738</v>
      </c>
      <c r="F1200" s="23"/>
      <c r="G1200" s="23">
        <v>3</v>
      </c>
      <c r="H1200" s="23">
        <v>232.1</v>
      </c>
      <c r="I1200" s="23">
        <v>3</v>
      </c>
      <c r="J1200" s="35" t="s">
        <v>95</v>
      </c>
      <c r="K1200" s="23">
        <v>3</v>
      </c>
      <c r="L1200" s="64">
        <f>L1198*1.5</f>
        <v>19.049999999999997</v>
      </c>
      <c r="M1200" s="64" t="s">
        <v>77</v>
      </c>
      <c r="N1200" s="25">
        <v>45510</v>
      </c>
      <c r="O1200" s="24" t="s">
        <v>77</v>
      </c>
      <c r="P1200" s="64" t="s">
        <v>77</v>
      </c>
      <c r="Q1200" s="26">
        <v>45328</v>
      </c>
      <c r="R1200" s="26" t="s">
        <v>238</v>
      </c>
      <c r="S1200" s="23" t="s">
        <v>166</v>
      </c>
      <c r="T1200" s="23" t="s">
        <v>166</v>
      </c>
      <c r="U1200" s="110" t="s">
        <v>357</v>
      </c>
    </row>
    <row r="1201" spans="2:21" s="144" customFormat="1" ht="28.5" customHeight="1" x14ac:dyDescent="0.2">
      <c r="B1201" s="44" t="s">
        <v>108</v>
      </c>
      <c r="C1201" s="23" t="s">
        <v>349</v>
      </c>
      <c r="D1201" s="23" t="s">
        <v>350</v>
      </c>
      <c r="E1201" s="23" t="s">
        <v>738</v>
      </c>
      <c r="F1201" s="23"/>
      <c r="G1201" s="23">
        <v>3</v>
      </c>
      <c r="H1201" s="23">
        <v>232.1</v>
      </c>
      <c r="I1201" s="23">
        <v>4</v>
      </c>
      <c r="J1201" s="35" t="s">
        <v>97</v>
      </c>
      <c r="K1201" s="23">
        <v>3</v>
      </c>
      <c r="L1201" s="64">
        <f>L1198*3</f>
        <v>38.099999999999994</v>
      </c>
      <c r="M1201" s="64" t="s">
        <v>77</v>
      </c>
      <c r="N1201" s="25">
        <v>45510</v>
      </c>
      <c r="O1201" s="64" t="s">
        <v>77</v>
      </c>
      <c r="P1201" s="64" t="s">
        <v>77</v>
      </c>
      <c r="Q1201" s="26">
        <v>45328</v>
      </c>
      <c r="R1201" s="26" t="s">
        <v>238</v>
      </c>
      <c r="S1201" s="23" t="s">
        <v>166</v>
      </c>
      <c r="T1201" s="23" t="s">
        <v>166</v>
      </c>
      <c r="U1201" s="110" t="s">
        <v>357</v>
      </c>
    </row>
    <row r="1202" spans="2:21" s="144" customFormat="1" ht="28.5" customHeight="1" x14ac:dyDescent="0.2">
      <c r="B1202" s="44" t="s">
        <v>108</v>
      </c>
      <c r="C1202" s="23" t="s">
        <v>349</v>
      </c>
      <c r="D1202" s="23" t="s">
        <v>350</v>
      </c>
      <c r="E1202" s="23" t="s">
        <v>738</v>
      </c>
      <c r="F1202" s="23"/>
      <c r="G1202" s="23">
        <v>3</v>
      </c>
      <c r="H1202" s="23">
        <v>232.1</v>
      </c>
      <c r="I1202" s="23">
        <v>5</v>
      </c>
      <c r="J1202" s="35" t="s">
        <v>96</v>
      </c>
      <c r="K1202" s="23">
        <v>4</v>
      </c>
      <c r="L1202" s="64">
        <f>L1198*2</f>
        <v>25.4</v>
      </c>
      <c r="M1202" s="64" t="s">
        <v>77</v>
      </c>
      <c r="N1202" s="25">
        <v>45510</v>
      </c>
      <c r="O1202" s="64" t="s">
        <v>77</v>
      </c>
      <c r="P1202" s="64" t="s">
        <v>77</v>
      </c>
      <c r="Q1202" s="26">
        <v>45328</v>
      </c>
      <c r="R1202" s="26" t="s">
        <v>238</v>
      </c>
      <c r="S1202" s="23" t="s">
        <v>166</v>
      </c>
      <c r="T1202" s="23" t="s">
        <v>166</v>
      </c>
      <c r="U1202" s="110" t="s">
        <v>357</v>
      </c>
    </row>
    <row r="1203" spans="2:21" s="144" customFormat="1" ht="28.5" customHeight="1" x14ac:dyDescent="0.2">
      <c r="B1203" s="44" t="s">
        <v>108</v>
      </c>
      <c r="C1203" s="23" t="s">
        <v>349</v>
      </c>
      <c r="D1203" s="23" t="s">
        <v>350</v>
      </c>
      <c r="E1203" s="23" t="s">
        <v>738</v>
      </c>
      <c r="F1203" s="23"/>
      <c r="G1203" s="23">
        <v>3</v>
      </c>
      <c r="H1203" s="23">
        <v>232.1</v>
      </c>
      <c r="I1203" s="23">
        <v>6</v>
      </c>
      <c r="J1203" s="35" t="s">
        <v>72</v>
      </c>
      <c r="K1203" s="23">
        <v>4</v>
      </c>
      <c r="L1203" s="64">
        <f>L1198*4</f>
        <v>50.8</v>
      </c>
      <c r="M1203" s="64" t="s">
        <v>77</v>
      </c>
      <c r="N1203" s="25">
        <v>45510</v>
      </c>
      <c r="O1203" s="64" t="s">
        <v>77</v>
      </c>
      <c r="P1203" s="64" t="s">
        <v>77</v>
      </c>
      <c r="Q1203" s="26">
        <v>45328</v>
      </c>
      <c r="R1203" s="26" t="s">
        <v>238</v>
      </c>
      <c r="S1203" s="23" t="s">
        <v>166</v>
      </c>
      <c r="T1203" s="23" t="s">
        <v>166</v>
      </c>
      <c r="U1203" s="110" t="s">
        <v>357</v>
      </c>
    </row>
    <row r="1204" spans="2:21" s="144" customFormat="1" ht="28.5" customHeight="1" x14ac:dyDescent="0.2">
      <c r="B1204" s="44" t="s">
        <v>108</v>
      </c>
      <c r="C1204" s="23" t="s">
        <v>349</v>
      </c>
      <c r="D1204" s="23" t="s">
        <v>350</v>
      </c>
      <c r="E1204" s="23" t="s">
        <v>738</v>
      </c>
      <c r="F1204" s="23"/>
      <c r="G1204" s="23">
        <v>3</v>
      </c>
      <c r="H1204" s="23">
        <v>232.1</v>
      </c>
      <c r="I1204" s="23">
        <v>7</v>
      </c>
      <c r="J1204" s="35" t="s">
        <v>72</v>
      </c>
      <c r="K1204" s="23">
        <v>5</v>
      </c>
      <c r="L1204" s="64">
        <f>L1198*5</f>
        <v>63.5</v>
      </c>
      <c r="M1204" s="64" t="s">
        <v>77</v>
      </c>
      <c r="N1204" s="25">
        <v>45510</v>
      </c>
      <c r="O1204" s="64" t="s">
        <v>77</v>
      </c>
      <c r="P1204" s="64" t="s">
        <v>77</v>
      </c>
      <c r="Q1204" s="26">
        <v>45328</v>
      </c>
      <c r="R1204" s="26" t="s">
        <v>238</v>
      </c>
      <c r="S1204" s="23" t="s">
        <v>166</v>
      </c>
      <c r="T1204" s="23" t="s">
        <v>166</v>
      </c>
      <c r="U1204" s="110" t="s">
        <v>357</v>
      </c>
    </row>
    <row r="1205" spans="2:21" s="144" customFormat="1" ht="28.5" customHeight="1" x14ac:dyDescent="0.2">
      <c r="B1205" s="44" t="s">
        <v>108</v>
      </c>
      <c r="C1205" s="23" t="s">
        <v>349</v>
      </c>
      <c r="D1205" s="23" t="s">
        <v>350</v>
      </c>
      <c r="E1205" s="23" t="s">
        <v>738</v>
      </c>
      <c r="F1205" s="23"/>
      <c r="G1205" s="23">
        <v>3</v>
      </c>
      <c r="H1205" s="23">
        <v>232.1</v>
      </c>
      <c r="I1205" s="23">
        <v>8</v>
      </c>
      <c r="J1205" s="35" t="s">
        <v>72</v>
      </c>
      <c r="K1205" s="23">
        <v>6</v>
      </c>
      <c r="L1205" s="64">
        <f>L1198*6</f>
        <v>76.199999999999989</v>
      </c>
      <c r="M1205" s="64" t="s">
        <v>77</v>
      </c>
      <c r="N1205" s="25">
        <v>45510</v>
      </c>
      <c r="O1205" s="64" t="s">
        <v>77</v>
      </c>
      <c r="P1205" s="64" t="s">
        <v>77</v>
      </c>
      <c r="Q1205" s="26">
        <v>45328</v>
      </c>
      <c r="R1205" s="26" t="s">
        <v>238</v>
      </c>
      <c r="S1205" s="23" t="s">
        <v>166</v>
      </c>
      <c r="T1205" s="23" t="s">
        <v>166</v>
      </c>
      <c r="U1205" s="110" t="s">
        <v>357</v>
      </c>
    </row>
    <row r="1206" spans="2:21" s="144" customFormat="1" ht="28.5" customHeight="1" x14ac:dyDescent="0.2">
      <c r="B1206" s="44" t="s">
        <v>108</v>
      </c>
      <c r="C1206" s="23" t="s">
        <v>349</v>
      </c>
      <c r="D1206" s="23" t="s">
        <v>350</v>
      </c>
      <c r="E1206" s="23" t="s">
        <v>738</v>
      </c>
      <c r="F1206" s="23"/>
      <c r="G1206" s="23">
        <v>3</v>
      </c>
      <c r="H1206" s="23">
        <v>232.1</v>
      </c>
      <c r="I1206" s="23">
        <v>9</v>
      </c>
      <c r="J1206" s="35" t="s">
        <v>72</v>
      </c>
      <c r="K1206" s="23">
        <v>7</v>
      </c>
      <c r="L1206" s="64">
        <f>L1198*7</f>
        <v>88.899999999999991</v>
      </c>
      <c r="M1206" s="64" t="s">
        <v>77</v>
      </c>
      <c r="N1206" s="25">
        <v>45510</v>
      </c>
      <c r="O1206" s="64" t="s">
        <v>77</v>
      </c>
      <c r="P1206" s="64" t="s">
        <v>77</v>
      </c>
      <c r="Q1206" s="26">
        <v>45328</v>
      </c>
      <c r="R1206" s="26" t="s">
        <v>238</v>
      </c>
      <c r="S1206" s="23" t="s">
        <v>166</v>
      </c>
      <c r="T1206" s="23" t="s">
        <v>166</v>
      </c>
      <c r="U1206" s="110" t="s">
        <v>357</v>
      </c>
    </row>
    <row r="1207" spans="2:21" s="144" customFormat="1" ht="28.5" customHeight="1" x14ac:dyDescent="0.2">
      <c r="B1207" s="44" t="s">
        <v>108</v>
      </c>
      <c r="C1207" s="23" t="s">
        <v>349</v>
      </c>
      <c r="D1207" s="23" t="s">
        <v>350</v>
      </c>
      <c r="E1207" s="23" t="s">
        <v>738</v>
      </c>
      <c r="F1207" s="23"/>
      <c r="G1207" s="23">
        <v>3</v>
      </c>
      <c r="H1207" s="23">
        <v>232.1</v>
      </c>
      <c r="I1207" s="23">
        <v>10</v>
      </c>
      <c r="J1207" s="35" t="s">
        <v>72</v>
      </c>
      <c r="K1207" s="23">
        <v>8</v>
      </c>
      <c r="L1207" s="64">
        <f>L1198*8</f>
        <v>101.6</v>
      </c>
      <c r="M1207" s="64" t="s">
        <v>77</v>
      </c>
      <c r="N1207" s="25">
        <v>45510</v>
      </c>
      <c r="O1207" s="64" t="s">
        <v>77</v>
      </c>
      <c r="P1207" s="64" t="s">
        <v>77</v>
      </c>
      <c r="Q1207" s="26">
        <v>45328</v>
      </c>
      <c r="R1207" s="26" t="s">
        <v>238</v>
      </c>
      <c r="S1207" s="23" t="s">
        <v>166</v>
      </c>
      <c r="T1207" s="23" t="s">
        <v>166</v>
      </c>
      <c r="U1207" s="110" t="s">
        <v>357</v>
      </c>
    </row>
    <row r="1208" spans="2:21" s="144" customFormat="1" ht="28.5" customHeight="1" x14ac:dyDescent="0.2">
      <c r="B1208" s="44" t="s">
        <v>108</v>
      </c>
      <c r="C1208" s="23" t="s">
        <v>349</v>
      </c>
      <c r="D1208" s="23" t="s">
        <v>350</v>
      </c>
      <c r="E1208" s="23" t="s">
        <v>738</v>
      </c>
      <c r="F1208" s="23"/>
      <c r="G1208" s="23">
        <v>3</v>
      </c>
      <c r="H1208" s="23">
        <v>232.1</v>
      </c>
      <c r="I1208" s="23">
        <v>11</v>
      </c>
      <c r="J1208" s="35" t="s">
        <v>100</v>
      </c>
      <c r="K1208" s="23">
        <v>2</v>
      </c>
      <c r="L1208" s="64">
        <f>L1198/2</f>
        <v>6.35</v>
      </c>
      <c r="M1208" s="64" t="s">
        <v>77</v>
      </c>
      <c r="N1208" s="25">
        <v>45510</v>
      </c>
      <c r="O1208" s="64" t="s">
        <v>77</v>
      </c>
      <c r="P1208" s="64" t="s">
        <v>77</v>
      </c>
      <c r="Q1208" s="26">
        <v>45328</v>
      </c>
      <c r="R1208" s="26" t="s">
        <v>238</v>
      </c>
      <c r="S1208" s="23" t="s">
        <v>166</v>
      </c>
      <c r="T1208" s="23" t="s">
        <v>166</v>
      </c>
      <c r="U1208" s="110" t="s">
        <v>357</v>
      </c>
    </row>
    <row r="1209" spans="2:21" s="144" customFormat="1" ht="28.5" customHeight="1" x14ac:dyDescent="0.2">
      <c r="B1209" s="44" t="s">
        <v>108</v>
      </c>
      <c r="C1209" s="23" t="s">
        <v>349</v>
      </c>
      <c r="D1209" s="23" t="s">
        <v>350</v>
      </c>
      <c r="E1209" s="23" t="s">
        <v>738</v>
      </c>
      <c r="F1209" s="23"/>
      <c r="G1209" s="23">
        <v>3</v>
      </c>
      <c r="H1209" s="23">
        <v>232.1</v>
      </c>
      <c r="I1209" s="23">
        <v>12</v>
      </c>
      <c r="J1209" s="35" t="s">
        <v>167</v>
      </c>
      <c r="K1209" s="23" t="s">
        <v>77</v>
      </c>
      <c r="L1209" s="64" t="s">
        <v>77</v>
      </c>
      <c r="M1209" s="64" t="s">
        <v>77</v>
      </c>
      <c r="N1209" s="25">
        <v>45510</v>
      </c>
      <c r="O1209" s="23" t="s">
        <v>77</v>
      </c>
      <c r="P1209" s="64" t="s">
        <v>77</v>
      </c>
      <c r="Q1209" s="26">
        <v>45328</v>
      </c>
      <c r="R1209" s="26" t="s">
        <v>238</v>
      </c>
      <c r="S1209" s="23" t="s">
        <v>166</v>
      </c>
      <c r="T1209" s="23" t="s">
        <v>166</v>
      </c>
      <c r="U1209" s="110" t="s">
        <v>357</v>
      </c>
    </row>
    <row r="1210" spans="2:21" s="144" customFormat="1" ht="28.5" customHeight="1" x14ac:dyDescent="0.2">
      <c r="B1210" s="44" t="s">
        <v>108</v>
      </c>
      <c r="C1210" s="23" t="s">
        <v>352</v>
      </c>
      <c r="D1210" s="23" t="s">
        <v>350</v>
      </c>
      <c r="E1210" s="23" t="s">
        <v>522</v>
      </c>
      <c r="F1210" s="23"/>
      <c r="G1210" s="23">
        <v>1</v>
      </c>
      <c r="H1210" s="23">
        <v>594.79999999999995</v>
      </c>
      <c r="I1210" s="23">
        <v>1</v>
      </c>
      <c r="J1210" s="35" t="s">
        <v>76</v>
      </c>
      <c r="K1210" s="23">
        <v>2</v>
      </c>
      <c r="L1210" s="24">
        <v>11.3</v>
      </c>
      <c r="M1210" s="64" t="s">
        <v>77</v>
      </c>
      <c r="N1210" s="25">
        <v>45727</v>
      </c>
      <c r="O1210" s="64" t="s">
        <v>77</v>
      </c>
      <c r="P1210" s="64" t="s">
        <v>77</v>
      </c>
      <c r="Q1210" s="26">
        <v>45911</v>
      </c>
      <c r="R1210" s="26" t="s">
        <v>238</v>
      </c>
      <c r="S1210" s="23" t="s">
        <v>166</v>
      </c>
      <c r="T1210" s="23" t="s">
        <v>166</v>
      </c>
      <c r="U1210" s="110" t="s">
        <v>356</v>
      </c>
    </row>
    <row r="1211" spans="2:21" s="144" customFormat="1" ht="28.5" customHeight="1" x14ac:dyDescent="0.2">
      <c r="B1211" s="44" t="s">
        <v>108</v>
      </c>
      <c r="C1211" s="23" t="s">
        <v>352</v>
      </c>
      <c r="D1211" s="23" t="s">
        <v>350</v>
      </c>
      <c r="E1211" s="23" t="s">
        <v>522</v>
      </c>
      <c r="F1211" s="23"/>
      <c r="G1211" s="23">
        <v>1</v>
      </c>
      <c r="H1211" s="23">
        <v>594.79999999999995</v>
      </c>
      <c r="I1211" s="23">
        <v>2</v>
      </c>
      <c r="J1211" s="35" t="s">
        <v>82</v>
      </c>
      <c r="K1211" s="23">
        <v>2</v>
      </c>
      <c r="L1211" s="24">
        <f>L1210*2</f>
        <v>22.6</v>
      </c>
      <c r="M1211" s="64" t="s">
        <v>77</v>
      </c>
      <c r="N1211" s="25">
        <v>45727</v>
      </c>
      <c r="O1211" s="24" t="s">
        <v>77</v>
      </c>
      <c r="P1211" s="64" t="s">
        <v>77</v>
      </c>
      <c r="Q1211" s="26">
        <v>45911</v>
      </c>
      <c r="R1211" s="26" t="s">
        <v>238</v>
      </c>
      <c r="S1211" s="23" t="s">
        <v>166</v>
      </c>
      <c r="T1211" s="23" t="s">
        <v>166</v>
      </c>
      <c r="U1211" s="110" t="s">
        <v>356</v>
      </c>
    </row>
    <row r="1212" spans="2:21" s="144" customFormat="1" ht="28.5" customHeight="1" x14ac:dyDescent="0.2">
      <c r="B1212" s="44" t="s">
        <v>108</v>
      </c>
      <c r="C1212" s="23" t="s">
        <v>352</v>
      </c>
      <c r="D1212" s="23" t="s">
        <v>350</v>
      </c>
      <c r="E1212" s="23" t="s">
        <v>522</v>
      </c>
      <c r="F1212" s="23"/>
      <c r="G1212" s="23">
        <v>1</v>
      </c>
      <c r="H1212" s="23">
        <v>594.79999999999995</v>
      </c>
      <c r="I1212" s="23">
        <v>3</v>
      </c>
      <c r="J1212" s="35" t="s">
        <v>95</v>
      </c>
      <c r="K1212" s="23">
        <v>3</v>
      </c>
      <c r="L1212" s="64">
        <f>L1210*1.5</f>
        <v>16.950000000000003</v>
      </c>
      <c r="M1212" s="64" t="s">
        <v>77</v>
      </c>
      <c r="N1212" s="25">
        <v>45727</v>
      </c>
      <c r="O1212" s="24" t="s">
        <v>77</v>
      </c>
      <c r="P1212" s="64" t="s">
        <v>77</v>
      </c>
      <c r="Q1212" s="26">
        <v>45911</v>
      </c>
      <c r="R1212" s="26" t="s">
        <v>238</v>
      </c>
      <c r="S1212" s="23" t="s">
        <v>166</v>
      </c>
      <c r="T1212" s="23" t="s">
        <v>166</v>
      </c>
      <c r="U1212" s="110" t="s">
        <v>356</v>
      </c>
    </row>
    <row r="1213" spans="2:21" s="144" customFormat="1" ht="28.5" customHeight="1" x14ac:dyDescent="0.2">
      <c r="B1213" s="44" t="s">
        <v>108</v>
      </c>
      <c r="C1213" s="23" t="s">
        <v>352</v>
      </c>
      <c r="D1213" s="23" t="s">
        <v>350</v>
      </c>
      <c r="E1213" s="23" t="s">
        <v>522</v>
      </c>
      <c r="F1213" s="23"/>
      <c r="G1213" s="23">
        <v>1</v>
      </c>
      <c r="H1213" s="23">
        <v>594.79999999999995</v>
      </c>
      <c r="I1213" s="23">
        <v>4</v>
      </c>
      <c r="J1213" s="35" t="s">
        <v>97</v>
      </c>
      <c r="K1213" s="23">
        <v>3</v>
      </c>
      <c r="L1213" s="64">
        <f>L1210*3</f>
        <v>33.900000000000006</v>
      </c>
      <c r="M1213" s="64" t="s">
        <v>77</v>
      </c>
      <c r="N1213" s="25">
        <v>45727</v>
      </c>
      <c r="O1213" s="64" t="s">
        <v>77</v>
      </c>
      <c r="P1213" s="64" t="s">
        <v>77</v>
      </c>
      <c r="Q1213" s="26">
        <v>45911</v>
      </c>
      <c r="R1213" s="26" t="s">
        <v>238</v>
      </c>
      <c r="S1213" s="23" t="s">
        <v>166</v>
      </c>
      <c r="T1213" s="23" t="s">
        <v>166</v>
      </c>
      <c r="U1213" s="110" t="s">
        <v>356</v>
      </c>
    </row>
    <row r="1214" spans="2:21" s="144" customFormat="1" ht="28.5" customHeight="1" x14ac:dyDescent="0.2">
      <c r="B1214" s="44" t="s">
        <v>108</v>
      </c>
      <c r="C1214" s="23" t="s">
        <v>352</v>
      </c>
      <c r="D1214" s="23" t="s">
        <v>350</v>
      </c>
      <c r="E1214" s="23" t="s">
        <v>522</v>
      </c>
      <c r="F1214" s="23"/>
      <c r="G1214" s="23">
        <v>1</v>
      </c>
      <c r="H1214" s="23">
        <v>594.79999999999995</v>
      </c>
      <c r="I1214" s="23">
        <v>5</v>
      </c>
      <c r="J1214" s="35" t="s">
        <v>96</v>
      </c>
      <c r="K1214" s="23">
        <v>4</v>
      </c>
      <c r="L1214" s="64">
        <f>L1210*2</f>
        <v>22.6</v>
      </c>
      <c r="M1214" s="64" t="s">
        <v>77</v>
      </c>
      <c r="N1214" s="25">
        <v>45727</v>
      </c>
      <c r="O1214" s="64" t="s">
        <v>77</v>
      </c>
      <c r="P1214" s="64" t="s">
        <v>77</v>
      </c>
      <c r="Q1214" s="26">
        <v>45911</v>
      </c>
      <c r="R1214" s="26" t="s">
        <v>238</v>
      </c>
      <c r="S1214" s="23" t="s">
        <v>166</v>
      </c>
      <c r="T1214" s="23" t="s">
        <v>166</v>
      </c>
      <c r="U1214" s="110" t="s">
        <v>356</v>
      </c>
    </row>
    <row r="1215" spans="2:21" s="144" customFormat="1" ht="28.5" customHeight="1" x14ac:dyDescent="0.2">
      <c r="B1215" s="44" t="s">
        <v>108</v>
      </c>
      <c r="C1215" s="23" t="s">
        <v>352</v>
      </c>
      <c r="D1215" s="23" t="s">
        <v>350</v>
      </c>
      <c r="E1215" s="23" t="s">
        <v>522</v>
      </c>
      <c r="F1215" s="23"/>
      <c r="G1215" s="23">
        <v>1</v>
      </c>
      <c r="H1215" s="23">
        <v>594.79999999999995</v>
      </c>
      <c r="I1215" s="23">
        <v>6</v>
      </c>
      <c r="J1215" s="35" t="s">
        <v>72</v>
      </c>
      <c r="K1215" s="23">
        <v>4</v>
      </c>
      <c r="L1215" s="64">
        <f>L1210*4</f>
        <v>45.2</v>
      </c>
      <c r="M1215" s="64" t="s">
        <v>77</v>
      </c>
      <c r="N1215" s="25">
        <v>45727</v>
      </c>
      <c r="O1215" s="64" t="s">
        <v>77</v>
      </c>
      <c r="P1215" s="64" t="s">
        <v>77</v>
      </c>
      <c r="Q1215" s="26">
        <v>45911</v>
      </c>
      <c r="R1215" s="26" t="s">
        <v>238</v>
      </c>
      <c r="S1215" s="23" t="s">
        <v>166</v>
      </c>
      <c r="T1215" s="23" t="s">
        <v>166</v>
      </c>
      <c r="U1215" s="110" t="s">
        <v>356</v>
      </c>
    </row>
    <row r="1216" spans="2:21" s="144" customFormat="1" ht="28.5" customHeight="1" x14ac:dyDescent="0.2">
      <c r="B1216" s="44" t="s">
        <v>108</v>
      </c>
      <c r="C1216" s="23" t="s">
        <v>352</v>
      </c>
      <c r="D1216" s="23" t="s">
        <v>350</v>
      </c>
      <c r="E1216" s="23" t="s">
        <v>522</v>
      </c>
      <c r="F1216" s="23"/>
      <c r="G1216" s="23">
        <v>1</v>
      </c>
      <c r="H1216" s="23">
        <v>594.79999999999995</v>
      </c>
      <c r="I1216" s="23">
        <v>7</v>
      </c>
      <c r="J1216" s="35" t="s">
        <v>72</v>
      </c>
      <c r="K1216" s="23">
        <v>5</v>
      </c>
      <c r="L1216" s="64">
        <f>L1210*5</f>
        <v>56.5</v>
      </c>
      <c r="M1216" s="64" t="s">
        <v>77</v>
      </c>
      <c r="N1216" s="25">
        <v>45727</v>
      </c>
      <c r="O1216" s="64" t="s">
        <v>77</v>
      </c>
      <c r="P1216" s="64" t="s">
        <v>77</v>
      </c>
      <c r="Q1216" s="26">
        <v>45911</v>
      </c>
      <c r="R1216" s="26" t="s">
        <v>238</v>
      </c>
      <c r="S1216" s="23" t="s">
        <v>166</v>
      </c>
      <c r="T1216" s="23" t="s">
        <v>166</v>
      </c>
      <c r="U1216" s="110" t="s">
        <v>356</v>
      </c>
    </row>
    <row r="1217" spans="2:21" s="144" customFormat="1" ht="28.5" customHeight="1" x14ac:dyDescent="0.2">
      <c r="B1217" s="44" t="s">
        <v>108</v>
      </c>
      <c r="C1217" s="23" t="s">
        <v>352</v>
      </c>
      <c r="D1217" s="23" t="s">
        <v>350</v>
      </c>
      <c r="E1217" s="23" t="s">
        <v>522</v>
      </c>
      <c r="F1217" s="23"/>
      <c r="G1217" s="23">
        <v>1</v>
      </c>
      <c r="H1217" s="23">
        <v>594.79999999999995</v>
      </c>
      <c r="I1217" s="23">
        <v>8</v>
      </c>
      <c r="J1217" s="35" t="s">
        <v>72</v>
      </c>
      <c r="K1217" s="23">
        <v>6</v>
      </c>
      <c r="L1217" s="64">
        <f>L1210*6</f>
        <v>67.800000000000011</v>
      </c>
      <c r="M1217" s="64" t="s">
        <v>77</v>
      </c>
      <c r="N1217" s="25">
        <v>45727</v>
      </c>
      <c r="O1217" s="64" t="s">
        <v>77</v>
      </c>
      <c r="P1217" s="64" t="s">
        <v>77</v>
      </c>
      <c r="Q1217" s="26">
        <v>45911</v>
      </c>
      <c r="R1217" s="26" t="s">
        <v>238</v>
      </c>
      <c r="S1217" s="23" t="s">
        <v>166</v>
      </c>
      <c r="T1217" s="23" t="s">
        <v>166</v>
      </c>
      <c r="U1217" s="110" t="s">
        <v>356</v>
      </c>
    </row>
    <row r="1218" spans="2:21" s="144" customFormat="1" ht="28.5" customHeight="1" x14ac:dyDescent="0.2">
      <c r="B1218" s="44" t="s">
        <v>108</v>
      </c>
      <c r="C1218" s="23" t="s">
        <v>352</v>
      </c>
      <c r="D1218" s="23" t="s">
        <v>350</v>
      </c>
      <c r="E1218" s="23" t="s">
        <v>522</v>
      </c>
      <c r="F1218" s="23"/>
      <c r="G1218" s="23">
        <v>1</v>
      </c>
      <c r="H1218" s="23">
        <v>594.79999999999995</v>
      </c>
      <c r="I1218" s="23">
        <v>9</v>
      </c>
      <c r="J1218" s="35" t="s">
        <v>72</v>
      </c>
      <c r="K1218" s="23">
        <v>7</v>
      </c>
      <c r="L1218" s="64">
        <f>L1210*7</f>
        <v>79.100000000000009</v>
      </c>
      <c r="M1218" s="64" t="s">
        <v>77</v>
      </c>
      <c r="N1218" s="25">
        <v>45727</v>
      </c>
      <c r="O1218" s="64" t="s">
        <v>77</v>
      </c>
      <c r="P1218" s="64" t="s">
        <v>77</v>
      </c>
      <c r="Q1218" s="26">
        <v>45911</v>
      </c>
      <c r="R1218" s="26" t="s">
        <v>238</v>
      </c>
      <c r="S1218" s="23" t="s">
        <v>166</v>
      </c>
      <c r="T1218" s="23" t="s">
        <v>166</v>
      </c>
      <c r="U1218" s="110" t="s">
        <v>356</v>
      </c>
    </row>
    <row r="1219" spans="2:21" s="144" customFormat="1" ht="28.5" customHeight="1" x14ac:dyDescent="0.2">
      <c r="B1219" s="44" t="s">
        <v>108</v>
      </c>
      <c r="C1219" s="23" t="s">
        <v>352</v>
      </c>
      <c r="D1219" s="23" t="s">
        <v>350</v>
      </c>
      <c r="E1219" s="23" t="s">
        <v>522</v>
      </c>
      <c r="F1219" s="23"/>
      <c r="G1219" s="23">
        <v>1</v>
      </c>
      <c r="H1219" s="23">
        <v>594.79999999999995</v>
      </c>
      <c r="I1219" s="23">
        <v>10</v>
      </c>
      <c r="J1219" s="35" t="s">
        <v>72</v>
      </c>
      <c r="K1219" s="23">
        <v>8</v>
      </c>
      <c r="L1219" s="64">
        <f>L1210*8</f>
        <v>90.4</v>
      </c>
      <c r="M1219" s="64" t="s">
        <v>77</v>
      </c>
      <c r="N1219" s="25">
        <v>45727</v>
      </c>
      <c r="O1219" s="64" t="s">
        <v>77</v>
      </c>
      <c r="P1219" s="64" t="s">
        <v>77</v>
      </c>
      <c r="Q1219" s="26">
        <v>45911</v>
      </c>
      <c r="R1219" s="26" t="s">
        <v>238</v>
      </c>
      <c r="S1219" s="23" t="s">
        <v>166</v>
      </c>
      <c r="T1219" s="23" t="s">
        <v>166</v>
      </c>
      <c r="U1219" s="110" t="s">
        <v>356</v>
      </c>
    </row>
    <row r="1220" spans="2:21" s="144" customFormat="1" ht="28.5" customHeight="1" x14ac:dyDescent="0.2">
      <c r="B1220" s="44" t="s">
        <v>108</v>
      </c>
      <c r="C1220" s="23" t="s">
        <v>352</v>
      </c>
      <c r="D1220" s="23" t="s">
        <v>350</v>
      </c>
      <c r="E1220" s="23" t="s">
        <v>522</v>
      </c>
      <c r="F1220" s="23"/>
      <c r="G1220" s="23">
        <v>1</v>
      </c>
      <c r="H1220" s="23">
        <v>594.79999999999995</v>
      </c>
      <c r="I1220" s="23">
        <v>11</v>
      </c>
      <c r="J1220" s="35" t="s">
        <v>100</v>
      </c>
      <c r="K1220" s="23">
        <v>2</v>
      </c>
      <c r="L1220" s="64" t="s">
        <v>77</v>
      </c>
      <c r="M1220" s="64" t="s">
        <v>77</v>
      </c>
      <c r="N1220" s="25">
        <v>45727</v>
      </c>
      <c r="O1220" s="64" t="s">
        <v>77</v>
      </c>
      <c r="P1220" s="64" t="s">
        <v>77</v>
      </c>
      <c r="Q1220" s="26">
        <v>45911</v>
      </c>
      <c r="R1220" s="26" t="s">
        <v>238</v>
      </c>
      <c r="S1220" s="23" t="s">
        <v>166</v>
      </c>
      <c r="T1220" s="23" t="s">
        <v>166</v>
      </c>
      <c r="U1220" s="110" t="s">
        <v>356</v>
      </c>
    </row>
    <row r="1221" spans="2:21" s="144" customFormat="1" ht="28.5" customHeight="1" x14ac:dyDescent="0.2">
      <c r="B1221" s="44" t="s">
        <v>108</v>
      </c>
      <c r="C1221" s="23" t="s">
        <v>352</v>
      </c>
      <c r="D1221" s="23" t="s">
        <v>350</v>
      </c>
      <c r="E1221" s="23" t="s">
        <v>522</v>
      </c>
      <c r="F1221" s="23"/>
      <c r="G1221" s="23">
        <v>1</v>
      </c>
      <c r="H1221" s="23">
        <v>594.79999999999995</v>
      </c>
      <c r="I1221" s="23">
        <v>12</v>
      </c>
      <c r="J1221" s="35" t="s">
        <v>167</v>
      </c>
      <c r="K1221" s="23" t="s">
        <v>77</v>
      </c>
      <c r="L1221" s="64" t="s">
        <v>77</v>
      </c>
      <c r="M1221" s="64" t="s">
        <v>77</v>
      </c>
      <c r="N1221" s="25">
        <v>45727</v>
      </c>
      <c r="O1221" s="23" t="s">
        <v>77</v>
      </c>
      <c r="P1221" s="64" t="s">
        <v>77</v>
      </c>
      <c r="Q1221" s="26">
        <v>45911</v>
      </c>
      <c r="R1221" s="26" t="s">
        <v>238</v>
      </c>
      <c r="S1221" s="23" t="s">
        <v>166</v>
      </c>
      <c r="T1221" s="23" t="s">
        <v>166</v>
      </c>
      <c r="U1221" s="110" t="s">
        <v>356</v>
      </c>
    </row>
    <row r="1222" spans="2:21" s="144" customFormat="1" ht="28.5" customHeight="1" x14ac:dyDescent="0.2">
      <c r="B1222" s="44" t="s">
        <v>108</v>
      </c>
      <c r="C1222" s="23" t="s">
        <v>352</v>
      </c>
      <c r="D1222" s="23" t="s">
        <v>350</v>
      </c>
      <c r="E1222" s="23" t="s">
        <v>598</v>
      </c>
      <c r="F1222" s="23"/>
      <c r="G1222" s="23">
        <v>1</v>
      </c>
      <c r="H1222" s="23">
        <v>594.79999999999995</v>
      </c>
      <c r="I1222" s="23">
        <v>1</v>
      </c>
      <c r="J1222" s="35" t="s">
        <v>76</v>
      </c>
      <c r="K1222" s="23">
        <v>2</v>
      </c>
      <c r="L1222" s="24">
        <v>11.4</v>
      </c>
      <c r="M1222" s="64" t="s">
        <v>77</v>
      </c>
      <c r="N1222" s="25">
        <v>45727</v>
      </c>
      <c r="O1222" s="64" t="s">
        <v>77</v>
      </c>
      <c r="P1222" s="64" t="s">
        <v>77</v>
      </c>
      <c r="Q1222" s="26">
        <v>45911</v>
      </c>
      <c r="R1222" s="26" t="s">
        <v>238</v>
      </c>
      <c r="S1222" s="23" t="s">
        <v>166</v>
      </c>
      <c r="T1222" s="23" t="s">
        <v>166</v>
      </c>
      <c r="U1222" s="110" t="s">
        <v>356</v>
      </c>
    </row>
    <row r="1223" spans="2:21" s="144" customFormat="1" ht="28.5" customHeight="1" x14ac:dyDescent="0.2">
      <c r="B1223" s="44" t="s">
        <v>108</v>
      </c>
      <c r="C1223" s="23" t="s">
        <v>352</v>
      </c>
      <c r="D1223" s="23" t="s">
        <v>350</v>
      </c>
      <c r="E1223" s="23" t="s">
        <v>598</v>
      </c>
      <c r="F1223" s="23"/>
      <c r="G1223" s="23">
        <v>1</v>
      </c>
      <c r="H1223" s="23">
        <v>594.79999999999995</v>
      </c>
      <c r="I1223" s="23">
        <v>2</v>
      </c>
      <c r="J1223" s="35" t="s">
        <v>82</v>
      </c>
      <c r="K1223" s="23">
        <v>2</v>
      </c>
      <c r="L1223" s="24">
        <f>L1222*2</f>
        <v>22.8</v>
      </c>
      <c r="M1223" s="64" t="s">
        <v>77</v>
      </c>
      <c r="N1223" s="25">
        <v>45727</v>
      </c>
      <c r="O1223" s="24" t="s">
        <v>77</v>
      </c>
      <c r="P1223" s="64" t="s">
        <v>77</v>
      </c>
      <c r="Q1223" s="26">
        <v>45911</v>
      </c>
      <c r="R1223" s="26" t="s">
        <v>238</v>
      </c>
      <c r="S1223" s="23" t="s">
        <v>166</v>
      </c>
      <c r="T1223" s="23" t="s">
        <v>166</v>
      </c>
      <c r="U1223" s="110" t="s">
        <v>356</v>
      </c>
    </row>
    <row r="1224" spans="2:21" s="144" customFormat="1" ht="28.5" customHeight="1" x14ac:dyDescent="0.2">
      <c r="B1224" s="44" t="s">
        <v>108</v>
      </c>
      <c r="C1224" s="23" t="s">
        <v>352</v>
      </c>
      <c r="D1224" s="23" t="s">
        <v>350</v>
      </c>
      <c r="E1224" s="23" t="s">
        <v>598</v>
      </c>
      <c r="F1224" s="23"/>
      <c r="G1224" s="23">
        <v>1</v>
      </c>
      <c r="H1224" s="23">
        <v>594.79999999999995</v>
      </c>
      <c r="I1224" s="23">
        <v>3</v>
      </c>
      <c r="J1224" s="35" t="s">
        <v>95</v>
      </c>
      <c r="K1224" s="23">
        <v>3</v>
      </c>
      <c r="L1224" s="64">
        <f>L1222*1.5</f>
        <v>17.100000000000001</v>
      </c>
      <c r="M1224" s="64" t="s">
        <v>77</v>
      </c>
      <c r="N1224" s="25">
        <v>45727</v>
      </c>
      <c r="O1224" s="24" t="s">
        <v>77</v>
      </c>
      <c r="P1224" s="64" t="s">
        <v>77</v>
      </c>
      <c r="Q1224" s="26">
        <v>45911</v>
      </c>
      <c r="R1224" s="26" t="s">
        <v>238</v>
      </c>
      <c r="S1224" s="23" t="s">
        <v>166</v>
      </c>
      <c r="T1224" s="23" t="s">
        <v>166</v>
      </c>
      <c r="U1224" s="110" t="s">
        <v>356</v>
      </c>
    </row>
    <row r="1225" spans="2:21" s="144" customFormat="1" ht="28.5" customHeight="1" x14ac:dyDescent="0.2">
      <c r="B1225" s="44" t="s">
        <v>108</v>
      </c>
      <c r="C1225" s="23" t="s">
        <v>352</v>
      </c>
      <c r="D1225" s="23" t="s">
        <v>350</v>
      </c>
      <c r="E1225" s="23" t="s">
        <v>598</v>
      </c>
      <c r="F1225" s="23"/>
      <c r="G1225" s="23">
        <v>1</v>
      </c>
      <c r="H1225" s="23">
        <v>594.79999999999995</v>
      </c>
      <c r="I1225" s="23">
        <v>4</v>
      </c>
      <c r="J1225" s="35" t="s">
        <v>97</v>
      </c>
      <c r="K1225" s="23">
        <v>3</v>
      </c>
      <c r="L1225" s="64">
        <f>L1222*3</f>
        <v>34.200000000000003</v>
      </c>
      <c r="M1225" s="64" t="s">
        <v>77</v>
      </c>
      <c r="N1225" s="25">
        <v>45727</v>
      </c>
      <c r="O1225" s="64" t="s">
        <v>77</v>
      </c>
      <c r="P1225" s="64" t="s">
        <v>77</v>
      </c>
      <c r="Q1225" s="26">
        <v>45911</v>
      </c>
      <c r="R1225" s="26" t="s">
        <v>238</v>
      </c>
      <c r="S1225" s="23" t="s">
        <v>166</v>
      </c>
      <c r="T1225" s="23" t="s">
        <v>166</v>
      </c>
      <c r="U1225" s="110" t="s">
        <v>356</v>
      </c>
    </row>
    <row r="1226" spans="2:21" s="144" customFormat="1" ht="28.5" customHeight="1" x14ac:dyDescent="0.2">
      <c r="B1226" s="44" t="s">
        <v>108</v>
      </c>
      <c r="C1226" s="23" t="s">
        <v>352</v>
      </c>
      <c r="D1226" s="23" t="s">
        <v>350</v>
      </c>
      <c r="E1226" s="23" t="s">
        <v>598</v>
      </c>
      <c r="F1226" s="23"/>
      <c r="G1226" s="23">
        <v>1</v>
      </c>
      <c r="H1226" s="23">
        <v>594.79999999999995</v>
      </c>
      <c r="I1226" s="23">
        <v>5</v>
      </c>
      <c r="J1226" s="35" t="s">
        <v>96</v>
      </c>
      <c r="K1226" s="23">
        <v>4</v>
      </c>
      <c r="L1226" s="64">
        <f>L1222*2</f>
        <v>22.8</v>
      </c>
      <c r="M1226" s="64" t="s">
        <v>77</v>
      </c>
      <c r="N1226" s="25">
        <v>45727</v>
      </c>
      <c r="O1226" s="64" t="s">
        <v>77</v>
      </c>
      <c r="P1226" s="64" t="s">
        <v>77</v>
      </c>
      <c r="Q1226" s="26">
        <v>45911</v>
      </c>
      <c r="R1226" s="26" t="s">
        <v>238</v>
      </c>
      <c r="S1226" s="23" t="s">
        <v>166</v>
      </c>
      <c r="T1226" s="23" t="s">
        <v>166</v>
      </c>
      <c r="U1226" s="110" t="s">
        <v>356</v>
      </c>
    </row>
    <row r="1227" spans="2:21" s="144" customFormat="1" ht="28.5" customHeight="1" x14ac:dyDescent="0.2">
      <c r="B1227" s="44" t="s">
        <v>108</v>
      </c>
      <c r="C1227" s="23" t="s">
        <v>352</v>
      </c>
      <c r="D1227" s="23" t="s">
        <v>350</v>
      </c>
      <c r="E1227" s="23" t="s">
        <v>598</v>
      </c>
      <c r="F1227" s="23"/>
      <c r="G1227" s="23">
        <v>1</v>
      </c>
      <c r="H1227" s="23">
        <v>594.79999999999995</v>
      </c>
      <c r="I1227" s="23">
        <v>6</v>
      </c>
      <c r="J1227" s="35" t="s">
        <v>72</v>
      </c>
      <c r="K1227" s="23">
        <v>4</v>
      </c>
      <c r="L1227" s="64">
        <f>L1222*4</f>
        <v>45.6</v>
      </c>
      <c r="M1227" s="64" t="s">
        <v>77</v>
      </c>
      <c r="N1227" s="25">
        <v>45727</v>
      </c>
      <c r="O1227" s="64" t="s">
        <v>77</v>
      </c>
      <c r="P1227" s="64" t="s">
        <v>77</v>
      </c>
      <c r="Q1227" s="26">
        <v>45911</v>
      </c>
      <c r="R1227" s="26" t="s">
        <v>238</v>
      </c>
      <c r="S1227" s="23" t="s">
        <v>166</v>
      </c>
      <c r="T1227" s="23" t="s">
        <v>166</v>
      </c>
      <c r="U1227" s="110" t="s">
        <v>356</v>
      </c>
    </row>
    <row r="1228" spans="2:21" s="144" customFormat="1" ht="28.5" customHeight="1" x14ac:dyDescent="0.2">
      <c r="B1228" s="44" t="s">
        <v>108</v>
      </c>
      <c r="C1228" s="23" t="s">
        <v>352</v>
      </c>
      <c r="D1228" s="23" t="s">
        <v>350</v>
      </c>
      <c r="E1228" s="23" t="s">
        <v>598</v>
      </c>
      <c r="F1228" s="23"/>
      <c r="G1228" s="23">
        <v>1</v>
      </c>
      <c r="H1228" s="23">
        <v>594.79999999999995</v>
      </c>
      <c r="I1228" s="23">
        <v>7</v>
      </c>
      <c r="J1228" s="35" t="s">
        <v>72</v>
      </c>
      <c r="K1228" s="23">
        <v>5</v>
      </c>
      <c r="L1228" s="64">
        <f>L1222*5</f>
        <v>57</v>
      </c>
      <c r="M1228" s="64" t="s">
        <v>77</v>
      </c>
      <c r="N1228" s="25">
        <v>45727</v>
      </c>
      <c r="O1228" s="64" t="s">
        <v>77</v>
      </c>
      <c r="P1228" s="64" t="s">
        <v>77</v>
      </c>
      <c r="Q1228" s="26">
        <v>45911</v>
      </c>
      <c r="R1228" s="26" t="s">
        <v>238</v>
      </c>
      <c r="S1228" s="23" t="s">
        <v>166</v>
      </c>
      <c r="T1228" s="23" t="s">
        <v>166</v>
      </c>
      <c r="U1228" s="110" t="s">
        <v>356</v>
      </c>
    </row>
    <row r="1229" spans="2:21" s="144" customFormat="1" ht="28.5" customHeight="1" x14ac:dyDescent="0.2">
      <c r="B1229" s="44" t="s">
        <v>108</v>
      </c>
      <c r="C1229" s="23" t="s">
        <v>352</v>
      </c>
      <c r="D1229" s="23" t="s">
        <v>350</v>
      </c>
      <c r="E1229" s="23" t="s">
        <v>598</v>
      </c>
      <c r="F1229" s="23"/>
      <c r="G1229" s="23">
        <v>1</v>
      </c>
      <c r="H1229" s="23">
        <v>594.79999999999995</v>
      </c>
      <c r="I1229" s="23">
        <v>8</v>
      </c>
      <c r="J1229" s="35" t="s">
        <v>72</v>
      </c>
      <c r="K1229" s="23">
        <v>6</v>
      </c>
      <c r="L1229" s="64">
        <f>L1222*6</f>
        <v>68.400000000000006</v>
      </c>
      <c r="M1229" s="64" t="s">
        <v>77</v>
      </c>
      <c r="N1229" s="25">
        <v>45727</v>
      </c>
      <c r="O1229" s="64" t="s">
        <v>77</v>
      </c>
      <c r="P1229" s="64" t="s">
        <v>77</v>
      </c>
      <c r="Q1229" s="26">
        <v>45911</v>
      </c>
      <c r="R1229" s="26" t="s">
        <v>238</v>
      </c>
      <c r="S1229" s="23" t="s">
        <v>166</v>
      </c>
      <c r="T1229" s="23" t="s">
        <v>166</v>
      </c>
      <c r="U1229" s="110" t="s">
        <v>356</v>
      </c>
    </row>
    <row r="1230" spans="2:21" s="144" customFormat="1" ht="28.5" customHeight="1" x14ac:dyDescent="0.2">
      <c r="B1230" s="44" t="s">
        <v>108</v>
      </c>
      <c r="C1230" s="23" t="s">
        <v>352</v>
      </c>
      <c r="D1230" s="23" t="s">
        <v>350</v>
      </c>
      <c r="E1230" s="23" t="s">
        <v>598</v>
      </c>
      <c r="F1230" s="23"/>
      <c r="G1230" s="23">
        <v>1</v>
      </c>
      <c r="H1230" s="23">
        <v>594.79999999999995</v>
      </c>
      <c r="I1230" s="23">
        <v>9</v>
      </c>
      <c r="J1230" s="35" t="s">
        <v>72</v>
      </c>
      <c r="K1230" s="23">
        <v>7</v>
      </c>
      <c r="L1230" s="64">
        <f>L1222*7</f>
        <v>79.8</v>
      </c>
      <c r="M1230" s="64" t="s">
        <v>77</v>
      </c>
      <c r="N1230" s="25">
        <v>45727</v>
      </c>
      <c r="O1230" s="64" t="s">
        <v>77</v>
      </c>
      <c r="P1230" s="64" t="s">
        <v>77</v>
      </c>
      <c r="Q1230" s="26">
        <v>45911</v>
      </c>
      <c r="R1230" s="26" t="s">
        <v>238</v>
      </c>
      <c r="S1230" s="23" t="s">
        <v>166</v>
      </c>
      <c r="T1230" s="23" t="s">
        <v>166</v>
      </c>
      <c r="U1230" s="110" t="s">
        <v>356</v>
      </c>
    </row>
    <row r="1231" spans="2:21" s="144" customFormat="1" ht="28.5" customHeight="1" x14ac:dyDescent="0.2">
      <c r="B1231" s="44" t="s">
        <v>108</v>
      </c>
      <c r="C1231" s="23" t="s">
        <v>352</v>
      </c>
      <c r="D1231" s="23" t="s">
        <v>350</v>
      </c>
      <c r="E1231" s="23" t="s">
        <v>598</v>
      </c>
      <c r="F1231" s="23"/>
      <c r="G1231" s="23">
        <v>1</v>
      </c>
      <c r="H1231" s="23">
        <v>594.79999999999995</v>
      </c>
      <c r="I1231" s="23">
        <v>10</v>
      </c>
      <c r="J1231" s="35" t="s">
        <v>72</v>
      </c>
      <c r="K1231" s="23">
        <v>8</v>
      </c>
      <c r="L1231" s="64">
        <f>L1222*8</f>
        <v>91.2</v>
      </c>
      <c r="M1231" s="64" t="s">
        <v>77</v>
      </c>
      <c r="N1231" s="25">
        <v>45727</v>
      </c>
      <c r="O1231" s="64" t="s">
        <v>77</v>
      </c>
      <c r="P1231" s="64" t="s">
        <v>77</v>
      </c>
      <c r="Q1231" s="26">
        <v>45911</v>
      </c>
      <c r="R1231" s="26" t="s">
        <v>238</v>
      </c>
      <c r="S1231" s="23" t="s">
        <v>166</v>
      </c>
      <c r="T1231" s="23" t="s">
        <v>166</v>
      </c>
      <c r="U1231" s="110" t="s">
        <v>356</v>
      </c>
    </row>
    <row r="1232" spans="2:21" s="144" customFormat="1" ht="28.5" customHeight="1" x14ac:dyDescent="0.2">
      <c r="B1232" s="44" t="s">
        <v>108</v>
      </c>
      <c r="C1232" s="23" t="s">
        <v>352</v>
      </c>
      <c r="D1232" s="23" t="s">
        <v>350</v>
      </c>
      <c r="E1232" s="23" t="s">
        <v>598</v>
      </c>
      <c r="F1232" s="23"/>
      <c r="G1232" s="23">
        <v>1</v>
      </c>
      <c r="H1232" s="23">
        <v>594.79999999999995</v>
      </c>
      <c r="I1232" s="23">
        <v>11</v>
      </c>
      <c r="J1232" s="35" t="s">
        <v>100</v>
      </c>
      <c r="K1232" s="23">
        <v>2</v>
      </c>
      <c r="L1232" s="64">
        <f>L1222/2</f>
        <v>5.7</v>
      </c>
      <c r="M1232" s="64" t="s">
        <v>77</v>
      </c>
      <c r="N1232" s="25">
        <v>45727</v>
      </c>
      <c r="O1232" s="64" t="s">
        <v>77</v>
      </c>
      <c r="P1232" s="64" t="s">
        <v>77</v>
      </c>
      <c r="Q1232" s="26">
        <v>45911</v>
      </c>
      <c r="R1232" s="26" t="s">
        <v>238</v>
      </c>
      <c r="S1232" s="23" t="s">
        <v>166</v>
      </c>
      <c r="T1232" s="23" t="s">
        <v>166</v>
      </c>
      <c r="U1232" s="110" t="s">
        <v>356</v>
      </c>
    </row>
    <row r="1233" spans="2:21" s="144" customFormat="1" ht="28.5" customHeight="1" x14ac:dyDescent="0.2">
      <c r="B1233" s="44" t="s">
        <v>108</v>
      </c>
      <c r="C1233" s="23" t="s">
        <v>352</v>
      </c>
      <c r="D1233" s="23" t="s">
        <v>350</v>
      </c>
      <c r="E1233" s="23" t="s">
        <v>598</v>
      </c>
      <c r="F1233" s="23"/>
      <c r="G1233" s="23">
        <v>1</v>
      </c>
      <c r="H1233" s="23">
        <v>594.79999999999995</v>
      </c>
      <c r="I1233" s="23">
        <v>12</v>
      </c>
      <c r="J1233" s="35" t="s">
        <v>167</v>
      </c>
      <c r="K1233" s="23" t="s">
        <v>77</v>
      </c>
      <c r="L1233" s="64" t="s">
        <v>77</v>
      </c>
      <c r="M1233" s="64" t="s">
        <v>77</v>
      </c>
      <c r="N1233" s="25">
        <v>45727</v>
      </c>
      <c r="O1233" s="64" t="s">
        <v>77</v>
      </c>
      <c r="P1233" s="64" t="s">
        <v>77</v>
      </c>
      <c r="Q1233" s="26">
        <v>45911</v>
      </c>
      <c r="R1233" s="26" t="s">
        <v>238</v>
      </c>
      <c r="S1233" s="23" t="s">
        <v>166</v>
      </c>
      <c r="T1233" s="23" t="s">
        <v>166</v>
      </c>
      <c r="U1233" s="110" t="s">
        <v>356</v>
      </c>
    </row>
    <row r="1234" spans="2:21" s="144" customFormat="1" ht="28.5" customHeight="1" x14ac:dyDescent="0.2">
      <c r="B1234" s="44" t="s">
        <v>108</v>
      </c>
      <c r="C1234" s="23" t="s">
        <v>352</v>
      </c>
      <c r="D1234" s="23" t="s">
        <v>350</v>
      </c>
      <c r="E1234" s="23" t="s">
        <v>523</v>
      </c>
      <c r="F1234" s="23"/>
      <c r="G1234" s="23">
        <v>1</v>
      </c>
      <c r="H1234" s="23">
        <v>594.79999999999995</v>
      </c>
      <c r="I1234" s="23">
        <v>1</v>
      </c>
      <c r="J1234" s="35" t="s">
        <v>76</v>
      </c>
      <c r="K1234" s="23">
        <v>2</v>
      </c>
      <c r="L1234" s="24">
        <v>11.6</v>
      </c>
      <c r="M1234" s="64" t="s">
        <v>77</v>
      </c>
      <c r="N1234" s="25">
        <v>45727</v>
      </c>
      <c r="O1234" s="64" t="s">
        <v>77</v>
      </c>
      <c r="P1234" s="64" t="s">
        <v>77</v>
      </c>
      <c r="Q1234" s="26">
        <v>45911</v>
      </c>
      <c r="R1234" s="26" t="s">
        <v>238</v>
      </c>
      <c r="S1234" s="23" t="s">
        <v>166</v>
      </c>
      <c r="T1234" s="23" t="s">
        <v>166</v>
      </c>
      <c r="U1234" s="110" t="s">
        <v>356</v>
      </c>
    </row>
    <row r="1235" spans="2:21" s="144" customFormat="1" ht="28.5" customHeight="1" x14ac:dyDescent="0.2">
      <c r="B1235" s="44" t="s">
        <v>108</v>
      </c>
      <c r="C1235" s="23" t="s">
        <v>352</v>
      </c>
      <c r="D1235" s="23" t="s">
        <v>350</v>
      </c>
      <c r="E1235" s="23" t="s">
        <v>523</v>
      </c>
      <c r="F1235" s="23"/>
      <c r="G1235" s="23">
        <v>1</v>
      </c>
      <c r="H1235" s="23">
        <v>594.79999999999995</v>
      </c>
      <c r="I1235" s="23">
        <v>2</v>
      </c>
      <c r="J1235" s="35" t="s">
        <v>82</v>
      </c>
      <c r="K1235" s="23">
        <v>2</v>
      </c>
      <c r="L1235" s="24">
        <f>L1234*2</f>
        <v>23.2</v>
      </c>
      <c r="M1235" s="64" t="s">
        <v>77</v>
      </c>
      <c r="N1235" s="25">
        <v>45727</v>
      </c>
      <c r="O1235" s="64" t="s">
        <v>77</v>
      </c>
      <c r="P1235" s="64" t="s">
        <v>77</v>
      </c>
      <c r="Q1235" s="26">
        <v>45911</v>
      </c>
      <c r="R1235" s="26" t="s">
        <v>238</v>
      </c>
      <c r="S1235" s="23" t="s">
        <v>166</v>
      </c>
      <c r="T1235" s="23" t="s">
        <v>166</v>
      </c>
      <c r="U1235" s="110" t="s">
        <v>356</v>
      </c>
    </row>
    <row r="1236" spans="2:21" s="144" customFormat="1" ht="28.5" customHeight="1" x14ac:dyDescent="0.2">
      <c r="B1236" s="44" t="s">
        <v>108</v>
      </c>
      <c r="C1236" s="23" t="s">
        <v>352</v>
      </c>
      <c r="D1236" s="23" t="s">
        <v>350</v>
      </c>
      <c r="E1236" s="23" t="s">
        <v>523</v>
      </c>
      <c r="F1236" s="23"/>
      <c r="G1236" s="23">
        <v>1</v>
      </c>
      <c r="H1236" s="23">
        <v>594.79999999999995</v>
      </c>
      <c r="I1236" s="23">
        <v>3</v>
      </c>
      <c r="J1236" s="35" t="s">
        <v>95</v>
      </c>
      <c r="K1236" s="23">
        <v>3</v>
      </c>
      <c r="L1236" s="64">
        <f>L1234*1.5</f>
        <v>17.399999999999999</v>
      </c>
      <c r="M1236" s="64" t="s">
        <v>77</v>
      </c>
      <c r="N1236" s="25">
        <v>45727</v>
      </c>
      <c r="O1236" s="64" t="s">
        <v>77</v>
      </c>
      <c r="P1236" s="64" t="s">
        <v>77</v>
      </c>
      <c r="Q1236" s="26">
        <v>45911</v>
      </c>
      <c r="R1236" s="26" t="s">
        <v>238</v>
      </c>
      <c r="S1236" s="23" t="s">
        <v>166</v>
      </c>
      <c r="T1236" s="23" t="s">
        <v>166</v>
      </c>
      <c r="U1236" s="110" t="s">
        <v>356</v>
      </c>
    </row>
    <row r="1237" spans="2:21" s="144" customFormat="1" ht="28.5" customHeight="1" x14ac:dyDescent="0.2">
      <c r="B1237" s="44" t="s">
        <v>108</v>
      </c>
      <c r="C1237" s="23" t="s">
        <v>352</v>
      </c>
      <c r="D1237" s="23" t="s">
        <v>350</v>
      </c>
      <c r="E1237" s="23" t="s">
        <v>523</v>
      </c>
      <c r="F1237" s="23"/>
      <c r="G1237" s="23">
        <v>1</v>
      </c>
      <c r="H1237" s="23">
        <v>594.79999999999995</v>
      </c>
      <c r="I1237" s="23">
        <v>4</v>
      </c>
      <c r="J1237" s="35" t="s">
        <v>97</v>
      </c>
      <c r="K1237" s="23">
        <v>3</v>
      </c>
      <c r="L1237" s="64">
        <f>L1234*3</f>
        <v>34.799999999999997</v>
      </c>
      <c r="M1237" s="64" t="s">
        <v>77</v>
      </c>
      <c r="N1237" s="25">
        <v>45727</v>
      </c>
      <c r="O1237" s="64" t="s">
        <v>77</v>
      </c>
      <c r="P1237" s="64" t="s">
        <v>77</v>
      </c>
      <c r="Q1237" s="26">
        <v>45911</v>
      </c>
      <c r="R1237" s="26" t="s">
        <v>238</v>
      </c>
      <c r="S1237" s="23" t="s">
        <v>166</v>
      </c>
      <c r="T1237" s="23" t="s">
        <v>166</v>
      </c>
      <c r="U1237" s="110" t="s">
        <v>356</v>
      </c>
    </row>
    <row r="1238" spans="2:21" s="144" customFormat="1" ht="28.5" customHeight="1" x14ac:dyDescent="0.2">
      <c r="B1238" s="44" t="s">
        <v>108</v>
      </c>
      <c r="C1238" s="23" t="s">
        <v>352</v>
      </c>
      <c r="D1238" s="23" t="s">
        <v>350</v>
      </c>
      <c r="E1238" s="23" t="s">
        <v>523</v>
      </c>
      <c r="F1238" s="23"/>
      <c r="G1238" s="23">
        <v>1</v>
      </c>
      <c r="H1238" s="23">
        <v>594.79999999999995</v>
      </c>
      <c r="I1238" s="23">
        <v>5</v>
      </c>
      <c r="J1238" s="35" t="s">
        <v>96</v>
      </c>
      <c r="K1238" s="23">
        <v>4</v>
      </c>
      <c r="L1238" s="64">
        <f>L1234*2</f>
        <v>23.2</v>
      </c>
      <c r="M1238" s="64" t="s">
        <v>77</v>
      </c>
      <c r="N1238" s="25">
        <v>45727</v>
      </c>
      <c r="O1238" s="64" t="s">
        <v>77</v>
      </c>
      <c r="P1238" s="64" t="s">
        <v>77</v>
      </c>
      <c r="Q1238" s="26">
        <v>45911</v>
      </c>
      <c r="R1238" s="26" t="s">
        <v>238</v>
      </c>
      <c r="S1238" s="23" t="s">
        <v>166</v>
      </c>
      <c r="T1238" s="23" t="s">
        <v>166</v>
      </c>
      <c r="U1238" s="110" t="s">
        <v>356</v>
      </c>
    </row>
    <row r="1239" spans="2:21" s="144" customFormat="1" ht="28.5" customHeight="1" x14ac:dyDescent="0.2">
      <c r="B1239" s="44" t="s">
        <v>108</v>
      </c>
      <c r="C1239" s="23" t="s">
        <v>352</v>
      </c>
      <c r="D1239" s="23" t="s">
        <v>350</v>
      </c>
      <c r="E1239" s="23" t="s">
        <v>523</v>
      </c>
      <c r="F1239" s="23"/>
      <c r="G1239" s="23">
        <v>1</v>
      </c>
      <c r="H1239" s="23">
        <v>594.79999999999995</v>
      </c>
      <c r="I1239" s="23">
        <v>6</v>
      </c>
      <c r="J1239" s="35" t="s">
        <v>72</v>
      </c>
      <c r="K1239" s="23">
        <v>4</v>
      </c>
      <c r="L1239" s="64">
        <f>L1234*4</f>
        <v>46.4</v>
      </c>
      <c r="M1239" s="64" t="s">
        <v>77</v>
      </c>
      <c r="N1239" s="25">
        <v>45727</v>
      </c>
      <c r="O1239" s="64" t="s">
        <v>77</v>
      </c>
      <c r="P1239" s="64" t="s">
        <v>77</v>
      </c>
      <c r="Q1239" s="26">
        <v>45911</v>
      </c>
      <c r="R1239" s="26" t="s">
        <v>238</v>
      </c>
      <c r="S1239" s="23" t="s">
        <v>166</v>
      </c>
      <c r="T1239" s="23" t="s">
        <v>166</v>
      </c>
      <c r="U1239" s="110" t="s">
        <v>356</v>
      </c>
    </row>
    <row r="1240" spans="2:21" s="144" customFormat="1" ht="28.5" customHeight="1" x14ac:dyDescent="0.2">
      <c r="B1240" s="44" t="s">
        <v>108</v>
      </c>
      <c r="C1240" s="23" t="s">
        <v>352</v>
      </c>
      <c r="D1240" s="23" t="s">
        <v>350</v>
      </c>
      <c r="E1240" s="23" t="s">
        <v>523</v>
      </c>
      <c r="F1240" s="23"/>
      <c r="G1240" s="23">
        <v>1</v>
      </c>
      <c r="H1240" s="23">
        <v>594.79999999999995</v>
      </c>
      <c r="I1240" s="23">
        <v>7</v>
      </c>
      <c r="J1240" s="35" t="s">
        <v>72</v>
      </c>
      <c r="K1240" s="23">
        <v>5</v>
      </c>
      <c r="L1240" s="64">
        <f>L1234*5</f>
        <v>58</v>
      </c>
      <c r="M1240" s="64" t="s">
        <v>77</v>
      </c>
      <c r="N1240" s="25">
        <v>45727</v>
      </c>
      <c r="O1240" s="64" t="s">
        <v>77</v>
      </c>
      <c r="P1240" s="64" t="s">
        <v>77</v>
      </c>
      <c r="Q1240" s="26">
        <v>45911</v>
      </c>
      <c r="R1240" s="26" t="s">
        <v>238</v>
      </c>
      <c r="S1240" s="23" t="s">
        <v>166</v>
      </c>
      <c r="T1240" s="23" t="s">
        <v>166</v>
      </c>
      <c r="U1240" s="110" t="s">
        <v>356</v>
      </c>
    </row>
    <row r="1241" spans="2:21" s="144" customFormat="1" ht="28.5" customHeight="1" x14ac:dyDescent="0.2">
      <c r="B1241" s="44" t="s">
        <v>108</v>
      </c>
      <c r="C1241" s="23" t="s">
        <v>352</v>
      </c>
      <c r="D1241" s="23" t="s">
        <v>350</v>
      </c>
      <c r="E1241" s="23" t="s">
        <v>523</v>
      </c>
      <c r="F1241" s="23"/>
      <c r="G1241" s="23">
        <v>1</v>
      </c>
      <c r="H1241" s="23">
        <v>594.79999999999995</v>
      </c>
      <c r="I1241" s="23">
        <v>8</v>
      </c>
      <c r="J1241" s="35" t="s">
        <v>72</v>
      </c>
      <c r="K1241" s="23">
        <v>6</v>
      </c>
      <c r="L1241" s="64">
        <f>L1234*6</f>
        <v>69.599999999999994</v>
      </c>
      <c r="M1241" s="64" t="s">
        <v>77</v>
      </c>
      <c r="N1241" s="25">
        <v>45727</v>
      </c>
      <c r="O1241" s="64" t="s">
        <v>77</v>
      </c>
      <c r="P1241" s="64" t="s">
        <v>77</v>
      </c>
      <c r="Q1241" s="26">
        <v>45911</v>
      </c>
      <c r="R1241" s="26" t="s">
        <v>238</v>
      </c>
      <c r="S1241" s="23" t="s">
        <v>166</v>
      </c>
      <c r="T1241" s="23" t="s">
        <v>166</v>
      </c>
      <c r="U1241" s="110" t="s">
        <v>356</v>
      </c>
    </row>
    <row r="1242" spans="2:21" s="144" customFormat="1" ht="28.5" customHeight="1" x14ac:dyDescent="0.2">
      <c r="B1242" s="44" t="s">
        <v>108</v>
      </c>
      <c r="C1242" s="23" t="s">
        <v>352</v>
      </c>
      <c r="D1242" s="23" t="s">
        <v>350</v>
      </c>
      <c r="E1242" s="23" t="s">
        <v>523</v>
      </c>
      <c r="F1242" s="23"/>
      <c r="G1242" s="23">
        <v>1</v>
      </c>
      <c r="H1242" s="23">
        <v>594.79999999999995</v>
      </c>
      <c r="I1242" s="23">
        <v>9</v>
      </c>
      <c r="J1242" s="35" t="s">
        <v>72</v>
      </c>
      <c r="K1242" s="23">
        <v>7</v>
      </c>
      <c r="L1242" s="64">
        <f>L1234*7</f>
        <v>81.2</v>
      </c>
      <c r="M1242" s="64" t="s">
        <v>77</v>
      </c>
      <c r="N1242" s="25">
        <v>45727</v>
      </c>
      <c r="O1242" s="64" t="s">
        <v>77</v>
      </c>
      <c r="P1242" s="64" t="s">
        <v>77</v>
      </c>
      <c r="Q1242" s="26">
        <v>45911</v>
      </c>
      <c r="R1242" s="26" t="s">
        <v>238</v>
      </c>
      <c r="S1242" s="23" t="s">
        <v>166</v>
      </c>
      <c r="T1242" s="23" t="s">
        <v>166</v>
      </c>
      <c r="U1242" s="110" t="s">
        <v>356</v>
      </c>
    </row>
    <row r="1243" spans="2:21" s="144" customFormat="1" ht="28.5" customHeight="1" x14ac:dyDescent="0.2">
      <c r="B1243" s="44" t="s">
        <v>108</v>
      </c>
      <c r="C1243" s="23" t="s">
        <v>352</v>
      </c>
      <c r="D1243" s="23" t="s">
        <v>350</v>
      </c>
      <c r="E1243" s="23" t="s">
        <v>523</v>
      </c>
      <c r="F1243" s="23"/>
      <c r="G1243" s="23">
        <v>1</v>
      </c>
      <c r="H1243" s="23">
        <v>594.79999999999995</v>
      </c>
      <c r="I1243" s="23">
        <v>10</v>
      </c>
      <c r="J1243" s="35" t="s">
        <v>72</v>
      </c>
      <c r="K1243" s="23">
        <v>8</v>
      </c>
      <c r="L1243" s="64">
        <f>L1234*8</f>
        <v>92.8</v>
      </c>
      <c r="M1243" s="64" t="s">
        <v>77</v>
      </c>
      <c r="N1243" s="25">
        <v>45727</v>
      </c>
      <c r="O1243" s="64" t="s">
        <v>77</v>
      </c>
      <c r="P1243" s="64" t="s">
        <v>77</v>
      </c>
      <c r="Q1243" s="26">
        <v>45911</v>
      </c>
      <c r="R1243" s="26" t="s">
        <v>238</v>
      </c>
      <c r="S1243" s="23" t="s">
        <v>166</v>
      </c>
      <c r="T1243" s="23" t="s">
        <v>166</v>
      </c>
      <c r="U1243" s="110" t="s">
        <v>356</v>
      </c>
    </row>
    <row r="1244" spans="2:21" s="144" customFormat="1" ht="28.5" customHeight="1" x14ac:dyDescent="0.2">
      <c r="B1244" s="44" t="s">
        <v>108</v>
      </c>
      <c r="C1244" s="23" t="s">
        <v>352</v>
      </c>
      <c r="D1244" s="23" t="s">
        <v>350</v>
      </c>
      <c r="E1244" s="23" t="s">
        <v>523</v>
      </c>
      <c r="F1244" s="23"/>
      <c r="G1244" s="23">
        <v>1</v>
      </c>
      <c r="H1244" s="23">
        <v>594.79999999999995</v>
      </c>
      <c r="I1244" s="23">
        <v>11</v>
      </c>
      <c r="J1244" s="35" t="s">
        <v>100</v>
      </c>
      <c r="K1244" s="23">
        <v>2</v>
      </c>
      <c r="L1244" s="64" t="s">
        <v>77</v>
      </c>
      <c r="M1244" s="64" t="s">
        <v>77</v>
      </c>
      <c r="N1244" s="25">
        <v>45727</v>
      </c>
      <c r="O1244" s="64" t="s">
        <v>77</v>
      </c>
      <c r="P1244" s="64" t="s">
        <v>77</v>
      </c>
      <c r="Q1244" s="26">
        <v>45911</v>
      </c>
      <c r="R1244" s="26" t="s">
        <v>238</v>
      </c>
      <c r="S1244" s="23" t="s">
        <v>166</v>
      </c>
      <c r="T1244" s="23" t="s">
        <v>166</v>
      </c>
      <c r="U1244" s="110" t="s">
        <v>356</v>
      </c>
    </row>
    <row r="1245" spans="2:21" s="144" customFormat="1" ht="28.5" customHeight="1" x14ac:dyDescent="0.2">
      <c r="B1245" s="44" t="s">
        <v>108</v>
      </c>
      <c r="C1245" s="23" t="s">
        <v>352</v>
      </c>
      <c r="D1245" s="23" t="s">
        <v>350</v>
      </c>
      <c r="E1245" s="23" t="s">
        <v>523</v>
      </c>
      <c r="F1245" s="23"/>
      <c r="G1245" s="23">
        <v>1</v>
      </c>
      <c r="H1245" s="23">
        <v>594.79999999999995</v>
      </c>
      <c r="I1245" s="23">
        <v>12</v>
      </c>
      <c r="J1245" s="35" t="s">
        <v>167</v>
      </c>
      <c r="K1245" s="23" t="s">
        <v>77</v>
      </c>
      <c r="L1245" s="64" t="s">
        <v>77</v>
      </c>
      <c r="M1245" s="64" t="s">
        <v>77</v>
      </c>
      <c r="N1245" s="25">
        <v>45727</v>
      </c>
      <c r="O1245" s="64" t="s">
        <v>77</v>
      </c>
      <c r="P1245" s="64" t="s">
        <v>77</v>
      </c>
      <c r="Q1245" s="26">
        <v>45911</v>
      </c>
      <c r="R1245" s="26" t="s">
        <v>238</v>
      </c>
      <c r="S1245" s="23" t="s">
        <v>166</v>
      </c>
      <c r="T1245" s="23" t="s">
        <v>166</v>
      </c>
      <c r="U1245" s="110" t="s">
        <v>356</v>
      </c>
    </row>
    <row r="1246" spans="2:21" s="144" customFormat="1" ht="28.5" customHeight="1" x14ac:dyDescent="0.2">
      <c r="B1246" s="44" t="s">
        <v>108</v>
      </c>
      <c r="C1246" s="23" t="s">
        <v>352</v>
      </c>
      <c r="D1246" s="23" t="s">
        <v>350</v>
      </c>
      <c r="E1246" s="23" t="s">
        <v>524</v>
      </c>
      <c r="F1246" s="23"/>
      <c r="G1246" s="23">
        <v>1</v>
      </c>
      <c r="H1246" s="23">
        <v>594.79999999999995</v>
      </c>
      <c r="I1246" s="23">
        <v>1</v>
      </c>
      <c r="J1246" s="35" t="s">
        <v>76</v>
      </c>
      <c r="K1246" s="23">
        <v>2</v>
      </c>
      <c r="L1246" s="24">
        <v>11.4</v>
      </c>
      <c r="M1246" s="64" t="s">
        <v>77</v>
      </c>
      <c r="N1246" s="25">
        <v>45727</v>
      </c>
      <c r="O1246" s="64" t="s">
        <v>77</v>
      </c>
      <c r="P1246" s="64" t="s">
        <v>77</v>
      </c>
      <c r="Q1246" s="26">
        <v>45911</v>
      </c>
      <c r="R1246" s="26" t="s">
        <v>238</v>
      </c>
      <c r="S1246" s="23" t="s">
        <v>166</v>
      </c>
      <c r="T1246" s="23" t="s">
        <v>166</v>
      </c>
      <c r="U1246" s="110" t="s">
        <v>356</v>
      </c>
    </row>
    <row r="1247" spans="2:21" s="144" customFormat="1" ht="28.5" customHeight="1" x14ac:dyDescent="0.2">
      <c r="B1247" s="44" t="s">
        <v>108</v>
      </c>
      <c r="C1247" s="23" t="s">
        <v>352</v>
      </c>
      <c r="D1247" s="23" t="s">
        <v>350</v>
      </c>
      <c r="E1247" s="23" t="s">
        <v>524</v>
      </c>
      <c r="F1247" s="23"/>
      <c r="G1247" s="23">
        <v>1</v>
      </c>
      <c r="H1247" s="23">
        <v>594.79999999999995</v>
      </c>
      <c r="I1247" s="23">
        <v>2</v>
      </c>
      <c r="J1247" s="35" t="s">
        <v>82</v>
      </c>
      <c r="K1247" s="23">
        <v>2</v>
      </c>
      <c r="L1247" s="24">
        <f>L1246*2</f>
        <v>22.8</v>
      </c>
      <c r="M1247" s="64" t="s">
        <v>77</v>
      </c>
      <c r="N1247" s="25">
        <v>45727</v>
      </c>
      <c r="O1247" s="64" t="s">
        <v>77</v>
      </c>
      <c r="P1247" s="64" t="s">
        <v>77</v>
      </c>
      <c r="Q1247" s="26">
        <v>45911</v>
      </c>
      <c r="R1247" s="26" t="s">
        <v>238</v>
      </c>
      <c r="S1247" s="23" t="s">
        <v>166</v>
      </c>
      <c r="T1247" s="23" t="s">
        <v>166</v>
      </c>
      <c r="U1247" s="110" t="s">
        <v>356</v>
      </c>
    </row>
    <row r="1248" spans="2:21" s="144" customFormat="1" ht="28.5" customHeight="1" x14ac:dyDescent="0.2">
      <c r="B1248" s="44" t="s">
        <v>108</v>
      </c>
      <c r="C1248" s="23" t="s">
        <v>352</v>
      </c>
      <c r="D1248" s="23" t="s">
        <v>350</v>
      </c>
      <c r="E1248" s="23" t="s">
        <v>524</v>
      </c>
      <c r="F1248" s="23"/>
      <c r="G1248" s="23">
        <v>1</v>
      </c>
      <c r="H1248" s="23">
        <v>594.79999999999995</v>
      </c>
      <c r="I1248" s="23">
        <v>3</v>
      </c>
      <c r="J1248" s="35" t="s">
        <v>95</v>
      </c>
      <c r="K1248" s="23">
        <v>3</v>
      </c>
      <c r="L1248" s="64">
        <f>L1246*1.5</f>
        <v>17.100000000000001</v>
      </c>
      <c r="M1248" s="64" t="s">
        <v>77</v>
      </c>
      <c r="N1248" s="25">
        <v>45727</v>
      </c>
      <c r="O1248" s="64" t="s">
        <v>77</v>
      </c>
      <c r="P1248" s="64" t="s">
        <v>77</v>
      </c>
      <c r="Q1248" s="26">
        <v>45911</v>
      </c>
      <c r="R1248" s="26" t="s">
        <v>238</v>
      </c>
      <c r="S1248" s="23" t="s">
        <v>166</v>
      </c>
      <c r="T1248" s="23" t="s">
        <v>166</v>
      </c>
      <c r="U1248" s="110" t="s">
        <v>356</v>
      </c>
    </row>
    <row r="1249" spans="2:21" s="144" customFormat="1" ht="28.5" customHeight="1" x14ac:dyDescent="0.2">
      <c r="B1249" s="44" t="s">
        <v>108</v>
      </c>
      <c r="C1249" s="23" t="s">
        <v>352</v>
      </c>
      <c r="D1249" s="23" t="s">
        <v>350</v>
      </c>
      <c r="E1249" s="23" t="s">
        <v>524</v>
      </c>
      <c r="F1249" s="23"/>
      <c r="G1249" s="23">
        <v>1</v>
      </c>
      <c r="H1249" s="23">
        <v>594.79999999999995</v>
      </c>
      <c r="I1249" s="23">
        <v>4</v>
      </c>
      <c r="J1249" s="35" t="s">
        <v>97</v>
      </c>
      <c r="K1249" s="23">
        <v>3</v>
      </c>
      <c r="L1249" s="64">
        <f>L1246*3</f>
        <v>34.200000000000003</v>
      </c>
      <c r="M1249" s="64" t="s">
        <v>77</v>
      </c>
      <c r="N1249" s="25">
        <v>45727</v>
      </c>
      <c r="O1249" s="64" t="s">
        <v>77</v>
      </c>
      <c r="P1249" s="64" t="s">
        <v>77</v>
      </c>
      <c r="Q1249" s="26">
        <v>45911</v>
      </c>
      <c r="R1249" s="26" t="s">
        <v>238</v>
      </c>
      <c r="S1249" s="23" t="s">
        <v>166</v>
      </c>
      <c r="T1249" s="23" t="s">
        <v>166</v>
      </c>
      <c r="U1249" s="110" t="s">
        <v>356</v>
      </c>
    </row>
    <row r="1250" spans="2:21" s="144" customFormat="1" ht="28.5" customHeight="1" x14ac:dyDescent="0.2">
      <c r="B1250" s="44" t="s">
        <v>108</v>
      </c>
      <c r="C1250" s="23" t="s">
        <v>352</v>
      </c>
      <c r="D1250" s="23" t="s">
        <v>350</v>
      </c>
      <c r="E1250" s="23" t="s">
        <v>524</v>
      </c>
      <c r="F1250" s="23"/>
      <c r="G1250" s="23">
        <v>1</v>
      </c>
      <c r="H1250" s="23">
        <v>594.79999999999995</v>
      </c>
      <c r="I1250" s="23">
        <v>5</v>
      </c>
      <c r="J1250" s="35" t="s">
        <v>96</v>
      </c>
      <c r="K1250" s="23">
        <v>4</v>
      </c>
      <c r="L1250" s="64">
        <f>L1246*2</f>
        <v>22.8</v>
      </c>
      <c r="M1250" s="64" t="s">
        <v>77</v>
      </c>
      <c r="N1250" s="25">
        <v>45727</v>
      </c>
      <c r="O1250" s="64" t="s">
        <v>77</v>
      </c>
      <c r="P1250" s="64" t="s">
        <v>77</v>
      </c>
      <c r="Q1250" s="26">
        <v>45911</v>
      </c>
      <c r="R1250" s="26" t="s">
        <v>238</v>
      </c>
      <c r="S1250" s="23" t="s">
        <v>166</v>
      </c>
      <c r="T1250" s="23" t="s">
        <v>166</v>
      </c>
      <c r="U1250" s="110" t="s">
        <v>356</v>
      </c>
    </row>
    <row r="1251" spans="2:21" s="144" customFormat="1" ht="28.5" customHeight="1" x14ac:dyDescent="0.2">
      <c r="B1251" s="44" t="s">
        <v>108</v>
      </c>
      <c r="C1251" s="23" t="s">
        <v>352</v>
      </c>
      <c r="D1251" s="23" t="s">
        <v>350</v>
      </c>
      <c r="E1251" s="23" t="s">
        <v>524</v>
      </c>
      <c r="F1251" s="23"/>
      <c r="G1251" s="23">
        <v>1</v>
      </c>
      <c r="H1251" s="23">
        <v>594.79999999999995</v>
      </c>
      <c r="I1251" s="23">
        <v>6</v>
      </c>
      <c r="J1251" s="35" t="s">
        <v>72</v>
      </c>
      <c r="K1251" s="23">
        <v>4</v>
      </c>
      <c r="L1251" s="64">
        <f>L1246*4</f>
        <v>45.6</v>
      </c>
      <c r="M1251" s="64" t="s">
        <v>77</v>
      </c>
      <c r="N1251" s="25">
        <v>45727</v>
      </c>
      <c r="O1251" s="64" t="s">
        <v>77</v>
      </c>
      <c r="P1251" s="64" t="s">
        <v>77</v>
      </c>
      <c r="Q1251" s="26">
        <v>45911</v>
      </c>
      <c r="R1251" s="26" t="s">
        <v>238</v>
      </c>
      <c r="S1251" s="23" t="s">
        <v>166</v>
      </c>
      <c r="T1251" s="23" t="s">
        <v>166</v>
      </c>
      <c r="U1251" s="110" t="s">
        <v>356</v>
      </c>
    </row>
    <row r="1252" spans="2:21" s="144" customFormat="1" ht="28.5" customHeight="1" x14ac:dyDescent="0.2">
      <c r="B1252" s="44" t="s">
        <v>108</v>
      </c>
      <c r="C1252" s="23" t="s">
        <v>352</v>
      </c>
      <c r="D1252" s="23" t="s">
        <v>350</v>
      </c>
      <c r="E1252" s="23" t="s">
        <v>524</v>
      </c>
      <c r="F1252" s="23"/>
      <c r="G1252" s="23">
        <v>1</v>
      </c>
      <c r="H1252" s="23">
        <v>594.79999999999995</v>
      </c>
      <c r="I1252" s="23">
        <v>7</v>
      </c>
      <c r="J1252" s="35" t="s">
        <v>72</v>
      </c>
      <c r="K1252" s="23">
        <v>5</v>
      </c>
      <c r="L1252" s="64">
        <f>L1246*5</f>
        <v>57</v>
      </c>
      <c r="M1252" s="64" t="s">
        <v>77</v>
      </c>
      <c r="N1252" s="25">
        <v>45727</v>
      </c>
      <c r="O1252" s="64" t="s">
        <v>77</v>
      </c>
      <c r="P1252" s="64" t="s">
        <v>77</v>
      </c>
      <c r="Q1252" s="26">
        <v>45911</v>
      </c>
      <c r="R1252" s="26" t="s">
        <v>238</v>
      </c>
      <c r="S1252" s="23" t="s">
        <v>166</v>
      </c>
      <c r="T1252" s="23" t="s">
        <v>166</v>
      </c>
      <c r="U1252" s="110" t="s">
        <v>356</v>
      </c>
    </row>
    <row r="1253" spans="2:21" s="144" customFormat="1" ht="28.5" customHeight="1" x14ac:dyDescent="0.2">
      <c r="B1253" s="44" t="s">
        <v>108</v>
      </c>
      <c r="C1253" s="23" t="s">
        <v>352</v>
      </c>
      <c r="D1253" s="23" t="s">
        <v>350</v>
      </c>
      <c r="E1253" s="23" t="s">
        <v>524</v>
      </c>
      <c r="F1253" s="23"/>
      <c r="G1253" s="23">
        <v>1</v>
      </c>
      <c r="H1253" s="23">
        <v>594.79999999999995</v>
      </c>
      <c r="I1253" s="23">
        <v>8</v>
      </c>
      <c r="J1253" s="35" t="s">
        <v>72</v>
      </c>
      <c r="K1253" s="23">
        <v>6</v>
      </c>
      <c r="L1253" s="64">
        <f>L1246*6</f>
        <v>68.400000000000006</v>
      </c>
      <c r="M1253" s="64" t="s">
        <v>77</v>
      </c>
      <c r="N1253" s="25">
        <v>45727</v>
      </c>
      <c r="O1253" s="64" t="s">
        <v>77</v>
      </c>
      <c r="P1253" s="64" t="s">
        <v>77</v>
      </c>
      <c r="Q1253" s="26">
        <v>45911</v>
      </c>
      <c r="R1253" s="26" t="s">
        <v>238</v>
      </c>
      <c r="S1253" s="23" t="s">
        <v>166</v>
      </c>
      <c r="T1253" s="23" t="s">
        <v>166</v>
      </c>
      <c r="U1253" s="110" t="s">
        <v>356</v>
      </c>
    </row>
    <row r="1254" spans="2:21" s="144" customFormat="1" ht="28.5" customHeight="1" x14ac:dyDescent="0.2">
      <c r="B1254" s="44" t="s">
        <v>108</v>
      </c>
      <c r="C1254" s="23" t="s">
        <v>352</v>
      </c>
      <c r="D1254" s="23" t="s">
        <v>350</v>
      </c>
      <c r="E1254" s="23" t="s">
        <v>524</v>
      </c>
      <c r="F1254" s="23"/>
      <c r="G1254" s="23">
        <v>1</v>
      </c>
      <c r="H1254" s="23">
        <v>594.79999999999995</v>
      </c>
      <c r="I1254" s="23">
        <v>9</v>
      </c>
      <c r="J1254" s="35" t="s">
        <v>72</v>
      </c>
      <c r="K1254" s="23">
        <v>7</v>
      </c>
      <c r="L1254" s="64">
        <f>L1246*7</f>
        <v>79.8</v>
      </c>
      <c r="M1254" s="64" t="s">
        <v>77</v>
      </c>
      <c r="N1254" s="25">
        <v>45727</v>
      </c>
      <c r="O1254" s="64" t="s">
        <v>77</v>
      </c>
      <c r="P1254" s="64" t="s">
        <v>77</v>
      </c>
      <c r="Q1254" s="26">
        <v>45911</v>
      </c>
      <c r="R1254" s="26" t="s">
        <v>238</v>
      </c>
      <c r="S1254" s="23" t="s">
        <v>166</v>
      </c>
      <c r="T1254" s="23" t="s">
        <v>166</v>
      </c>
      <c r="U1254" s="110" t="s">
        <v>356</v>
      </c>
    </row>
    <row r="1255" spans="2:21" s="144" customFormat="1" ht="28.5" customHeight="1" x14ac:dyDescent="0.2">
      <c r="B1255" s="44" t="s">
        <v>108</v>
      </c>
      <c r="C1255" s="23" t="s">
        <v>352</v>
      </c>
      <c r="D1255" s="23" t="s">
        <v>350</v>
      </c>
      <c r="E1255" s="23" t="s">
        <v>524</v>
      </c>
      <c r="F1255" s="23"/>
      <c r="G1255" s="23">
        <v>1</v>
      </c>
      <c r="H1255" s="23">
        <v>594.79999999999995</v>
      </c>
      <c r="I1255" s="23">
        <v>10</v>
      </c>
      <c r="J1255" s="35" t="s">
        <v>72</v>
      </c>
      <c r="K1255" s="23">
        <v>8</v>
      </c>
      <c r="L1255" s="64">
        <f>L1246*8</f>
        <v>91.2</v>
      </c>
      <c r="M1255" s="64" t="s">
        <v>77</v>
      </c>
      <c r="N1255" s="25">
        <v>45727</v>
      </c>
      <c r="O1255" s="64" t="s">
        <v>77</v>
      </c>
      <c r="P1255" s="64" t="s">
        <v>77</v>
      </c>
      <c r="Q1255" s="26">
        <v>45911</v>
      </c>
      <c r="R1255" s="26" t="s">
        <v>238</v>
      </c>
      <c r="S1255" s="23" t="s">
        <v>166</v>
      </c>
      <c r="T1255" s="23" t="s">
        <v>166</v>
      </c>
      <c r="U1255" s="110" t="s">
        <v>356</v>
      </c>
    </row>
    <row r="1256" spans="2:21" s="144" customFormat="1" ht="28.5" customHeight="1" x14ac:dyDescent="0.2">
      <c r="B1256" s="44" t="s">
        <v>108</v>
      </c>
      <c r="C1256" s="23" t="s">
        <v>352</v>
      </c>
      <c r="D1256" s="23" t="s">
        <v>350</v>
      </c>
      <c r="E1256" s="23" t="s">
        <v>524</v>
      </c>
      <c r="F1256" s="23"/>
      <c r="G1256" s="23">
        <v>1</v>
      </c>
      <c r="H1256" s="23">
        <v>594.79999999999995</v>
      </c>
      <c r="I1256" s="23">
        <v>11</v>
      </c>
      <c r="J1256" s="35" t="s">
        <v>100</v>
      </c>
      <c r="K1256" s="23">
        <v>2</v>
      </c>
      <c r="L1256" s="64" t="s">
        <v>77</v>
      </c>
      <c r="M1256" s="64" t="s">
        <v>77</v>
      </c>
      <c r="N1256" s="25">
        <v>45727</v>
      </c>
      <c r="O1256" s="64" t="s">
        <v>77</v>
      </c>
      <c r="P1256" s="64" t="s">
        <v>77</v>
      </c>
      <c r="Q1256" s="26">
        <v>45911</v>
      </c>
      <c r="R1256" s="26" t="s">
        <v>238</v>
      </c>
      <c r="S1256" s="23" t="s">
        <v>166</v>
      </c>
      <c r="T1256" s="23" t="s">
        <v>166</v>
      </c>
      <c r="U1256" s="110" t="s">
        <v>356</v>
      </c>
    </row>
    <row r="1257" spans="2:21" s="144" customFormat="1" ht="28.5" customHeight="1" x14ac:dyDescent="0.2">
      <c r="B1257" s="44" t="s">
        <v>108</v>
      </c>
      <c r="C1257" s="23" t="s">
        <v>352</v>
      </c>
      <c r="D1257" s="23" t="s">
        <v>350</v>
      </c>
      <c r="E1257" s="23" t="s">
        <v>524</v>
      </c>
      <c r="F1257" s="23"/>
      <c r="G1257" s="23">
        <v>1</v>
      </c>
      <c r="H1257" s="23">
        <v>594.79999999999995</v>
      </c>
      <c r="I1257" s="23">
        <v>12</v>
      </c>
      <c r="J1257" s="35" t="s">
        <v>167</v>
      </c>
      <c r="K1257" s="23" t="s">
        <v>77</v>
      </c>
      <c r="L1257" s="64" t="s">
        <v>77</v>
      </c>
      <c r="M1257" s="64" t="s">
        <v>77</v>
      </c>
      <c r="N1257" s="25">
        <v>45727</v>
      </c>
      <c r="O1257" s="64" t="s">
        <v>77</v>
      </c>
      <c r="P1257" s="64" t="s">
        <v>77</v>
      </c>
      <c r="Q1257" s="26">
        <v>45911</v>
      </c>
      <c r="R1257" s="26" t="s">
        <v>238</v>
      </c>
      <c r="S1257" s="23" t="s">
        <v>166</v>
      </c>
      <c r="T1257" s="23" t="s">
        <v>166</v>
      </c>
      <c r="U1257" s="110" t="s">
        <v>356</v>
      </c>
    </row>
    <row r="1258" spans="2:21" s="144" customFormat="1" ht="28.5" customHeight="1" x14ac:dyDescent="0.2">
      <c r="B1258" s="44" t="s">
        <v>108</v>
      </c>
      <c r="C1258" s="23" t="s">
        <v>352</v>
      </c>
      <c r="D1258" s="23" t="s">
        <v>350</v>
      </c>
      <c r="E1258" s="23" t="s">
        <v>525</v>
      </c>
      <c r="F1258" s="23"/>
      <c r="G1258" s="23">
        <v>1</v>
      </c>
      <c r="H1258" s="23">
        <v>594.79999999999995</v>
      </c>
      <c r="I1258" s="23">
        <v>1</v>
      </c>
      <c r="J1258" s="35" t="s">
        <v>76</v>
      </c>
      <c r="K1258" s="23">
        <v>2</v>
      </c>
      <c r="L1258" s="24">
        <v>11.5</v>
      </c>
      <c r="M1258" s="64" t="s">
        <v>77</v>
      </c>
      <c r="N1258" s="25">
        <v>45727</v>
      </c>
      <c r="O1258" s="64" t="s">
        <v>77</v>
      </c>
      <c r="P1258" s="64" t="s">
        <v>77</v>
      </c>
      <c r="Q1258" s="26">
        <v>45911</v>
      </c>
      <c r="R1258" s="26" t="s">
        <v>238</v>
      </c>
      <c r="S1258" s="23" t="s">
        <v>166</v>
      </c>
      <c r="T1258" s="23" t="s">
        <v>166</v>
      </c>
      <c r="U1258" s="110" t="s">
        <v>356</v>
      </c>
    </row>
    <row r="1259" spans="2:21" s="144" customFormat="1" ht="28.5" customHeight="1" x14ac:dyDescent="0.2">
      <c r="B1259" s="44" t="s">
        <v>108</v>
      </c>
      <c r="C1259" s="23" t="s">
        <v>352</v>
      </c>
      <c r="D1259" s="23" t="s">
        <v>350</v>
      </c>
      <c r="E1259" s="23" t="s">
        <v>525</v>
      </c>
      <c r="F1259" s="23"/>
      <c r="G1259" s="23">
        <v>1</v>
      </c>
      <c r="H1259" s="23">
        <v>594.79999999999995</v>
      </c>
      <c r="I1259" s="23">
        <v>2</v>
      </c>
      <c r="J1259" s="35" t="s">
        <v>82</v>
      </c>
      <c r="K1259" s="23">
        <v>2</v>
      </c>
      <c r="L1259" s="24">
        <f>L1258*2</f>
        <v>23</v>
      </c>
      <c r="M1259" s="64" t="s">
        <v>77</v>
      </c>
      <c r="N1259" s="25">
        <v>45727</v>
      </c>
      <c r="O1259" s="64" t="s">
        <v>77</v>
      </c>
      <c r="P1259" s="64" t="s">
        <v>77</v>
      </c>
      <c r="Q1259" s="26">
        <v>45911</v>
      </c>
      <c r="R1259" s="26" t="s">
        <v>238</v>
      </c>
      <c r="S1259" s="23" t="s">
        <v>166</v>
      </c>
      <c r="T1259" s="23" t="s">
        <v>166</v>
      </c>
      <c r="U1259" s="110" t="s">
        <v>356</v>
      </c>
    </row>
    <row r="1260" spans="2:21" s="144" customFormat="1" ht="28.5" customHeight="1" x14ac:dyDescent="0.2">
      <c r="B1260" s="44" t="s">
        <v>108</v>
      </c>
      <c r="C1260" s="23" t="s">
        <v>352</v>
      </c>
      <c r="D1260" s="23" t="s">
        <v>350</v>
      </c>
      <c r="E1260" s="23" t="s">
        <v>525</v>
      </c>
      <c r="F1260" s="23"/>
      <c r="G1260" s="23">
        <v>1</v>
      </c>
      <c r="H1260" s="23">
        <v>594.79999999999995</v>
      </c>
      <c r="I1260" s="23">
        <v>3</v>
      </c>
      <c r="J1260" s="35" t="s">
        <v>95</v>
      </c>
      <c r="K1260" s="23">
        <v>3</v>
      </c>
      <c r="L1260" s="64">
        <f>L1258*1.5</f>
        <v>17.25</v>
      </c>
      <c r="M1260" s="64" t="s">
        <v>77</v>
      </c>
      <c r="N1260" s="25">
        <v>45727</v>
      </c>
      <c r="O1260" s="64" t="s">
        <v>77</v>
      </c>
      <c r="P1260" s="64" t="s">
        <v>77</v>
      </c>
      <c r="Q1260" s="26">
        <v>45911</v>
      </c>
      <c r="R1260" s="26" t="s">
        <v>238</v>
      </c>
      <c r="S1260" s="23" t="s">
        <v>166</v>
      </c>
      <c r="T1260" s="23" t="s">
        <v>166</v>
      </c>
      <c r="U1260" s="110" t="s">
        <v>356</v>
      </c>
    </row>
    <row r="1261" spans="2:21" s="144" customFormat="1" ht="28.5" customHeight="1" x14ac:dyDescent="0.2">
      <c r="B1261" s="44" t="s">
        <v>108</v>
      </c>
      <c r="C1261" s="23" t="s">
        <v>352</v>
      </c>
      <c r="D1261" s="23" t="s">
        <v>350</v>
      </c>
      <c r="E1261" s="23" t="s">
        <v>525</v>
      </c>
      <c r="F1261" s="23"/>
      <c r="G1261" s="23">
        <v>1</v>
      </c>
      <c r="H1261" s="23">
        <v>594.79999999999995</v>
      </c>
      <c r="I1261" s="23">
        <v>4</v>
      </c>
      <c r="J1261" s="35" t="s">
        <v>97</v>
      </c>
      <c r="K1261" s="23">
        <v>3</v>
      </c>
      <c r="L1261" s="64">
        <f>L1258*3</f>
        <v>34.5</v>
      </c>
      <c r="M1261" s="64" t="s">
        <v>77</v>
      </c>
      <c r="N1261" s="25">
        <v>45727</v>
      </c>
      <c r="O1261" s="64" t="s">
        <v>77</v>
      </c>
      <c r="P1261" s="64" t="s">
        <v>77</v>
      </c>
      <c r="Q1261" s="26">
        <v>45911</v>
      </c>
      <c r="R1261" s="26" t="s">
        <v>238</v>
      </c>
      <c r="S1261" s="23" t="s">
        <v>166</v>
      </c>
      <c r="T1261" s="23" t="s">
        <v>166</v>
      </c>
      <c r="U1261" s="110" t="s">
        <v>356</v>
      </c>
    </row>
    <row r="1262" spans="2:21" s="144" customFormat="1" ht="28.5" customHeight="1" x14ac:dyDescent="0.2">
      <c r="B1262" s="44" t="s">
        <v>108</v>
      </c>
      <c r="C1262" s="23" t="s">
        <v>352</v>
      </c>
      <c r="D1262" s="23" t="s">
        <v>350</v>
      </c>
      <c r="E1262" s="23" t="s">
        <v>525</v>
      </c>
      <c r="F1262" s="23"/>
      <c r="G1262" s="23">
        <v>1</v>
      </c>
      <c r="H1262" s="23">
        <v>594.79999999999995</v>
      </c>
      <c r="I1262" s="23">
        <v>5</v>
      </c>
      <c r="J1262" s="35" t="s">
        <v>96</v>
      </c>
      <c r="K1262" s="23">
        <v>4</v>
      </c>
      <c r="L1262" s="64">
        <f>L1258*2</f>
        <v>23</v>
      </c>
      <c r="M1262" s="64" t="s">
        <v>77</v>
      </c>
      <c r="N1262" s="25">
        <v>45727</v>
      </c>
      <c r="O1262" s="64" t="s">
        <v>77</v>
      </c>
      <c r="P1262" s="64" t="s">
        <v>77</v>
      </c>
      <c r="Q1262" s="26">
        <v>45911</v>
      </c>
      <c r="R1262" s="26" t="s">
        <v>238</v>
      </c>
      <c r="S1262" s="23" t="s">
        <v>166</v>
      </c>
      <c r="T1262" s="23" t="s">
        <v>166</v>
      </c>
      <c r="U1262" s="110" t="s">
        <v>356</v>
      </c>
    </row>
    <row r="1263" spans="2:21" s="144" customFormat="1" ht="28.5" customHeight="1" x14ac:dyDescent="0.2">
      <c r="B1263" s="44" t="s">
        <v>108</v>
      </c>
      <c r="C1263" s="23" t="s">
        <v>352</v>
      </c>
      <c r="D1263" s="23" t="s">
        <v>350</v>
      </c>
      <c r="E1263" s="23" t="s">
        <v>525</v>
      </c>
      <c r="F1263" s="23"/>
      <c r="G1263" s="23">
        <v>1</v>
      </c>
      <c r="H1263" s="23">
        <v>594.79999999999995</v>
      </c>
      <c r="I1263" s="23">
        <v>6</v>
      </c>
      <c r="J1263" s="35" t="s">
        <v>72</v>
      </c>
      <c r="K1263" s="23">
        <v>4</v>
      </c>
      <c r="L1263" s="64">
        <f>L1258*4</f>
        <v>46</v>
      </c>
      <c r="M1263" s="64" t="s">
        <v>77</v>
      </c>
      <c r="N1263" s="25">
        <v>45727</v>
      </c>
      <c r="O1263" s="64" t="s">
        <v>77</v>
      </c>
      <c r="P1263" s="64" t="s">
        <v>77</v>
      </c>
      <c r="Q1263" s="26">
        <v>45911</v>
      </c>
      <c r="R1263" s="26" t="s">
        <v>238</v>
      </c>
      <c r="S1263" s="23" t="s">
        <v>166</v>
      </c>
      <c r="T1263" s="23" t="s">
        <v>166</v>
      </c>
      <c r="U1263" s="110" t="s">
        <v>356</v>
      </c>
    </row>
    <row r="1264" spans="2:21" s="144" customFormat="1" ht="28.5" customHeight="1" x14ac:dyDescent="0.2">
      <c r="B1264" s="44" t="s">
        <v>108</v>
      </c>
      <c r="C1264" s="23" t="s">
        <v>352</v>
      </c>
      <c r="D1264" s="23" t="s">
        <v>350</v>
      </c>
      <c r="E1264" s="23" t="s">
        <v>525</v>
      </c>
      <c r="F1264" s="23"/>
      <c r="G1264" s="23">
        <v>1</v>
      </c>
      <c r="H1264" s="23">
        <v>594.79999999999995</v>
      </c>
      <c r="I1264" s="23">
        <v>7</v>
      </c>
      <c r="J1264" s="35" t="s">
        <v>72</v>
      </c>
      <c r="K1264" s="23">
        <v>5</v>
      </c>
      <c r="L1264" s="64">
        <f>L1258*5</f>
        <v>57.5</v>
      </c>
      <c r="M1264" s="64" t="s">
        <v>77</v>
      </c>
      <c r="N1264" s="25">
        <v>45727</v>
      </c>
      <c r="O1264" s="64" t="s">
        <v>77</v>
      </c>
      <c r="P1264" s="64" t="s">
        <v>77</v>
      </c>
      <c r="Q1264" s="26">
        <v>45911</v>
      </c>
      <c r="R1264" s="26" t="s">
        <v>238</v>
      </c>
      <c r="S1264" s="23" t="s">
        <v>166</v>
      </c>
      <c r="T1264" s="23" t="s">
        <v>166</v>
      </c>
      <c r="U1264" s="110" t="s">
        <v>356</v>
      </c>
    </row>
    <row r="1265" spans="2:21" s="144" customFormat="1" ht="28.5" customHeight="1" x14ac:dyDescent="0.2">
      <c r="B1265" s="44" t="s">
        <v>108</v>
      </c>
      <c r="C1265" s="23" t="s">
        <v>352</v>
      </c>
      <c r="D1265" s="23" t="s">
        <v>350</v>
      </c>
      <c r="E1265" s="23" t="s">
        <v>525</v>
      </c>
      <c r="F1265" s="23"/>
      <c r="G1265" s="23">
        <v>1</v>
      </c>
      <c r="H1265" s="23">
        <v>594.79999999999995</v>
      </c>
      <c r="I1265" s="23">
        <v>8</v>
      </c>
      <c r="J1265" s="35" t="s">
        <v>72</v>
      </c>
      <c r="K1265" s="23">
        <v>6</v>
      </c>
      <c r="L1265" s="64">
        <f>L1258*6</f>
        <v>69</v>
      </c>
      <c r="M1265" s="64" t="s">
        <v>77</v>
      </c>
      <c r="N1265" s="25">
        <v>45727</v>
      </c>
      <c r="O1265" s="64" t="s">
        <v>77</v>
      </c>
      <c r="P1265" s="64" t="s">
        <v>77</v>
      </c>
      <c r="Q1265" s="26">
        <v>45911</v>
      </c>
      <c r="R1265" s="26" t="s">
        <v>238</v>
      </c>
      <c r="S1265" s="23" t="s">
        <v>166</v>
      </c>
      <c r="T1265" s="23" t="s">
        <v>166</v>
      </c>
      <c r="U1265" s="110" t="s">
        <v>356</v>
      </c>
    </row>
    <row r="1266" spans="2:21" s="144" customFormat="1" ht="28.5" customHeight="1" x14ac:dyDescent="0.2">
      <c r="B1266" s="44" t="s">
        <v>108</v>
      </c>
      <c r="C1266" s="23" t="s">
        <v>352</v>
      </c>
      <c r="D1266" s="23" t="s">
        <v>350</v>
      </c>
      <c r="E1266" s="23" t="s">
        <v>525</v>
      </c>
      <c r="F1266" s="23"/>
      <c r="G1266" s="23">
        <v>1</v>
      </c>
      <c r="H1266" s="23">
        <v>594.79999999999995</v>
      </c>
      <c r="I1266" s="23">
        <v>9</v>
      </c>
      <c r="J1266" s="35" t="s">
        <v>72</v>
      </c>
      <c r="K1266" s="23">
        <v>7</v>
      </c>
      <c r="L1266" s="64">
        <f>L1258*7</f>
        <v>80.5</v>
      </c>
      <c r="M1266" s="64" t="s">
        <v>77</v>
      </c>
      <c r="N1266" s="25">
        <v>45727</v>
      </c>
      <c r="O1266" s="64" t="s">
        <v>77</v>
      </c>
      <c r="P1266" s="64" t="s">
        <v>77</v>
      </c>
      <c r="Q1266" s="26">
        <v>45911</v>
      </c>
      <c r="R1266" s="26" t="s">
        <v>238</v>
      </c>
      <c r="S1266" s="23" t="s">
        <v>166</v>
      </c>
      <c r="T1266" s="23" t="s">
        <v>166</v>
      </c>
      <c r="U1266" s="110" t="s">
        <v>356</v>
      </c>
    </row>
    <row r="1267" spans="2:21" s="144" customFormat="1" ht="28.5" customHeight="1" x14ac:dyDescent="0.2">
      <c r="B1267" s="44" t="s">
        <v>108</v>
      </c>
      <c r="C1267" s="23" t="s">
        <v>352</v>
      </c>
      <c r="D1267" s="23" t="s">
        <v>350</v>
      </c>
      <c r="E1267" s="23" t="s">
        <v>525</v>
      </c>
      <c r="F1267" s="23"/>
      <c r="G1267" s="23">
        <v>1</v>
      </c>
      <c r="H1267" s="23">
        <v>594.79999999999995</v>
      </c>
      <c r="I1267" s="23">
        <v>10</v>
      </c>
      <c r="J1267" s="35" t="s">
        <v>72</v>
      </c>
      <c r="K1267" s="23">
        <v>8</v>
      </c>
      <c r="L1267" s="64">
        <f>L1258*8</f>
        <v>92</v>
      </c>
      <c r="M1267" s="64" t="s">
        <v>77</v>
      </c>
      <c r="N1267" s="25">
        <v>45727</v>
      </c>
      <c r="O1267" s="64" t="s">
        <v>77</v>
      </c>
      <c r="P1267" s="64" t="s">
        <v>77</v>
      </c>
      <c r="Q1267" s="26">
        <v>45911</v>
      </c>
      <c r="R1267" s="26" t="s">
        <v>238</v>
      </c>
      <c r="S1267" s="23" t="s">
        <v>166</v>
      </c>
      <c r="T1267" s="23" t="s">
        <v>166</v>
      </c>
      <c r="U1267" s="110" t="s">
        <v>356</v>
      </c>
    </row>
    <row r="1268" spans="2:21" s="144" customFormat="1" ht="28.5" customHeight="1" x14ac:dyDescent="0.2">
      <c r="B1268" s="44" t="s">
        <v>108</v>
      </c>
      <c r="C1268" s="23" t="s">
        <v>352</v>
      </c>
      <c r="D1268" s="23" t="s">
        <v>350</v>
      </c>
      <c r="E1268" s="23" t="s">
        <v>525</v>
      </c>
      <c r="F1268" s="23"/>
      <c r="G1268" s="23">
        <v>1</v>
      </c>
      <c r="H1268" s="23">
        <v>594.79999999999995</v>
      </c>
      <c r="I1268" s="23">
        <v>11</v>
      </c>
      <c r="J1268" s="35" t="s">
        <v>100</v>
      </c>
      <c r="K1268" s="23">
        <v>2</v>
      </c>
      <c r="L1268" s="64" t="s">
        <v>77</v>
      </c>
      <c r="M1268" s="64" t="s">
        <v>77</v>
      </c>
      <c r="N1268" s="25">
        <v>45727</v>
      </c>
      <c r="O1268" s="64" t="s">
        <v>77</v>
      </c>
      <c r="P1268" s="64" t="s">
        <v>77</v>
      </c>
      <c r="Q1268" s="26">
        <v>45911</v>
      </c>
      <c r="R1268" s="26" t="s">
        <v>238</v>
      </c>
      <c r="S1268" s="23" t="s">
        <v>166</v>
      </c>
      <c r="T1268" s="23" t="s">
        <v>166</v>
      </c>
      <c r="U1268" s="110" t="s">
        <v>356</v>
      </c>
    </row>
    <row r="1269" spans="2:21" s="144" customFormat="1" ht="28.5" customHeight="1" x14ac:dyDescent="0.2">
      <c r="B1269" s="44" t="s">
        <v>108</v>
      </c>
      <c r="C1269" s="23" t="s">
        <v>352</v>
      </c>
      <c r="D1269" s="23" t="s">
        <v>350</v>
      </c>
      <c r="E1269" s="23" t="s">
        <v>525</v>
      </c>
      <c r="F1269" s="23"/>
      <c r="G1269" s="23">
        <v>1</v>
      </c>
      <c r="H1269" s="23">
        <v>594.79999999999995</v>
      </c>
      <c r="I1269" s="23">
        <v>12</v>
      </c>
      <c r="J1269" s="35" t="s">
        <v>167</v>
      </c>
      <c r="K1269" s="23" t="s">
        <v>77</v>
      </c>
      <c r="L1269" s="64" t="s">
        <v>77</v>
      </c>
      <c r="M1269" s="64" t="s">
        <v>77</v>
      </c>
      <c r="N1269" s="25">
        <v>45727</v>
      </c>
      <c r="O1269" s="64" t="s">
        <v>77</v>
      </c>
      <c r="P1269" s="64" t="s">
        <v>77</v>
      </c>
      <c r="Q1269" s="26">
        <v>45911</v>
      </c>
      <c r="R1269" s="26" t="s">
        <v>238</v>
      </c>
      <c r="S1269" s="23" t="s">
        <v>166</v>
      </c>
      <c r="T1269" s="23" t="s">
        <v>166</v>
      </c>
      <c r="U1269" s="110" t="s">
        <v>356</v>
      </c>
    </row>
    <row r="1270" spans="2:21" s="144" customFormat="1" ht="28.5" customHeight="1" x14ac:dyDescent="0.2">
      <c r="B1270" s="44" t="s">
        <v>108</v>
      </c>
      <c r="C1270" s="23" t="s">
        <v>352</v>
      </c>
      <c r="D1270" s="23" t="s">
        <v>350</v>
      </c>
      <c r="E1270" s="23" t="s">
        <v>526</v>
      </c>
      <c r="F1270" s="23"/>
      <c r="G1270" s="23">
        <v>1</v>
      </c>
      <c r="H1270" s="23">
        <v>594.79999999999995</v>
      </c>
      <c r="I1270" s="23">
        <v>1</v>
      </c>
      <c r="J1270" s="35" t="s">
        <v>76</v>
      </c>
      <c r="K1270" s="23">
        <v>2</v>
      </c>
      <c r="L1270" s="24">
        <v>11.7</v>
      </c>
      <c r="M1270" s="64" t="s">
        <v>77</v>
      </c>
      <c r="N1270" s="25">
        <v>45727</v>
      </c>
      <c r="O1270" s="64" t="s">
        <v>77</v>
      </c>
      <c r="P1270" s="64" t="s">
        <v>77</v>
      </c>
      <c r="Q1270" s="26">
        <v>45911</v>
      </c>
      <c r="R1270" s="26" t="s">
        <v>238</v>
      </c>
      <c r="S1270" s="23" t="s">
        <v>166</v>
      </c>
      <c r="T1270" s="23" t="s">
        <v>166</v>
      </c>
      <c r="U1270" s="110" t="s">
        <v>356</v>
      </c>
    </row>
    <row r="1271" spans="2:21" s="144" customFormat="1" ht="28.5" customHeight="1" x14ac:dyDescent="0.2">
      <c r="B1271" s="44" t="s">
        <v>108</v>
      </c>
      <c r="C1271" s="23" t="s">
        <v>352</v>
      </c>
      <c r="D1271" s="23" t="s">
        <v>350</v>
      </c>
      <c r="E1271" s="23" t="s">
        <v>526</v>
      </c>
      <c r="F1271" s="23"/>
      <c r="G1271" s="23">
        <v>1</v>
      </c>
      <c r="H1271" s="23">
        <v>594.79999999999995</v>
      </c>
      <c r="I1271" s="23">
        <v>2</v>
      </c>
      <c r="J1271" s="35" t="s">
        <v>82</v>
      </c>
      <c r="K1271" s="23">
        <v>2</v>
      </c>
      <c r="L1271" s="24">
        <f>L1270*2</f>
        <v>23.4</v>
      </c>
      <c r="M1271" s="64" t="s">
        <v>77</v>
      </c>
      <c r="N1271" s="25">
        <v>45727</v>
      </c>
      <c r="O1271" s="64" t="s">
        <v>77</v>
      </c>
      <c r="P1271" s="64" t="s">
        <v>77</v>
      </c>
      <c r="Q1271" s="26">
        <v>45911</v>
      </c>
      <c r="R1271" s="26" t="s">
        <v>238</v>
      </c>
      <c r="S1271" s="23" t="s">
        <v>166</v>
      </c>
      <c r="T1271" s="23" t="s">
        <v>166</v>
      </c>
      <c r="U1271" s="110" t="s">
        <v>356</v>
      </c>
    </row>
    <row r="1272" spans="2:21" s="144" customFormat="1" ht="28.5" customHeight="1" x14ac:dyDescent="0.2">
      <c r="B1272" s="44" t="s">
        <v>108</v>
      </c>
      <c r="C1272" s="23" t="s">
        <v>352</v>
      </c>
      <c r="D1272" s="23" t="s">
        <v>350</v>
      </c>
      <c r="E1272" s="23" t="s">
        <v>526</v>
      </c>
      <c r="F1272" s="23"/>
      <c r="G1272" s="23">
        <v>1</v>
      </c>
      <c r="H1272" s="23">
        <v>594.79999999999995</v>
      </c>
      <c r="I1272" s="23">
        <v>3</v>
      </c>
      <c r="J1272" s="35" t="s">
        <v>95</v>
      </c>
      <c r="K1272" s="23">
        <v>3</v>
      </c>
      <c r="L1272" s="64">
        <f>L1270*1.5</f>
        <v>17.549999999999997</v>
      </c>
      <c r="M1272" s="64" t="s">
        <v>77</v>
      </c>
      <c r="N1272" s="25">
        <v>45727</v>
      </c>
      <c r="O1272" s="64" t="s">
        <v>77</v>
      </c>
      <c r="P1272" s="64" t="s">
        <v>77</v>
      </c>
      <c r="Q1272" s="26">
        <v>45911</v>
      </c>
      <c r="R1272" s="26" t="s">
        <v>238</v>
      </c>
      <c r="S1272" s="23" t="s">
        <v>166</v>
      </c>
      <c r="T1272" s="23" t="s">
        <v>166</v>
      </c>
      <c r="U1272" s="110" t="s">
        <v>356</v>
      </c>
    </row>
    <row r="1273" spans="2:21" s="144" customFormat="1" ht="28.5" customHeight="1" x14ac:dyDescent="0.2">
      <c r="B1273" s="44" t="s">
        <v>108</v>
      </c>
      <c r="C1273" s="23" t="s">
        <v>352</v>
      </c>
      <c r="D1273" s="23" t="s">
        <v>350</v>
      </c>
      <c r="E1273" s="23" t="s">
        <v>526</v>
      </c>
      <c r="F1273" s="23"/>
      <c r="G1273" s="23">
        <v>1</v>
      </c>
      <c r="H1273" s="23">
        <v>594.79999999999995</v>
      </c>
      <c r="I1273" s="23">
        <v>4</v>
      </c>
      <c r="J1273" s="35" t="s">
        <v>97</v>
      </c>
      <c r="K1273" s="23">
        <v>3</v>
      </c>
      <c r="L1273" s="64">
        <f>L1270*3</f>
        <v>35.099999999999994</v>
      </c>
      <c r="M1273" s="64" t="s">
        <v>77</v>
      </c>
      <c r="N1273" s="25">
        <v>45727</v>
      </c>
      <c r="O1273" s="64" t="s">
        <v>77</v>
      </c>
      <c r="P1273" s="64" t="s">
        <v>77</v>
      </c>
      <c r="Q1273" s="26">
        <v>45911</v>
      </c>
      <c r="R1273" s="26" t="s">
        <v>238</v>
      </c>
      <c r="S1273" s="23" t="s">
        <v>166</v>
      </c>
      <c r="T1273" s="23" t="s">
        <v>166</v>
      </c>
      <c r="U1273" s="110" t="s">
        <v>356</v>
      </c>
    </row>
    <row r="1274" spans="2:21" s="144" customFormat="1" ht="28.5" customHeight="1" x14ac:dyDescent="0.2">
      <c r="B1274" s="44" t="s">
        <v>108</v>
      </c>
      <c r="C1274" s="23" t="s">
        <v>352</v>
      </c>
      <c r="D1274" s="23" t="s">
        <v>350</v>
      </c>
      <c r="E1274" s="23" t="s">
        <v>526</v>
      </c>
      <c r="F1274" s="23"/>
      <c r="G1274" s="23">
        <v>1</v>
      </c>
      <c r="H1274" s="23">
        <v>594.79999999999995</v>
      </c>
      <c r="I1274" s="23">
        <v>5</v>
      </c>
      <c r="J1274" s="35" t="s">
        <v>96</v>
      </c>
      <c r="K1274" s="23">
        <v>4</v>
      </c>
      <c r="L1274" s="64">
        <f>L1270*2</f>
        <v>23.4</v>
      </c>
      <c r="M1274" s="64" t="s">
        <v>77</v>
      </c>
      <c r="N1274" s="25">
        <v>45727</v>
      </c>
      <c r="O1274" s="64" t="s">
        <v>77</v>
      </c>
      <c r="P1274" s="64" t="s">
        <v>77</v>
      </c>
      <c r="Q1274" s="26">
        <v>45911</v>
      </c>
      <c r="R1274" s="26" t="s">
        <v>238</v>
      </c>
      <c r="S1274" s="23" t="s">
        <v>166</v>
      </c>
      <c r="T1274" s="23" t="s">
        <v>166</v>
      </c>
      <c r="U1274" s="110" t="s">
        <v>356</v>
      </c>
    </row>
    <row r="1275" spans="2:21" s="144" customFormat="1" ht="28.5" customHeight="1" x14ac:dyDescent="0.2">
      <c r="B1275" s="44" t="s">
        <v>108</v>
      </c>
      <c r="C1275" s="23" t="s">
        <v>352</v>
      </c>
      <c r="D1275" s="23" t="s">
        <v>350</v>
      </c>
      <c r="E1275" s="23" t="s">
        <v>526</v>
      </c>
      <c r="F1275" s="23"/>
      <c r="G1275" s="23">
        <v>1</v>
      </c>
      <c r="H1275" s="23">
        <v>594.79999999999995</v>
      </c>
      <c r="I1275" s="23">
        <v>6</v>
      </c>
      <c r="J1275" s="35" t="s">
        <v>72</v>
      </c>
      <c r="K1275" s="23">
        <v>4</v>
      </c>
      <c r="L1275" s="64">
        <f>L1270*4</f>
        <v>46.8</v>
      </c>
      <c r="M1275" s="64" t="s">
        <v>77</v>
      </c>
      <c r="N1275" s="25">
        <v>45727</v>
      </c>
      <c r="O1275" s="64" t="s">
        <v>77</v>
      </c>
      <c r="P1275" s="64" t="s">
        <v>77</v>
      </c>
      <c r="Q1275" s="26">
        <v>45911</v>
      </c>
      <c r="R1275" s="26" t="s">
        <v>238</v>
      </c>
      <c r="S1275" s="23" t="s">
        <v>166</v>
      </c>
      <c r="T1275" s="23" t="s">
        <v>166</v>
      </c>
      <c r="U1275" s="110" t="s">
        <v>356</v>
      </c>
    </row>
    <row r="1276" spans="2:21" s="144" customFormat="1" ht="28.5" customHeight="1" x14ac:dyDescent="0.2">
      <c r="B1276" s="44" t="s">
        <v>108</v>
      </c>
      <c r="C1276" s="23" t="s">
        <v>352</v>
      </c>
      <c r="D1276" s="23" t="s">
        <v>350</v>
      </c>
      <c r="E1276" s="23" t="s">
        <v>526</v>
      </c>
      <c r="F1276" s="23"/>
      <c r="G1276" s="23">
        <v>1</v>
      </c>
      <c r="H1276" s="23">
        <v>594.79999999999995</v>
      </c>
      <c r="I1276" s="23">
        <v>7</v>
      </c>
      <c r="J1276" s="35" t="s">
        <v>72</v>
      </c>
      <c r="K1276" s="23">
        <v>5</v>
      </c>
      <c r="L1276" s="64">
        <f>L1270*5</f>
        <v>58.5</v>
      </c>
      <c r="M1276" s="64" t="s">
        <v>77</v>
      </c>
      <c r="N1276" s="25">
        <v>45727</v>
      </c>
      <c r="O1276" s="64" t="s">
        <v>77</v>
      </c>
      <c r="P1276" s="64" t="s">
        <v>77</v>
      </c>
      <c r="Q1276" s="26">
        <v>45911</v>
      </c>
      <c r="R1276" s="26" t="s">
        <v>238</v>
      </c>
      <c r="S1276" s="23" t="s">
        <v>166</v>
      </c>
      <c r="T1276" s="23" t="s">
        <v>166</v>
      </c>
      <c r="U1276" s="110" t="s">
        <v>356</v>
      </c>
    </row>
    <row r="1277" spans="2:21" s="144" customFormat="1" ht="28.5" customHeight="1" x14ac:dyDescent="0.2">
      <c r="B1277" s="44" t="s">
        <v>108</v>
      </c>
      <c r="C1277" s="23" t="s">
        <v>352</v>
      </c>
      <c r="D1277" s="23" t="s">
        <v>350</v>
      </c>
      <c r="E1277" s="23" t="s">
        <v>526</v>
      </c>
      <c r="F1277" s="23"/>
      <c r="G1277" s="23">
        <v>1</v>
      </c>
      <c r="H1277" s="23">
        <v>594.79999999999995</v>
      </c>
      <c r="I1277" s="23">
        <v>8</v>
      </c>
      <c r="J1277" s="35" t="s">
        <v>72</v>
      </c>
      <c r="K1277" s="23">
        <v>6</v>
      </c>
      <c r="L1277" s="64">
        <f>L1270*6</f>
        <v>70.199999999999989</v>
      </c>
      <c r="M1277" s="64" t="s">
        <v>77</v>
      </c>
      <c r="N1277" s="25">
        <v>45727</v>
      </c>
      <c r="O1277" s="64" t="s">
        <v>77</v>
      </c>
      <c r="P1277" s="64" t="s">
        <v>77</v>
      </c>
      <c r="Q1277" s="26">
        <v>45911</v>
      </c>
      <c r="R1277" s="26" t="s">
        <v>238</v>
      </c>
      <c r="S1277" s="23" t="s">
        <v>166</v>
      </c>
      <c r="T1277" s="23" t="s">
        <v>166</v>
      </c>
      <c r="U1277" s="110" t="s">
        <v>356</v>
      </c>
    </row>
    <row r="1278" spans="2:21" s="144" customFormat="1" ht="28.5" customHeight="1" x14ac:dyDescent="0.2">
      <c r="B1278" s="44" t="s">
        <v>108</v>
      </c>
      <c r="C1278" s="23" t="s">
        <v>352</v>
      </c>
      <c r="D1278" s="23" t="s">
        <v>350</v>
      </c>
      <c r="E1278" s="23" t="s">
        <v>526</v>
      </c>
      <c r="F1278" s="23"/>
      <c r="G1278" s="23">
        <v>1</v>
      </c>
      <c r="H1278" s="23">
        <v>594.79999999999995</v>
      </c>
      <c r="I1278" s="23">
        <v>9</v>
      </c>
      <c r="J1278" s="35" t="s">
        <v>72</v>
      </c>
      <c r="K1278" s="23">
        <v>7</v>
      </c>
      <c r="L1278" s="64">
        <f>L1270*7</f>
        <v>81.899999999999991</v>
      </c>
      <c r="M1278" s="64" t="s">
        <v>77</v>
      </c>
      <c r="N1278" s="25">
        <v>45727</v>
      </c>
      <c r="O1278" s="64" t="s">
        <v>77</v>
      </c>
      <c r="P1278" s="64" t="s">
        <v>77</v>
      </c>
      <c r="Q1278" s="26">
        <v>45911</v>
      </c>
      <c r="R1278" s="26" t="s">
        <v>238</v>
      </c>
      <c r="S1278" s="23" t="s">
        <v>166</v>
      </c>
      <c r="T1278" s="23" t="s">
        <v>166</v>
      </c>
      <c r="U1278" s="110" t="s">
        <v>356</v>
      </c>
    </row>
    <row r="1279" spans="2:21" s="144" customFormat="1" ht="28.5" customHeight="1" x14ac:dyDescent="0.2">
      <c r="B1279" s="44" t="s">
        <v>108</v>
      </c>
      <c r="C1279" s="23" t="s">
        <v>352</v>
      </c>
      <c r="D1279" s="23" t="s">
        <v>350</v>
      </c>
      <c r="E1279" s="23" t="s">
        <v>526</v>
      </c>
      <c r="F1279" s="23"/>
      <c r="G1279" s="23">
        <v>1</v>
      </c>
      <c r="H1279" s="23">
        <v>594.79999999999995</v>
      </c>
      <c r="I1279" s="23">
        <v>10</v>
      </c>
      <c r="J1279" s="35" t="s">
        <v>72</v>
      </c>
      <c r="K1279" s="23">
        <v>8</v>
      </c>
      <c r="L1279" s="64">
        <f>L1270*8</f>
        <v>93.6</v>
      </c>
      <c r="M1279" s="64" t="s">
        <v>77</v>
      </c>
      <c r="N1279" s="25">
        <v>45727</v>
      </c>
      <c r="O1279" s="64" t="s">
        <v>77</v>
      </c>
      <c r="P1279" s="64" t="s">
        <v>77</v>
      </c>
      <c r="Q1279" s="26">
        <v>45911</v>
      </c>
      <c r="R1279" s="26" t="s">
        <v>238</v>
      </c>
      <c r="S1279" s="23" t="s">
        <v>166</v>
      </c>
      <c r="T1279" s="23" t="s">
        <v>166</v>
      </c>
      <c r="U1279" s="110" t="s">
        <v>356</v>
      </c>
    </row>
    <row r="1280" spans="2:21" s="144" customFormat="1" ht="28.5" customHeight="1" x14ac:dyDescent="0.2">
      <c r="B1280" s="44" t="s">
        <v>108</v>
      </c>
      <c r="C1280" s="23" t="s">
        <v>352</v>
      </c>
      <c r="D1280" s="23" t="s">
        <v>350</v>
      </c>
      <c r="E1280" s="23" t="s">
        <v>526</v>
      </c>
      <c r="F1280" s="23"/>
      <c r="G1280" s="23">
        <v>1</v>
      </c>
      <c r="H1280" s="23">
        <v>594.79999999999995</v>
      </c>
      <c r="I1280" s="23">
        <v>11</v>
      </c>
      <c r="J1280" s="35" t="s">
        <v>100</v>
      </c>
      <c r="K1280" s="23">
        <v>2</v>
      </c>
      <c r="L1280" s="64" t="s">
        <v>77</v>
      </c>
      <c r="M1280" s="64" t="s">
        <v>77</v>
      </c>
      <c r="N1280" s="25">
        <v>45727</v>
      </c>
      <c r="O1280" s="64" t="s">
        <v>77</v>
      </c>
      <c r="P1280" s="64" t="s">
        <v>77</v>
      </c>
      <c r="Q1280" s="26">
        <v>45911</v>
      </c>
      <c r="R1280" s="26" t="s">
        <v>238</v>
      </c>
      <c r="S1280" s="23" t="s">
        <v>166</v>
      </c>
      <c r="T1280" s="23" t="s">
        <v>166</v>
      </c>
      <c r="U1280" s="110" t="s">
        <v>356</v>
      </c>
    </row>
    <row r="1281" spans="2:21" s="144" customFormat="1" ht="28.5" customHeight="1" x14ac:dyDescent="0.2">
      <c r="B1281" s="44" t="s">
        <v>108</v>
      </c>
      <c r="C1281" s="23" t="s">
        <v>352</v>
      </c>
      <c r="D1281" s="23" t="s">
        <v>350</v>
      </c>
      <c r="E1281" s="23" t="s">
        <v>526</v>
      </c>
      <c r="F1281" s="23"/>
      <c r="G1281" s="23">
        <v>1</v>
      </c>
      <c r="H1281" s="23">
        <v>594.79999999999995</v>
      </c>
      <c r="I1281" s="23">
        <v>12</v>
      </c>
      <c r="J1281" s="35" t="s">
        <v>167</v>
      </c>
      <c r="K1281" s="23" t="s">
        <v>77</v>
      </c>
      <c r="L1281" s="64" t="s">
        <v>77</v>
      </c>
      <c r="M1281" s="64" t="s">
        <v>77</v>
      </c>
      <c r="N1281" s="25">
        <v>45727</v>
      </c>
      <c r="O1281" s="64" t="s">
        <v>77</v>
      </c>
      <c r="P1281" s="64" t="s">
        <v>77</v>
      </c>
      <c r="Q1281" s="26">
        <v>45911</v>
      </c>
      <c r="R1281" s="26" t="s">
        <v>238</v>
      </c>
      <c r="S1281" s="23" t="s">
        <v>166</v>
      </c>
      <c r="T1281" s="23" t="s">
        <v>166</v>
      </c>
      <c r="U1281" s="110" t="s">
        <v>356</v>
      </c>
    </row>
    <row r="1282" spans="2:21" s="144" customFormat="1" ht="28.5" customHeight="1" x14ac:dyDescent="0.2">
      <c r="B1282" s="44" t="s">
        <v>108</v>
      </c>
      <c r="C1282" s="23" t="s">
        <v>352</v>
      </c>
      <c r="D1282" s="23" t="s">
        <v>350</v>
      </c>
      <c r="E1282" s="23" t="s">
        <v>527</v>
      </c>
      <c r="F1282" s="23"/>
      <c r="G1282" s="23">
        <v>1</v>
      </c>
      <c r="H1282" s="23">
        <v>594.79999999999995</v>
      </c>
      <c r="I1282" s="23">
        <v>1</v>
      </c>
      <c r="J1282" s="35" t="s">
        <v>76</v>
      </c>
      <c r="K1282" s="23">
        <v>2</v>
      </c>
      <c r="L1282" s="24">
        <v>15.5</v>
      </c>
      <c r="M1282" s="64" t="s">
        <v>77</v>
      </c>
      <c r="N1282" s="25">
        <v>45727</v>
      </c>
      <c r="O1282" s="64" t="s">
        <v>77</v>
      </c>
      <c r="P1282" s="64" t="s">
        <v>77</v>
      </c>
      <c r="Q1282" s="26">
        <v>45911</v>
      </c>
      <c r="R1282" s="26" t="s">
        <v>238</v>
      </c>
      <c r="S1282" s="23" t="s">
        <v>166</v>
      </c>
      <c r="T1282" s="23" t="s">
        <v>166</v>
      </c>
      <c r="U1282" s="110" t="s">
        <v>356</v>
      </c>
    </row>
    <row r="1283" spans="2:21" s="144" customFormat="1" ht="28.5" customHeight="1" x14ac:dyDescent="0.2">
      <c r="B1283" s="44" t="s">
        <v>108</v>
      </c>
      <c r="C1283" s="23" t="s">
        <v>352</v>
      </c>
      <c r="D1283" s="23" t="s">
        <v>350</v>
      </c>
      <c r="E1283" s="23" t="s">
        <v>527</v>
      </c>
      <c r="F1283" s="23"/>
      <c r="G1283" s="23">
        <v>1</v>
      </c>
      <c r="H1283" s="23">
        <v>594.79999999999995</v>
      </c>
      <c r="I1283" s="23">
        <v>2</v>
      </c>
      <c r="J1283" s="35" t="s">
        <v>82</v>
      </c>
      <c r="K1283" s="23">
        <v>2</v>
      </c>
      <c r="L1283" s="24">
        <f>L1282*2</f>
        <v>31</v>
      </c>
      <c r="M1283" s="64" t="s">
        <v>77</v>
      </c>
      <c r="N1283" s="25">
        <v>45727</v>
      </c>
      <c r="O1283" s="64" t="s">
        <v>77</v>
      </c>
      <c r="P1283" s="64" t="s">
        <v>77</v>
      </c>
      <c r="Q1283" s="26">
        <v>45911</v>
      </c>
      <c r="R1283" s="26" t="s">
        <v>238</v>
      </c>
      <c r="S1283" s="23" t="s">
        <v>166</v>
      </c>
      <c r="T1283" s="23" t="s">
        <v>166</v>
      </c>
      <c r="U1283" s="110" t="s">
        <v>356</v>
      </c>
    </row>
    <row r="1284" spans="2:21" s="144" customFormat="1" ht="28.5" customHeight="1" x14ac:dyDescent="0.2">
      <c r="B1284" s="44" t="s">
        <v>108</v>
      </c>
      <c r="C1284" s="23" t="s">
        <v>352</v>
      </c>
      <c r="D1284" s="23" t="s">
        <v>350</v>
      </c>
      <c r="E1284" s="23" t="s">
        <v>527</v>
      </c>
      <c r="F1284" s="23"/>
      <c r="G1284" s="23">
        <v>1</v>
      </c>
      <c r="H1284" s="23">
        <v>594.79999999999995</v>
      </c>
      <c r="I1284" s="23">
        <v>3</v>
      </c>
      <c r="J1284" s="35" t="s">
        <v>95</v>
      </c>
      <c r="K1284" s="23">
        <v>3</v>
      </c>
      <c r="L1284" s="64">
        <f>L1282*1.5</f>
        <v>23.25</v>
      </c>
      <c r="M1284" s="64" t="s">
        <v>77</v>
      </c>
      <c r="N1284" s="25">
        <v>45727</v>
      </c>
      <c r="O1284" s="64" t="s">
        <v>77</v>
      </c>
      <c r="P1284" s="64" t="s">
        <v>77</v>
      </c>
      <c r="Q1284" s="26">
        <v>45911</v>
      </c>
      <c r="R1284" s="26" t="s">
        <v>238</v>
      </c>
      <c r="S1284" s="23" t="s">
        <v>166</v>
      </c>
      <c r="T1284" s="23" t="s">
        <v>166</v>
      </c>
      <c r="U1284" s="110" t="s">
        <v>356</v>
      </c>
    </row>
    <row r="1285" spans="2:21" s="144" customFormat="1" ht="28.5" customHeight="1" x14ac:dyDescent="0.2">
      <c r="B1285" s="44" t="s">
        <v>108</v>
      </c>
      <c r="C1285" s="23" t="s">
        <v>352</v>
      </c>
      <c r="D1285" s="23" t="s">
        <v>350</v>
      </c>
      <c r="E1285" s="23" t="s">
        <v>527</v>
      </c>
      <c r="F1285" s="23"/>
      <c r="G1285" s="23">
        <v>1</v>
      </c>
      <c r="H1285" s="23">
        <v>594.79999999999995</v>
      </c>
      <c r="I1285" s="23">
        <v>4</v>
      </c>
      <c r="J1285" s="35" t="s">
        <v>97</v>
      </c>
      <c r="K1285" s="23">
        <v>3</v>
      </c>
      <c r="L1285" s="64">
        <f>L1282*3</f>
        <v>46.5</v>
      </c>
      <c r="M1285" s="64" t="s">
        <v>77</v>
      </c>
      <c r="N1285" s="25">
        <v>45727</v>
      </c>
      <c r="O1285" s="64" t="s">
        <v>77</v>
      </c>
      <c r="P1285" s="64" t="s">
        <v>77</v>
      </c>
      <c r="Q1285" s="26">
        <v>45911</v>
      </c>
      <c r="R1285" s="26" t="s">
        <v>238</v>
      </c>
      <c r="S1285" s="23" t="s">
        <v>166</v>
      </c>
      <c r="T1285" s="23" t="s">
        <v>166</v>
      </c>
      <c r="U1285" s="110" t="s">
        <v>356</v>
      </c>
    </row>
    <row r="1286" spans="2:21" s="144" customFormat="1" ht="28.5" customHeight="1" x14ac:dyDescent="0.2">
      <c r="B1286" s="44" t="s">
        <v>108</v>
      </c>
      <c r="C1286" s="23" t="s">
        <v>352</v>
      </c>
      <c r="D1286" s="23" t="s">
        <v>350</v>
      </c>
      <c r="E1286" s="23" t="s">
        <v>527</v>
      </c>
      <c r="F1286" s="23"/>
      <c r="G1286" s="23">
        <v>1</v>
      </c>
      <c r="H1286" s="23">
        <v>594.79999999999995</v>
      </c>
      <c r="I1286" s="23">
        <v>5</v>
      </c>
      <c r="J1286" s="35" t="s">
        <v>96</v>
      </c>
      <c r="K1286" s="23">
        <v>4</v>
      </c>
      <c r="L1286" s="64">
        <f>L1282*2</f>
        <v>31</v>
      </c>
      <c r="M1286" s="64" t="s">
        <v>77</v>
      </c>
      <c r="N1286" s="25">
        <v>45727</v>
      </c>
      <c r="O1286" s="64" t="s">
        <v>77</v>
      </c>
      <c r="P1286" s="64" t="s">
        <v>77</v>
      </c>
      <c r="Q1286" s="26">
        <v>45911</v>
      </c>
      <c r="R1286" s="26" t="s">
        <v>238</v>
      </c>
      <c r="S1286" s="23" t="s">
        <v>166</v>
      </c>
      <c r="T1286" s="23" t="s">
        <v>166</v>
      </c>
      <c r="U1286" s="110" t="s">
        <v>356</v>
      </c>
    </row>
    <row r="1287" spans="2:21" s="144" customFormat="1" ht="28.5" customHeight="1" x14ac:dyDescent="0.2">
      <c r="B1287" s="44" t="s">
        <v>108</v>
      </c>
      <c r="C1287" s="23" t="s">
        <v>352</v>
      </c>
      <c r="D1287" s="23" t="s">
        <v>350</v>
      </c>
      <c r="E1287" s="23" t="s">
        <v>527</v>
      </c>
      <c r="F1287" s="23"/>
      <c r="G1287" s="23">
        <v>1</v>
      </c>
      <c r="H1287" s="23">
        <v>594.79999999999995</v>
      </c>
      <c r="I1287" s="23">
        <v>6</v>
      </c>
      <c r="J1287" s="35" t="s">
        <v>72</v>
      </c>
      <c r="K1287" s="23">
        <v>4</v>
      </c>
      <c r="L1287" s="64">
        <f>L1282*4</f>
        <v>62</v>
      </c>
      <c r="M1287" s="64" t="s">
        <v>77</v>
      </c>
      <c r="N1287" s="25">
        <v>45727</v>
      </c>
      <c r="O1287" s="64" t="s">
        <v>77</v>
      </c>
      <c r="P1287" s="64" t="s">
        <v>77</v>
      </c>
      <c r="Q1287" s="26">
        <v>45911</v>
      </c>
      <c r="R1287" s="26" t="s">
        <v>238</v>
      </c>
      <c r="S1287" s="23" t="s">
        <v>166</v>
      </c>
      <c r="T1287" s="23" t="s">
        <v>166</v>
      </c>
      <c r="U1287" s="110" t="s">
        <v>356</v>
      </c>
    </row>
    <row r="1288" spans="2:21" s="144" customFormat="1" ht="28.5" customHeight="1" x14ac:dyDescent="0.2">
      <c r="B1288" s="44" t="s">
        <v>108</v>
      </c>
      <c r="C1288" s="23" t="s">
        <v>352</v>
      </c>
      <c r="D1288" s="23" t="s">
        <v>350</v>
      </c>
      <c r="E1288" s="23" t="s">
        <v>527</v>
      </c>
      <c r="F1288" s="23"/>
      <c r="G1288" s="23">
        <v>1</v>
      </c>
      <c r="H1288" s="23">
        <v>594.79999999999995</v>
      </c>
      <c r="I1288" s="23">
        <v>7</v>
      </c>
      <c r="J1288" s="35" t="s">
        <v>72</v>
      </c>
      <c r="K1288" s="23">
        <v>5</v>
      </c>
      <c r="L1288" s="64">
        <f>L1282*5</f>
        <v>77.5</v>
      </c>
      <c r="M1288" s="64" t="s">
        <v>77</v>
      </c>
      <c r="N1288" s="25">
        <v>45727</v>
      </c>
      <c r="O1288" s="64" t="s">
        <v>77</v>
      </c>
      <c r="P1288" s="64" t="s">
        <v>77</v>
      </c>
      <c r="Q1288" s="26">
        <v>45911</v>
      </c>
      <c r="R1288" s="26" t="s">
        <v>238</v>
      </c>
      <c r="S1288" s="23" t="s">
        <v>166</v>
      </c>
      <c r="T1288" s="23" t="s">
        <v>166</v>
      </c>
      <c r="U1288" s="110" t="s">
        <v>356</v>
      </c>
    </row>
    <row r="1289" spans="2:21" s="144" customFormat="1" ht="28.5" customHeight="1" x14ac:dyDescent="0.2">
      <c r="B1289" s="44" t="s">
        <v>108</v>
      </c>
      <c r="C1289" s="23" t="s">
        <v>352</v>
      </c>
      <c r="D1289" s="23" t="s">
        <v>350</v>
      </c>
      <c r="E1289" s="23" t="s">
        <v>527</v>
      </c>
      <c r="F1289" s="23"/>
      <c r="G1289" s="23">
        <v>1</v>
      </c>
      <c r="H1289" s="23">
        <v>594.79999999999995</v>
      </c>
      <c r="I1289" s="23">
        <v>8</v>
      </c>
      <c r="J1289" s="35" t="s">
        <v>72</v>
      </c>
      <c r="K1289" s="23">
        <v>6</v>
      </c>
      <c r="L1289" s="64">
        <f>L1282*6</f>
        <v>93</v>
      </c>
      <c r="M1289" s="64" t="s">
        <v>77</v>
      </c>
      <c r="N1289" s="25">
        <v>45727</v>
      </c>
      <c r="O1289" s="64" t="s">
        <v>77</v>
      </c>
      <c r="P1289" s="64" t="s">
        <v>77</v>
      </c>
      <c r="Q1289" s="26">
        <v>45911</v>
      </c>
      <c r="R1289" s="26" t="s">
        <v>238</v>
      </c>
      <c r="S1289" s="23" t="s">
        <v>166</v>
      </c>
      <c r="T1289" s="23" t="s">
        <v>166</v>
      </c>
      <c r="U1289" s="110" t="s">
        <v>356</v>
      </c>
    </row>
    <row r="1290" spans="2:21" s="144" customFormat="1" ht="28.5" customHeight="1" x14ac:dyDescent="0.2">
      <c r="B1290" s="44" t="s">
        <v>108</v>
      </c>
      <c r="C1290" s="23" t="s">
        <v>352</v>
      </c>
      <c r="D1290" s="23" t="s">
        <v>350</v>
      </c>
      <c r="E1290" s="23" t="s">
        <v>527</v>
      </c>
      <c r="F1290" s="23"/>
      <c r="G1290" s="23">
        <v>1</v>
      </c>
      <c r="H1290" s="23">
        <v>594.79999999999995</v>
      </c>
      <c r="I1290" s="23">
        <v>9</v>
      </c>
      <c r="J1290" s="35" t="s">
        <v>72</v>
      </c>
      <c r="K1290" s="23">
        <v>7</v>
      </c>
      <c r="L1290" s="64">
        <f>L1282*7</f>
        <v>108.5</v>
      </c>
      <c r="M1290" s="64" t="s">
        <v>77</v>
      </c>
      <c r="N1290" s="25">
        <v>45727</v>
      </c>
      <c r="O1290" s="64" t="s">
        <v>77</v>
      </c>
      <c r="P1290" s="64" t="s">
        <v>77</v>
      </c>
      <c r="Q1290" s="26">
        <v>45911</v>
      </c>
      <c r="R1290" s="26" t="s">
        <v>238</v>
      </c>
      <c r="S1290" s="23" t="s">
        <v>166</v>
      </c>
      <c r="T1290" s="23" t="s">
        <v>166</v>
      </c>
      <c r="U1290" s="110" t="s">
        <v>356</v>
      </c>
    </row>
    <row r="1291" spans="2:21" s="144" customFormat="1" ht="28.5" customHeight="1" x14ac:dyDescent="0.2">
      <c r="B1291" s="44" t="s">
        <v>108</v>
      </c>
      <c r="C1291" s="23" t="s">
        <v>352</v>
      </c>
      <c r="D1291" s="23" t="s">
        <v>350</v>
      </c>
      <c r="E1291" s="23" t="s">
        <v>527</v>
      </c>
      <c r="F1291" s="23"/>
      <c r="G1291" s="23">
        <v>1</v>
      </c>
      <c r="H1291" s="23">
        <v>594.79999999999995</v>
      </c>
      <c r="I1291" s="23">
        <v>10</v>
      </c>
      <c r="J1291" s="35" t="s">
        <v>72</v>
      </c>
      <c r="K1291" s="23">
        <v>8</v>
      </c>
      <c r="L1291" s="64">
        <f>L1282*8</f>
        <v>124</v>
      </c>
      <c r="M1291" s="64" t="s">
        <v>77</v>
      </c>
      <c r="N1291" s="25">
        <v>45727</v>
      </c>
      <c r="O1291" s="64" t="s">
        <v>77</v>
      </c>
      <c r="P1291" s="64" t="s">
        <v>77</v>
      </c>
      <c r="Q1291" s="26">
        <v>45911</v>
      </c>
      <c r="R1291" s="26" t="s">
        <v>238</v>
      </c>
      <c r="S1291" s="23" t="s">
        <v>166</v>
      </c>
      <c r="T1291" s="23" t="s">
        <v>166</v>
      </c>
      <c r="U1291" s="110" t="s">
        <v>356</v>
      </c>
    </row>
    <row r="1292" spans="2:21" s="144" customFormat="1" ht="28.5" customHeight="1" x14ac:dyDescent="0.2">
      <c r="B1292" s="44" t="s">
        <v>108</v>
      </c>
      <c r="C1292" s="23" t="s">
        <v>352</v>
      </c>
      <c r="D1292" s="23" t="s">
        <v>350</v>
      </c>
      <c r="E1292" s="23" t="s">
        <v>527</v>
      </c>
      <c r="F1292" s="23"/>
      <c r="G1292" s="23">
        <v>1</v>
      </c>
      <c r="H1292" s="23">
        <v>594.79999999999995</v>
      </c>
      <c r="I1292" s="23">
        <v>11</v>
      </c>
      <c r="J1292" s="35" t="s">
        <v>100</v>
      </c>
      <c r="K1292" s="23">
        <v>2</v>
      </c>
      <c r="L1292" s="64" t="s">
        <v>77</v>
      </c>
      <c r="M1292" s="64" t="s">
        <v>77</v>
      </c>
      <c r="N1292" s="25">
        <v>45727</v>
      </c>
      <c r="O1292" s="64" t="s">
        <v>77</v>
      </c>
      <c r="P1292" s="64" t="s">
        <v>77</v>
      </c>
      <c r="Q1292" s="26">
        <v>45911</v>
      </c>
      <c r="R1292" s="26" t="s">
        <v>238</v>
      </c>
      <c r="S1292" s="23" t="s">
        <v>166</v>
      </c>
      <c r="T1292" s="23" t="s">
        <v>166</v>
      </c>
      <c r="U1292" s="110" t="s">
        <v>356</v>
      </c>
    </row>
    <row r="1293" spans="2:21" s="144" customFormat="1" ht="28.5" customHeight="1" x14ac:dyDescent="0.2">
      <c r="B1293" s="44" t="s">
        <v>108</v>
      </c>
      <c r="C1293" s="23" t="s">
        <v>352</v>
      </c>
      <c r="D1293" s="23" t="s">
        <v>350</v>
      </c>
      <c r="E1293" s="23" t="s">
        <v>527</v>
      </c>
      <c r="F1293" s="23"/>
      <c r="G1293" s="23">
        <v>1</v>
      </c>
      <c r="H1293" s="23">
        <v>594.79999999999995</v>
      </c>
      <c r="I1293" s="23">
        <v>12</v>
      </c>
      <c r="J1293" s="35" t="s">
        <v>167</v>
      </c>
      <c r="K1293" s="23" t="s">
        <v>77</v>
      </c>
      <c r="L1293" s="64" t="s">
        <v>77</v>
      </c>
      <c r="M1293" s="64" t="s">
        <v>77</v>
      </c>
      <c r="N1293" s="25">
        <v>45727</v>
      </c>
      <c r="O1293" s="64" t="s">
        <v>77</v>
      </c>
      <c r="P1293" s="64" t="s">
        <v>77</v>
      </c>
      <c r="Q1293" s="26">
        <v>45911</v>
      </c>
      <c r="R1293" s="26" t="s">
        <v>238</v>
      </c>
      <c r="S1293" s="23" t="s">
        <v>166</v>
      </c>
      <c r="T1293" s="23" t="s">
        <v>166</v>
      </c>
      <c r="U1293" s="110" t="s">
        <v>356</v>
      </c>
    </row>
    <row r="1294" spans="2:21" s="144" customFormat="1" ht="28.5" customHeight="1" x14ac:dyDescent="0.2">
      <c r="B1294" s="44" t="s">
        <v>108</v>
      </c>
      <c r="C1294" s="23" t="s">
        <v>353</v>
      </c>
      <c r="D1294" s="23" t="s">
        <v>354</v>
      </c>
      <c r="E1294" s="23" t="s">
        <v>599</v>
      </c>
      <c r="F1294" s="23"/>
      <c r="G1294" s="23">
        <v>1</v>
      </c>
      <c r="H1294" s="23">
        <v>440.6</v>
      </c>
      <c r="I1294" s="23">
        <v>1</v>
      </c>
      <c r="J1294" s="35" t="s">
        <v>76</v>
      </c>
      <c r="K1294" s="23">
        <v>2</v>
      </c>
      <c r="L1294" s="24">
        <v>10.3</v>
      </c>
      <c r="M1294" s="64" t="s">
        <v>77</v>
      </c>
      <c r="N1294" s="25">
        <v>45737</v>
      </c>
      <c r="O1294" s="64" t="s">
        <v>77</v>
      </c>
      <c r="P1294" s="64" t="s">
        <v>77</v>
      </c>
      <c r="Q1294" s="26">
        <v>45921</v>
      </c>
      <c r="R1294" s="26" t="s">
        <v>238</v>
      </c>
      <c r="S1294" s="23" t="s">
        <v>166</v>
      </c>
      <c r="T1294" s="23" t="s">
        <v>166</v>
      </c>
      <c r="U1294" s="110" t="s">
        <v>355</v>
      </c>
    </row>
    <row r="1295" spans="2:21" s="144" customFormat="1" ht="28.5" customHeight="1" x14ac:dyDescent="0.2">
      <c r="B1295" s="44" t="s">
        <v>108</v>
      </c>
      <c r="C1295" s="23" t="s">
        <v>353</v>
      </c>
      <c r="D1295" s="23" t="s">
        <v>354</v>
      </c>
      <c r="E1295" s="23" t="s">
        <v>599</v>
      </c>
      <c r="F1295" s="23"/>
      <c r="G1295" s="23">
        <v>1</v>
      </c>
      <c r="H1295" s="23">
        <v>440.6</v>
      </c>
      <c r="I1295" s="23">
        <v>2</v>
      </c>
      <c r="J1295" s="35" t="s">
        <v>82</v>
      </c>
      <c r="K1295" s="23">
        <v>2</v>
      </c>
      <c r="L1295" s="24">
        <f>L1294*2</f>
        <v>20.6</v>
      </c>
      <c r="M1295" s="64" t="s">
        <v>77</v>
      </c>
      <c r="N1295" s="25">
        <v>45737</v>
      </c>
      <c r="O1295" s="64" t="s">
        <v>77</v>
      </c>
      <c r="P1295" s="64" t="s">
        <v>77</v>
      </c>
      <c r="Q1295" s="26">
        <v>45921</v>
      </c>
      <c r="R1295" s="26" t="s">
        <v>238</v>
      </c>
      <c r="S1295" s="23" t="s">
        <v>166</v>
      </c>
      <c r="T1295" s="23" t="s">
        <v>166</v>
      </c>
      <c r="U1295" s="110" t="s">
        <v>355</v>
      </c>
    </row>
    <row r="1296" spans="2:21" s="144" customFormat="1" ht="28.5" customHeight="1" x14ac:dyDescent="0.2">
      <c r="B1296" s="44" t="s">
        <v>108</v>
      </c>
      <c r="C1296" s="23" t="s">
        <v>353</v>
      </c>
      <c r="D1296" s="23" t="s">
        <v>354</v>
      </c>
      <c r="E1296" s="23" t="s">
        <v>599</v>
      </c>
      <c r="F1296" s="23"/>
      <c r="G1296" s="23">
        <v>1</v>
      </c>
      <c r="H1296" s="23">
        <v>440.6</v>
      </c>
      <c r="I1296" s="23">
        <v>3</v>
      </c>
      <c r="J1296" s="35" t="s">
        <v>95</v>
      </c>
      <c r="K1296" s="23">
        <v>3</v>
      </c>
      <c r="L1296" s="64">
        <f>L1294*1.5</f>
        <v>15.450000000000001</v>
      </c>
      <c r="M1296" s="64" t="s">
        <v>77</v>
      </c>
      <c r="N1296" s="25">
        <v>45737</v>
      </c>
      <c r="O1296" s="64" t="s">
        <v>77</v>
      </c>
      <c r="P1296" s="64" t="s">
        <v>77</v>
      </c>
      <c r="Q1296" s="26">
        <v>45921</v>
      </c>
      <c r="R1296" s="26" t="s">
        <v>238</v>
      </c>
      <c r="S1296" s="23" t="s">
        <v>166</v>
      </c>
      <c r="T1296" s="23" t="s">
        <v>166</v>
      </c>
      <c r="U1296" s="110" t="s">
        <v>355</v>
      </c>
    </row>
    <row r="1297" spans="2:21" s="144" customFormat="1" ht="28.5" customHeight="1" x14ac:dyDescent="0.2">
      <c r="B1297" s="44" t="s">
        <v>108</v>
      </c>
      <c r="C1297" s="23" t="s">
        <v>353</v>
      </c>
      <c r="D1297" s="23" t="s">
        <v>354</v>
      </c>
      <c r="E1297" s="23" t="s">
        <v>599</v>
      </c>
      <c r="F1297" s="23"/>
      <c r="G1297" s="23">
        <v>1</v>
      </c>
      <c r="H1297" s="23">
        <v>440.6</v>
      </c>
      <c r="I1297" s="23">
        <v>4</v>
      </c>
      <c r="J1297" s="35" t="s">
        <v>97</v>
      </c>
      <c r="K1297" s="23">
        <v>3</v>
      </c>
      <c r="L1297" s="64">
        <f>L1294*3</f>
        <v>30.900000000000002</v>
      </c>
      <c r="M1297" s="64" t="s">
        <v>77</v>
      </c>
      <c r="N1297" s="25">
        <v>45737</v>
      </c>
      <c r="O1297" s="64" t="s">
        <v>77</v>
      </c>
      <c r="P1297" s="64" t="s">
        <v>77</v>
      </c>
      <c r="Q1297" s="26">
        <v>45921</v>
      </c>
      <c r="R1297" s="26" t="s">
        <v>238</v>
      </c>
      <c r="S1297" s="23" t="s">
        <v>166</v>
      </c>
      <c r="T1297" s="23" t="s">
        <v>166</v>
      </c>
      <c r="U1297" s="110" t="s">
        <v>355</v>
      </c>
    </row>
    <row r="1298" spans="2:21" s="144" customFormat="1" ht="28.5" customHeight="1" x14ac:dyDescent="0.2">
      <c r="B1298" s="44" t="s">
        <v>108</v>
      </c>
      <c r="C1298" s="23" t="s">
        <v>353</v>
      </c>
      <c r="D1298" s="23" t="s">
        <v>354</v>
      </c>
      <c r="E1298" s="23" t="s">
        <v>599</v>
      </c>
      <c r="F1298" s="23"/>
      <c r="G1298" s="23">
        <v>1</v>
      </c>
      <c r="H1298" s="23">
        <v>440.6</v>
      </c>
      <c r="I1298" s="23">
        <v>5</v>
      </c>
      <c r="J1298" s="35" t="s">
        <v>96</v>
      </c>
      <c r="K1298" s="23">
        <v>4</v>
      </c>
      <c r="L1298" s="64">
        <f>L1294*2</f>
        <v>20.6</v>
      </c>
      <c r="M1298" s="64" t="s">
        <v>77</v>
      </c>
      <c r="N1298" s="25">
        <v>45737</v>
      </c>
      <c r="O1298" s="64" t="s">
        <v>77</v>
      </c>
      <c r="P1298" s="64" t="s">
        <v>77</v>
      </c>
      <c r="Q1298" s="26">
        <v>45921</v>
      </c>
      <c r="R1298" s="26" t="s">
        <v>238</v>
      </c>
      <c r="S1298" s="23" t="s">
        <v>166</v>
      </c>
      <c r="T1298" s="23" t="s">
        <v>166</v>
      </c>
      <c r="U1298" s="110" t="s">
        <v>355</v>
      </c>
    </row>
    <row r="1299" spans="2:21" s="144" customFormat="1" ht="28.5" customHeight="1" x14ac:dyDescent="0.2">
      <c r="B1299" s="44" t="s">
        <v>108</v>
      </c>
      <c r="C1299" s="23" t="s">
        <v>353</v>
      </c>
      <c r="D1299" s="23" t="s">
        <v>354</v>
      </c>
      <c r="E1299" s="23" t="s">
        <v>599</v>
      </c>
      <c r="F1299" s="23"/>
      <c r="G1299" s="23">
        <v>1</v>
      </c>
      <c r="H1299" s="23">
        <v>440.6</v>
      </c>
      <c r="I1299" s="23">
        <v>6</v>
      </c>
      <c r="J1299" s="35" t="s">
        <v>72</v>
      </c>
      <c r="K1299" s="23">
        <v>4</v>
      </c>
      <c r="L1299" s="64">
        <f>L1294*4</f>
        <v>41.2</v>
      </c>
      <c r="M1299" s="64" t="s">
        <v>77</v>
      </c>
      <c r="N1299" s="25">
        <v>45737</v>
      </c>
      <c r="O1299" s="64" t="s">
        <v>77</v>
      </c>
      <c r="P1299" s="64" t="s">
        <v>77</v>
      </c>
      <c r="Q1299" s="26">
        <v>45921</v>
      </c>
      <c r="R1299" s="26" t="s">
        <v>238</v>
      </c>
      <c r="S1299" s="23" t="s">
        <v>166</v>
      </c>
      <c r="T1299" s="23" t="s">
        <v>166</v>
      </c>
      <c r="U1299" s="110" t="s">
        <v>355</v>
      </c>
    </row>
    <row r="1300" spans="2:21" s="144" customFormat="1" ht="28.5" customHeight="1" x14ac:dyDescent="0.2">
      <c r="B1300" s="44" t="s">
        <v>108</v>
      </c>
      <c r="C1300" s="23" t="s">
        <v>353</v>
      </c>
      <c r="D1300" s="23" t="s">
        <v>354</v>
      </c>
      <c r="E1300" s="23" t="s">
        <v>599</v>
      </c>
      <c r="F1300" s="23"/>
      <c r="G1300" s="23">
        <v>1</v>
      </c>
      <c r="H1300" s="23">
        <v>440.6</v>
      </c>
      <c r="I1300" s="23">
        <v>7</v>
      </c>
      <c r="J1300" s="35" t="s">
        <v>72</v>
      </c>
      <c r="K1300" s="23">
        <v>5</v>
      </c>
      <c r="L1300" s="64">
        <f>L1294*5</f>
        <v>51.5</v>
      </c>
      <c r="M1300" s="64" t="s">
        <v>77</v>
      </c>
      <c r="N1300" s="25">
        <v>45737</v>
      </c>
      <c r="O1300" s="64" t="s">
        <v>77</v>
      </c>
      <c r="P1300" s="64" t="s">
        <v>77</v>
      </c>
      <c r="Q1300" s="26">
        <v>45921</v>
      </c>
      <c r="R1300" s="26" t="s">
        <v>238</v>
      </c>
      <c r="S1300" s="23" t="s">
        <v>166</v>
      </c>
      <c r="T1300" s="23" t="s">
        <v>166</v>
      </c>
      <c r="U1300" s="110" t="s">
        <v>355</v>
      </c>
    </row>
    <row r="1301" spans="2:21" s="144" customFormat="1" ht="28.5" customHeight="1" x14ac:dyDescent="0.2">
      <c r="B1301" s="44" t="s">
        <v>108</v>
      </c>
      <c r="C1301" s="23" t="s">
        <v>353</v>
      </c>
      <c r="D1301" s="23" t="s">
        <v>354</v>
      </c>
      <c r="E1301" s="23" t="s">
        <v>599</v>
      </c>
      <c r="F1301" s="23"/>
      <c r="G1301" s="23">
        <v>1</v>
      </c>
      <c r="H1301" s="23">
        <v>440.6</v>
      </c>
      <c r="I1301" s="23">
        <v>8</v>
      </c>
      <c r="J1301" s="35" t="s">
        <v>72</v>
      </c>
      <c r="K1301" s="23">
        <v>6</v>
      </c>
      <c r="L1301" s="64">
        <f>L1294*6</f>
        <v>61.800000000000004</v>
      </c>
      <c r="M1301" s="64" t="s">
        <v>77</v>
      </c>
      <c r="N1301" s="25">
        <v>45737</v>
      </c>
      <c r="O1301" s="64" t="s">
        <v>77</v>
      </c>
      <c r="P1301" s="64" t="s">
        <v>77</v>
      </c>
      <c r="Q1301" s="26">
        <v>45921</v>
      </c>
      <c r="R1301" s="26" t="s">
        <v>238</v>
      </c>
      <c r="S1301" s="23" t="s">
        <v>166</v>
      </c>
      <c r="T1301" s="23" t="s">
        <v>166</v>
      </c>
      <c r="U1301" s="110" t="s">
        <v>355</v>
      </c>
    </row>
    <row r="1302" spans="2:21" s="144" customFormat="1" ht="28.5" customHeight="1" x14ac:dyDescent="0.2">
      <c r="B1302" s="44" t="s">
        <v>108</v>
      </c>
      <c r="C1302" s="23" t="s">
        <v>353</v>
      </c>
      <c r="D1302" s="23" t="s">
        <v>354</v>
      </c>
      <c r="E1302" s="23" t="s">
        <v>599</v>
      </c>
      <c r="F1302" s="23"/>
      <c r="G1302" s="23">
        <v>1</v>
      </c>
      <c r="H1302" s="23">
        <v>440.6</v>
      </c>
      <c r="I1302" s="23">
        <v>9</v>
      </c>
      <c r="J1302" s="35" t="s">
        <v>72</v>
      </c>
      <c r="K1302" s="23">
        <v>7</v>
      </c>
      <c r="L1302" s="64">
        <f>L1294*7</f>
        <v>72.100000000000009</v>
      </c>
      <c r="M1302" s="64" t="s">
        <v>77</v>
      </c>
      <c r="N1302" s="25">
        <v>45737</v>
      </c>
      <c r="O1302" s="64" t="s">
        <v>77</v>
      </c>
      <c r="P1302" s="64" t="s">
        <v>77</v>
      </c>
      <c r="Q1302" s="26">
        <v>45921</v>
      </c>
      <c r="R1302" s="26" t="s">
        <v>238</v>
      </c>
      <c r="S1302" s="23" t="s">
        <v>166</v>
      </c>
      <c r="T1302" s="23" t="s">
        <v>166</v>
      </c>
      <c r="U1302" s="110" t="s">
        <v>355</v>
      </c>
    </row>
    <row r="1303" spans="2:21" s="144" customFormat="1" ht="28.5" customHeight="1" x14ac:dyDescent="0.2">
      <c r="B1303" s="44" t="s">
        <v>108</v>
      </c>
      <c r="C1303" s="23" t="s">
        <v>353</v>
      </c>
      <c r="D1303" s="23" t="s">
        <v>354</v>
      </c>
      <c r="E1303" s="23" t="s">
        <v>599</v>
      </c>
      <c r="F1303" s="23"/>
      <c r="G1303" s="23">
        <v>1</v>
      </c>
      <c r="H1303" s="23">
        <v>440.6</v>
      </c>
      <c r="I1303" s="23">
        <v>10</v>
      </c>
      <c r="J1303" s="35" t="s">
        <v>72</v>
      </c>
      <c r="K1303" s="23">
        <v>8</v>
      </c>
      <c r="L1303" s="64">
        <f>L1294*8</f>
        <v>82.4</v>
      </c>
      <c r="M1303" s="64" t="s">
        <v>77</v>
      </c>
      <c r="N1303" s="25">
        <v>45737</v>
      </c>
      <c r="O1303" s="64" t="s">
        <v>77</v>
      </c>
      <c r="P1303" s="64" t="s">
        <v>77</v>
      </c>
      <c r="Q1303" s="26">
        <v>45921</v>
      </c>
      <c r="R1303" s="26" t="s">
        <v>238</v>
      </c>
      <c r="S1303" s="23" t="s">
        <v>166</v>
      </c>
      <c r="T1303" s="23" t="s">
        <v>166</v>
      </c>
      <c r="U1303" s="110" t="s">
        <v>355</v>
      </c>
    </row>
    <row r="1304" spans="2:21" s="144" customFormat="1" ht="28.5" customHeight="1" x14ac:dyDescent="0.2">
      <c r="B1304" s="44" t="s">
        <v>108</v>
      </c>
      <c r="C1304" s="23" t="s">
        <v>353</v>
      </c>
      <c r="D1304" s="23" t="s">
        <v>354</v>
      </c>
      <c r="E1304" s="23" t="s">
        <v>599</v>
      </c>
      <c r="F1304" s="23"/>
      <c r="G1304" s="23">
        <v>1</v>
      </c>
      <c r="H1304" s="23">
        <v>440.6</v>
      </c>
      <c r="I1304" s="23">
        <v>11</v>
      </c>
      <c r="J1304" s="35" t="s">
        <v>100</v>
      </c>
      <c r="K1304" s="23">
        <v>2</v>
      </c>
      <c r="L1304" s="64" t="s">
        <v>77</v>
      </c>
      <c r="M1304" s="64" t="s">
        <v>77</v>
      </c>
      <c r="N1304" s="25">
        <v>45737</v>
      </c>
      <c r="O1304" s="64" t="s">
        <v>77</v>
      </c>
      <c r="P1304" s="64" t="s">
        <v>77</v>
      </c>
      <c r="Q1304" s="26">
        <v>45921</v>
      </c>
      <c r="R1304" s="26" t="s">
        <v>238</v>
      </c>
      <c r="S1304" s="23" t="s">
        <v>166</v>
      </c>
      <c r="T1304" s="23" t="s">
        <v>166</v>
      </c>
      <c r="U1304" s="110" t="s">
        <v>355</v>
      </c>
    </row>
    <row r="1305" spans="2:21" s="144" customFormat="1" ht="28.5" customHeight="1" x14ac:dyDescent="0.2">
      <c r="B1305" s="44" t="s">
        <v>108</v>
      </c>
      <c r="C1305" s="23" t="s">
        <v>353</v>
      </c>
      <c r="D1305" s="23" t="s">
        <v>354</v>
      </c>
      <c r="E1305" s="23" t="s">
        <v>599</v>
      </c>
      <c r="F1305" s="23"/>
      <c r="G1305" s="23">
        <v>1</v>
      </c>
      <c r="H1305" s="23">
        <v>440.6</v>
      </c>
      <c r="I1305" s="23">
        <v>12</v>
      </c>
      <c r="J1305" s="35" t="s">
        <v>167</v>
      </c>
      <c r="K1305" s="23" t="s">
        <v>77</v>
      </c>
      <c r="L1305" s="64" t="s">
        <v>77</v>
      </c>
      <c r="M1305" s="64" t="s">
        <v>77</v>
      </c>
      <c r="N1305" s="25">
        <v>45737</v>
      </c>
      <c r="O1305" s="64" t="s">
        <v>77</v>
      </c>
      <c r="P1305" s="64" t="s">
        <v>77</v>
      </c>
      <c r="Q1305" s="26">
        <v>45921</v>
      </c>
      <c r="R1305" s="26" t="s">
        <v>238</v>
      </c>
      <c r="S1305" s="23" t="s">
        <v>166</v>
      </c>
      <c r="T1305" s="23" t="s">
        <v>166</v>
      </c>
      <c r="U1305" s="110" t="s">
        <v>355</v>
      </c>
    </row>
    <row r="1306" spans="2:21" s="144" customFormat="1" ht="28.5" customHeight="1" x14ac:dyDescent="0.2">
      <c r="B1306" s="44" t="s">
        <v>108</v>
      </c>
      <c r="C1306" s="23" t="s">
        <v>353</v>
      </c>
      <c r="D1306" s="23" t="s">
        <v>354</v>
      </c>
      <c r="E1306" s="23" t="s">
        <v>600</v>
      </c>
      <c r="F1306" s="23"/>
      <c r="G1306" s="23">
        <v>1</v>
      </c>
      <c r="H1306" s="23">
        <v>440.6</v>
      </c>
      <c r="I1306" s="23">
        <v>1</v>
      </c>
      <c r="J1306" s="35" t="s">
        <v>76</v>
      </c>
      <c r="K1306" s="23">
        <v>2</v>
      </c>
      <c r="L1306" s="24">
        <v>10.4</v>
      </c>
      <c r="M1306" s="64" t="s">
        <v>77</v>
      </c>
      <c r="N1306" s="25">
        <v>45737</v>
      </c>
      <c r="O1306" s="64" t="s">
        <v>77</v>
      </c>
      <c r="P1306" s="64" t="s">
        <v>77</v>
      </c>
      <c r="Q1306" s="26">
        <v>45921</v>
      </c>
      <c r="R1306" s="26" t="s">
        <v>238</v>
      </c>
      <c r="S1306" s="23" t="s">
        <v>166</v>
      </c>
      <c r="T1306" s="23" t="s">
        <v>166</v>
      </c>
      <c r="U1306" s="110" t="s">
        <v>355</v>
      </c>
    </row>
    <row r="1307" spans="2:21" s="144" customFormat="1" ht="28.5" customHeight="1" x14ac:dyDescent="0.2">
      <c r="B1307" s="44" t="s">
        <v>108</v>
      </c>
      <c r="C1307" s="23" t="s">
        <v>353</v>
      </c>
      <c r="D1307" s="23" t="s">
        <v>354</v>
      </c>
      <c r="E1307" s="23" t="s">
        <v>600</v>
      </c>
      <c r="F1307" s="23"/>
      <c r="G1307" s="23">
        <v>1</v>
      </c>
      <c r="H1307" s="23">
        <v>440.6</v>
      </c>
      <c r="I1307" s="23">
        <v>2</v>
      </c>
      <c r="J1307" s="35" t="s">
        <v>82</v>
      </c>
      <c r="K1307" s="23">
        <v>2</v>
      </c>
      <c r="L1307" s="24">
        <f>L1306*2</f>
        <v>20.8</v>
      </c>
      <c r="M1307" s="64" t="s">
        <v>77</v>
      </c>
      <c r="N1307" s="25">
        <v>45737</v>
      </c>
      <c r="O1307" s="64" t="s">
        <v>77</v>
      </c>
      <c r="P1307" s="64" t="s">
        <v>77</v>
      </c>
      <c r="Q1307" s="26">
        <v>45921</v>
      </c>
      <c r="R1307" s="26" t="s">
        <v>238</v>
      </c>
      <c r="S1307" s="23" t="s">
        <v>166</v>
      </c>
      <c r="T1307" s="23" t="s">
        <v>166</v>
      </c>
      <c r="U1307" s="110" t="s">
        <v>355</v>
      </c>
    </row>
    <row r="1308" spans="2:21" s="144" customFormat="1" ht="28.5" customHeight="1" x14ac:dyDescent="0.2">
      <c r="B1308" s="44" t="s">
        <v>108</v>
      </c>
      <c r="C1308" s="23" t="s">
        <v>353</v>
      </c>
      <c r="D1308" s="23" t="s">
        <v>354</v>
      </c>
      <c r="E1308" s="23" t="s">
        <v>600</v>
      </c>
      <c r="F1308" s="23"/>
      <c r="G1308" s="23">
        <v>1</v>
      </c>
      <c r="H1308" s="23">
        <v>440.6</v>
      </c>
      <c r="I1308" s="23">
        <v>3</v>
      </c>
      <c r="J1308" s="35" t="s">
        <v>95</v>
      </c>
      <c r="K1308" s="23">
        <v>3</v>
      </c>
      <c r="L1308" s="64">
        <f>L1306*1.5</f>
        <v>15.600000000000001</v>
      </c>
      <c r="M1308" s="64" t="s">
        <v>77</v>
      </c>
      <c r="N1308" s="25">
        <v>45737</v>
      </c>
      <c r="O1308" s="64" t="s">
        <v>77</v>
      </c>
      <c r="P1308" s="64" t="s">
        <v>77</v>
      </c>
      <c r="Q1308" s="26">
        <v>45921</v>
      </c>
      <c r="R1308" s="26" t="s">
        <v>238</v>
      </c>
      <c r="S1308" s="23" t="s">
        <v>166</v>
      </c>
      <c r="T1308" s="23" t="s">
        <v>166</v>
      </c>
      <c r="U1308" s="110" t="s">
        <v>355</v>
      </c>
    </row>
    <row r="1309" spans="2:21" s="144" customFormat="1" ht="28.5" customHeight="1" x14ac:dyDescent="0.2">
      <c r="B1309" s="44" t="s">
        <v>108</v>
      </c>
      <c r="C1309" s="23" t="s">
        <v>353</v>
      </c>
      <c r="D1309" s="23" t="s">
        <v>354</v>
      </c>
      <c r="E1309" s="23" t="s">
        <v>600</v>
      </c>
      <c r="F1309" s="23"/>
      <c r="G1309" s="23">
        <v>1</v>
      </c>
      <c r="H1309" s="23">
        <v>440.6</v>
      </c>
      <c r="I1309" s="23">
        <v>4</v>
      </c>
      <c r="J1309" s="35" t="s">
        <v>97</v>
      </c>
      <c r="K1309" s="23">
        <v>3</v>
      </c>
      <c r="L1309" s="64">
        <f>L1306*3</f>
        <v>31.200000000000003</v>
      </c>
      <c r="M1309" s="64" t="s">
        <v>77</v>
      </c>
      <c r="N1309" s="25">
        <v>45737</v>
      </c>
      <c r="O1309" s="64" t="s">
        <v>77</v>
      </c>
      <c r="P1309" s="64" t="s">
        <v>77</v>
      </c>
      <c r="Q1309" s="26">
        <v>45921</v>
      </c>
      <c r="R1309" s="26" t="s">
        <v>238</v>
      </c>
      <c r="S1309" s="23" t="s">
        <v>166</v>
      </c>
      <c r="T1309" s="23" t="s">
        <v>166</v>
      </c>
      <c r="U1309" s="110" t="s">
        <v>355</v>
      </c>
    </row>
    <row r="1310" spans="2:21" s="144" customFormat="1" ht="28.5" customHeight="1" x14ac:dyDescent="0.2">
      <c r="B1310" s="44" t="s">
        <v>108</v>
      </c>
      <c r="C1310" s="23" t="s">
        <v>353</v>
      </c>
      <c r="D1310" s="23" t="s">
        <v>354</v>
      </c>
      <c r="E1310" s="23" t="s">
        <v>600</v>
      </c>
      <c r="F1310" s="23"/>
      <c r="G1310" s="23">
        <v>1</v>
      </c>
      <c r="H1310" s="23">
        <v>440.6</v>
      </c>
      <c r="I1310" s="23">
        <v>5</v>
      </c>
      <c r="J1310" s="35" t="s">
        <v>96</v>
      </c>
      <c r="K1310" s="23">
        <v>4</v>
      </c>
      <c r="L1310" s="64">
        <f>L1306*2</f>
        <v>20.8</v>
      </c>
      <c r="M1310" s="64" t="s">
        <v>77</v>
      </c>
      <c r="N1310" s="25">
        <v>45737</v>
      </c>
      <c r="O1310" s="64" t="s">
        <v>77</v>
      </c>
      <c r="P1310" s="64" t="s">
        <v>77</v>
      </c>
      <c r="Q1310" s="26">
        <v>45921</v>
      </c>
      <c r="R1310" s="26" t="s">
        <v>238</v>
      </c>
      <c r="S1310" s="23" t="s">
        <v>166</v>
      </c>
      <c r="T1310" s="23" t="s">
        <v>166</v>
      </c>
      <c r="U1310" s="110" t="s">
        <v>355</v>
      </c>
    </row>
    <row r="1311" spans="2:21" s="144" customFormat="1" ht="28.5" customHeight="1" x14ac:dyDescent="0.2">
      <c r="B1311" s="44" t="s">
        <v>108</v>
      </c>
      <c r="C1311" s="23" t="s">
        <v>353</v>
      </c>
      <c r="D1311" s="23" t="s">
        <v>354</v>
      </c>
      <c r="E1311" s="23" t="s">
        <v>600</v>
      </c>
      <c r="F1311" s="23"/>
      <c r="G1311" s="23">
        <v>1</v>
      </c>
      <c r="H1311" s="23">
        <v>440.6</v>
      </c>
      <c r="I1311" s="23">
        <v>6</v>
      </c>
      <c r="J1311" s="35" t="s">
        <v>72</v>
      </c>
      <c r="K1311" s="23">
        <v>4</v>
      </c>
      <c r="L1311" s="64">
        <f>L1306*4</f>
        <v>41.6</v>
      </c>
      <c r="M1311" s="64" t="s">
        <v>77</v>
      </c>
      <c r="N1311" s="25">
        <v>45737</v>
      </c>
      <c r="O1311" s="64" t="s">
        <v>77</v>
      </c>
      <c r="P1311" s="64" t="s">
        <v>77</v>
      </c>
      <c r="Q1311" s="26">
        <v>45921</v>
      </c>
      <c r="R1311" s="26" t="s">
        <v>238</v>
      </c>
      <c r="S1311" s="23" t="s">
        <v>166</v>
      </c>
      <c r="T1311" s="23" t="s">
        <v>166</v>
      </c>
      <c r="U1311" s="110" t="s">
        <v>355</v>
      </c>
    </row>
    <row r="1312" spans="2:21" s="144" customFormat="1" ht="28.5" customHeight="1" x14ac:dyDescent="0.2">
      <c r="B1312" s="44" t="s">
        <v>108</v>
      </c>
      <c r="C1312" s="23" t="s">
        <v>353</v>
      </c>
      <c r="D1312" s="23" t="s">
        <v>354</v>
      </c>
      <c r="E1312" s="23" t="s">
        <v>600</v>
      </c>
      <c r="F1312" s="23"/>
      <c r="G1312" s="23">
        <v>1</v>
      </c>
      <c r="H1312" s="23">
        <v>440.6</v>
      </c>
      <c r="I1312" s="23">
        <v>7</v>
      </c>
      <c r="J1312" s="35" t="s">
        <v>72</v>
      </c>
      <c r="K1312" s="23">
        <v>5</v>
      </c>
      <c r="L1312" s="64">
        <f>L1306*5</f>
        <v>52</v>
      </c>
      <c r="M1312" s="64" t="s">
        <v>77</v>
      </c>
      <c r="N1312" s="25">
        <v>45737</v>
      </c>
      <c r="O1312" s="64" t="s">
        <v>77</v>
      </c>
      <c r="P1312" s="64" t="s">
        <v>77</v>
      </c>
      <c r="Q1312" s="26">
        <v>45921</v>
      </c>
      <c r="R1312" s="26" t="s">
        <v>238</v>
      </c>
      <c r="S1312" s="23" t="s">
        <v>166</v>
      </c>
      <c r="T1312" s="23" t="s">
        <v>166</v>
      </c>
      <c r="U1312" s="110" t="s">
        <v>355</v>
      </c>
    </row>
    <row r="1313" spans="2:21" s="144" customFormat="1" ht="28.5" customHeight="1" x14ac:dyDescent="0.2">
      <c r="B1313" s="44" t="s">
        <v>108</v>
      </c>
      <c r="C1313" s="23" t="s">
        <v>353</v>
      </c>
      <c r="D1313" s="23" t="s">
        <v>354</v>
      </c>
      <c r="E1313" s="23" t="s">
        <v>600</v>
      </c>
      <c r="F1313" s="23"/>
      <c r="G1313" s="23">
        <v>1</v>
      </c>
      <c r="H1313" s="23">
        <v>440.6</v>
      </c>
      <c r="I1313" s="23">
        <v>8</v>
      </c>
      <c r="J1313" s="35" t="s">
        <v>72</v>
      </c>
      <c r="K1313" s="23">
        <v>6</v>
      </c>
      <c r="L1313" s="64">
        <f>L1306*6</f>
        <v>62.400000000000006</v>
      </c>
      <c r="M1313" s="64" t="s">
        <v>77</v>
      </c>
      <c r="N1313" s="25">
        <v>45737</v>
      </c>
      <c r="O1313" s="64" t="s">
        <v>77</v>
      </c>
      <c r="P1313" s="64" t="s">
        <v>77</v>
      </c>
      <c r="Q1313" s="26">
        <v>45921</v>
      </c>
      <c r="R1313" s="26" t="s">
        <v>238</v>
      </c>
      <c r="S1313" s="23" t="s">
        <v>166</v>
      </c>
      <c r="T1313" s="23" t="s">
        <v>166</v>
      </c>
      <c r="U1313" s="110" t="s">
        <v>355</v>
      </c>
    </row>
    <row r="1314" spans="2:21" s="144" customFormat="1" ht="28.5" customHeight="1" x14ac:dyDescent="0.2">
      <c r="B1314" s="44" t="s">
        <v>108</v>
      </c>
      <c r="C1314" s="23" t="s">
        <v>353</v>
      </c>
      <c r="D1314" s="23" t="s">
        <v>354</v>
      </c>
      <c r="E1314" s="23" t="s">
        <v>600</v>
      </c>
      <c r="F1314" s="23"/>
      <c r="G1314" s="23">
        <v>1</v>
      </c>
      <c r="H1314" s="23">
        <v>440.6</v>
      </c>
      <c r="I1314" s="23">
        <v>9</v>
      </c>
      <c r="J1314" s="35" t="s">
        <v>72</v>
      </c>
      <c r="K1314" s="23">
        <v>7</v>
      </c>
      <c r="L1314" s="64">
        <f>L1306*7</f>
        <v>72.8</v>
      </c>
      <c r="M1314" s="64" t="s">
        <v>77</v>
      </c>
      <c r="N1314" s="25">
        <v>45737</v>
      </c>
      <c r="O1314" s="64" t="s">
        <v>77</v>
      </c>
      <c r="P1314" s="64" t="s">
        <v>77</v>
      </c>
      <c r="Q1314" s="26">
        <v>45921</v>
      </c>
      <c r="R1314" s="26" t="s">
        <v>238</v>
      </c>
      <c r="S1314" s="23" t="s">
        <v>166</v>
      </c>
      <c r="T1314" s="23" t="s">
        <v>166</v>
      </c>
      <c r="U1314" s="110" t="s">
        <v>355</v>
      </c>
    </row>
    <row r="1315" spans="2:21" s="144" customFormat="1" ht="28.5" customHeight="1" x14ac:dyDescent="0.2">
      <c r="B1315" s="44" t="s">
        <v>108</v>
      </c>
      <c r="C1315" s="23" t="s">
        <v>353</v>
      </c>
      <c r="D1315" s="23" t="s">
        <v>354</v>
      </c>
      <c r="E1315" s="23" t="s">
        <v>600</v>
      </c>
      <c r="F1315" s="23"/>
      <c r="G1315" s="23">
        <v>1</v>
      </c>
      <c r="H1315" s="23">
        <v>440.6</v>
      </c>
      <c r="I1315" s="23">
        <v>10</v>
      </c>
      <c r="J1315" s="35" t="s">
        <v>72</v>
      </c>
      <c r="K1315" s="23">
        <v>8</v>
      </c>
      <c r="L1315" s="64">
        <f>L1306*8</f>
        <v>83.2</v>
      </c>
      <c r="M1315" s="64" t="s">
        <v>77</v>
      </c>
      <c r="N1315" s="25">
        <v>45737</v>
      </c>
      <c r="O1315" s="64" t="s">
        <v>77</v>
      </c>
      <c r="P1315" s="64" t="s">
        <v>77</v>
      </c>
      <c r="Q1315" s="26">
        <v>45921</v>
      </c>
      <c r="R1315" s="26" t="s">
        <v>238</v>
      </c>
      <c r="S1315" s="23" t="s">
        <v>166</v>
      </c>
      <c r="T1315" s="23" t="s">
        <v>166</v>
      </c>
      <c r="U1315" s="110" t="s">
        <v>355</v>
      </c>
    </row>
    <row r="1316" spans="2:21" s="144" customFormat="1" ht="28.5" customHeight="1" x14ac:dyDescent="0.2">
      <c r="B1316" s="44" t="s">
        <v>108</v>
      </c>
      <c r="C1316" s="23" t="s">
        <v>353</v>
      </c>
      <c r="D1316" s="23" t="s">
        <v>354</v>
      </c>
      <c r="E1316" s="23" t="s">
        <v>600</v>
      </c>
      <c r="F1316" s="23"/>
      <c r="G1316" s="23">
        <v>1</v>
      </c>
      <c r="H1316" s="23">
        <v>440.6</v>
      </c>
      <c r="I1316" s="23">
        <v>11</v>
      </c>
      <c r="J1316" s="35" t="s">
        <v>100</v>
      </c>
      <c r="K1316" s="23">
        <v>2</v>
      </c>
      <c r="L1316" s="64" t="s">
        <v>77</v>
      </c>
      <c r="M1316" s="64" t="s">
        <v>77</v>
      </c>
      <c r="N1316" s="25">
        <v>45737</v>
      </c>
      <c r="O1316" s="64" t="s">
        <v>77</v>
      </c>
      <c r="P1316" s="64" t="s">
        <v>77</v>
      </c>
      <c r="Q1316" s="26">
        <v>45921</v>
      </c>
      <c r="R1316" s="26" t="s">
        <v>238</v>
      </c>
      <c r="S1316" s="23" t="s">
        <v>166</v>
      </c>
      <c r="T1316" s="23" t="s">
        <v>166</v>
      </c>
      <c r="U1316" s="110" t="s">
        <v>355</v>
      </c>
    </row>
    <row r="1317" spans="2:21" s="144" customFormat="1" ht="28.5" customHeight="1" x14ac:dyDescent="0.2">
      <c r="B1317" s="44" t="s">
        <v>108</v>
      </c>
      <c r="C1317" s="23" t="s">
        <v>353</v>
      </c>
      <c r="D1317" s="23" t="s">
        <v>354</v>
      </c>
      <c r="E1317" s="23" t="s">
        <v>600</v>
      </c>
      <c r="F1317" s="23"/>
      <c r="G1317" s="23">
        <v>1</v>
      </c>
      <c r="H1317" s="23">
        <v>440.6</v>
      </c>
      <c r="I1317" s="23">
        <v>12</v>
      </c>
      <c r="J1317" s="35" t="s">
        <v>167</v>
      </c>
      <c r="K1317" s="23" t="s">
        <v>77</v>
      </c>
      <c r="L1317" s="64" t="s">
        <v>77</v>
      </c>
      <c r="M1317" s="64" t="s">
        <v>77</v>
      </c>
      <c r="N1317" s="25">
        <v>45737</v>
      </c>
      <c r="O1317" s="64" t="s">
        <v>77</v>
      </c>
      <c r="P1317" s="64" t="s">
        <v>77</v>
      </c>
      <c r="Q1317" s="26">
        <v>45921</v>
      </c>
      <c r="R1317" s="26" t="s">
        <v>238</v>
      </c>
      <c r="S1317" s="23" t="s">
        <v>166</v>
      </c>
      <c r="T1317" s="23" t="s">
        <v>166</v>
      </c>
      <c r="U1317" s="110" t="s">
        <v>355</v>
      </c>
    </row>
    <row r="1318" spans="2:21" s="144" customFormat="1" ht="28.5" customHeight="1" x14ac:dyDescent="0.2">
      <c r="B1318" s="44" t="s">
        <v>108</v>
      </c>
      <c r="C1318" s="23" t="s">
        <v>353</v>
      </c>
      <c r="D1318" s="23" t="s">
        <v>354</v>
      </c>
      <c r="E1318" s="23" t="s">
        <v>601</v>
      </c>
      <c r="F1318" s="23"/>
      <c r="G1318" s="23">
        <v>1</v>
      </c>
      <c r="H1318" s="23">
        <v>440.6</v>
      </c>
      <c r="I1318" s="23">
        <v>1</v>
      </c>
      <c r="J1318" s="35" t="s">
        <v>76</v>
      </c>
      <c r="K1318" s="23">
        <v>2</v>
      </c>
      <c r="L1318" s="24">
        <v>10</v>
      </c>
      <c r="M1318" s="64" t="s">
        <v>77</v>
      </c>
      <c r="N1318" s="25">
        <v>45737</v>
      </c>
      <c r="O1318" s="64" t="s">
        <v>77</v>
      </c>
      <c r="P1318" s="64" t="s">
        <v>77</v>
      </c>
      <c r="Q1318" s="26">
        <v>45921</v>
      </c>
      <c r="R1318" s="26" t="s">
        <v>238</v>
      </c>
      <c r="S1318" s="23" t="s">
        <v>166</v>
      </c>
      <c r="T1318" s="23" t="s">
        <v>166</v>
      </c>
      <c r="U1318" s="110" t="s">
        <v>355</v>
      </c>
    </row>
    <row r="1319" spans="2:21" s="144" customFormat="1" ht="28.5" customHeight="1" x14ac:dyDescent="0.2">
      <c r="B1319" s="44" t="s">
        <v>108</v>
      </c>
      <c r="C1319" s="23" t="s">
        <v>353</v>
      </c>
      <c r="D1319" s="23" t="s">
        <v>354</v>
      </c>
      <c r="E1319" s="23" t="s">
        <v>601</v>
      </c>
      <c r="F1319" s="23"/>
      <c r="G1319" s="23">
        <v>1</v>
      </c>
      <c r="H1319" s="23">
        <v>440.6</v>
      </c>
      <c r="I1319" s="23">
        <v>2</v>
      </c>
      <c r="J1319" s="35" t="s">
        <v>82</v>
      </c>
      <c r="K1319" s="23">
        <v>2</v>
      </c>
      <c r="L1319" s="24">
        <f>L1318*2</f>
        <v>20</v>
      </c>
      <c r="M1319" s="64" t="s">
        <v>77</v>
      </c>
      <c r="N1319" s="25">
        <v>45737</v>
      </c>
      <c r="O1319" s="64" t="s">
        <v>77</v>
      </c>
      <c r="P1319" s="64" t="s">
        <v>77</v>
      </c>
      <c r="Q1319" s="26">
        <v>45921</v>
      </c>
      <c r="R1319" s="26" t="s">
        <v>238</v>
      </c>
      <c r="S1319" s="23" t="s">
        <v>166</v>
      </c>
      <c r="T1319" s="23" t="s">
        <v>166</v>
      </c>
      <c r="U1319" s="110" t="s">
        <v>355</v>
      </c>
    </row>
    <row r="1320" spans="2:21" s="144" customFormat="1" ht="28.5" customHeight="1" x14ac:dyDescent="0.2">
      <c r="B1320" s="44" t="s">
        <v>108</v>
      </c>
      <c r="C1320" s="23" t="s">
        <v>353</v>
      </c>
      <c r="D1320" s="23" t="s">
        <v>354</v>
      </c>
      <c r="E1320" s="23" t="s">
        <v>601</v>
      </c>
      <c r="F1320" s="23"/>
      <c r="G1320" s="23">
        <v>1</v>
      </c>
      <c r="H1320" s="23">
        <v>440.6</v>
      </c>
      <c r="I1320" s="23">
        <v>3</v>
      </c>
      <c r="J1320" s="35" t="s">
        <v>95</v>
      </c>
      <c r="K1320" s="23">
        <v>3</v>
      </c>
      <c r="L1320" s="64">
        <f>L1318*1.5</f>
        <v>15</v>
      </c>
      <c r="M1320" s="64" t="s">
        <v>77</v>
      </c>
      <c r="N1320" s="25">
        <v>45737</v>
      </c>
      <c r="O1320" s="64" t="s">
        <v>77</v>
      </c>
      <c r="P1320" s="64" t="s">
        <v>77</v>
      </c>
      <c r="Q1320" s="26">
        <v>45921</v>
      </c>
      <c r="R1320" s="26" t="s">
        <v>238</v>
      </c>
      <c r="S1320" s="23" t="s">
        <v>166</v>
      </c>
      <c r="T1320" s="23" t="s">
        <v>166</v>
      </c>
      <c r="U1320" s="110" t="s">
        <v>355</v>
      </c>
    </row>
    <row r="1321" spans="2:21" s="144" customFormat="1" ht="28.5" customHeight="1" x14ac:dyDescent="0.2">
      <c r="B1321" s="44" t="s">
        <v>108</v>
      </c>
      <c r="C1321" s="23" t="s">
        <v>353</v>
      </c>
      <c r="D1321" s="23" t="s">
        <v>354</v>
      </c>
      <c r="E1321" s="23" t="s">
        <v>601</v>
      </c>
      <c r="F1321" s="23"/>
      <c r="G1321" s="23">
        <v>1</v>
      </c>
      <c r="H1321" s="23">
        <v>440.6</v>
      </c>
      <c r="I1321" s="23">
        <v>4</v>
      </c>
      <c r="J1321" s="35" t="s">
        <v>97</v>
      </c>
      <c r="K1321" s="23">
        <v>3</v>
      </c>
      <c r="L1321" s="64">
        <f>L1318*3</f>
        <v>30</v>
      </c>
      <c r="M1321" s="64" t="s">
        <v>77</v>
      </c>
      <c r="N1321" s="25">
        <v>45737</v>
      </c>
      <c r="O1321" s="64" t="s">
        <v>77</v>
      </c>
      <c r="P1321" s="64" t="s">
        <v>77</v>
      </c>
      <c r="Q1321" s="26">
        <v>45921</v>
      </c>
      <c r="R1321" s="26" t="s">
        <v>238</v>
      </c>
      <c r="S1321" s="23" t="s">
        <v>166</v>
      </c>
      <c r="T1321" s="23" t="s">
        <v>166</v>
      </c>
      <c r="U1321" s="110" t="s">
        <v>355</v>
      </c>
    </row>
    <row r="1322" spans="2:21" s="144" customFormat="1" ht="28.5" customHeight="1" x14ac:dyDescent="0.2">
      <c r="B1322" s="44" t="s">
        <v>108</v>
      </c>
      <c r="C1322" s="23" t="s">
        <v>353</v>
      </c>
      <c r="D1322" s="23" t="s">
        <v>354</v>
      </c>
      <c r="E1322" s="23" t="s">
        <v>601</v>
      </c>
      <c r="F1322" s="23"/>
      <c r="G1322" s="23">
        <v>1</v>
      </c>
      <c r="H1322" s="23">
        <v>440.6</v>
      </c>
      <c r="I1322" s="23">
        <v>5</v>
      </c>
      <c r="J1322" s="35" t="s">
        <v>96</v>
      </c>
      <c r="K1322" s="23">
        <v>4</v>
      </c>
      <c r="L1322" s="64">
        <f>L1318*2</f>
        <v>20</v>
      </c>
      <c r="M1322" s="64" t="s">
        <v>77</v>
      </c>
      <c r="N1322" s="25">
        <v>45737</v>
      </c>
      <c r="O1322" s="64" t="s">
        <v>77</v>
      </c>
      <c r="P1322" s="64" t="s">
        <v>77</v>
      </c>
      <c r="Q1322" s="26">
        <v>45921</v>
      </c>
      <c r="R1322" s="26" t="s">
        <v>238</v>
      </c>
      <c r="S1322" s="23" t="s">
        <v>166</v>
      </c>
      <c r="T1322" s="23" t="s">
        <v>166</v>
      </c>
      <c r="U1322" s="110" t="s">
        <v>355</v>
      </c>
    </row>
    <row r="1323" spans="2:21" s="144" customFormat="1" ht="28.5" customHeight="1" x14ac:dyDescent="0.2">
      <c r="B1323" s="44" t="s">
        <v>108</v>
      </c>
      <c r="C1323" s="23" t="s">
        <v>353</v>
      </c>
      <c r="D1323" s="23" t="s">
        <v>354</v>
      </c>
      <c r="E1323" s="23" t="s">
        <v>601</v>
      </c>
      <c r="F1323" s="23"/>
      <c r="G1323" s="23">
        <v>1</v>
      </c>
      <c r="H1323" s="23">
        <v>440.6</v>
      </c>
      <c r="I1323" s="23">
        <v>6</v>
      </c>
      <c r="J1323" s="35" t="s">
        <v>72</v>
      </c>
      <c r="K1323" s="23">
        <v>4</v>
      </c>
      <c r="L1323" s="64">
        <f>L1318*4</f>
        <v>40</v>
      </c>
      <c r="M1323" s="64" t="s">
        <v>77</v>
      </c>
      <c r="N1323" s="25">
        <v>45737</v>
      </c>
      <c r="O1323" s="64" t="s">
        <v>77</v>
      </c>
      <c r="P1323" s="64" t="s">
        <v>77</v>
      </c>
      <c r="Q1323" s="26">
        <v>45921</v>
      </c>
      <c r="R1323" s="26" t="s">
        <v>238</v>
      </c>
      <c r="S1323" s="23" t="s">
        <v>166</v>
      </c>
      <c r="T1323" s="23" t="s">
        <v>166</v>
      </c>
      <c r="U1323" s="110" t="s">
        <v>355</v>
      </c>
    </row>
    <row r="1324" spans="2:21" s="144" customFormat="1" ht="28.5" customHeight="1" x14ac:dyDescent="0.2">
      <c r="B1324" s="44" t="s">
        <v>108</v>
      </c>
      <c r="C1324" s="23" t="s">
        <v>353</v>
      </c>
      <c r="D1324" s="23" t="s">
        <v>354</v>
      </c>
      <c r="E1324" s="23" t="s">
        <v>601</v>
      </c>
      <c r="F1324" s="23"/>
      <c r="G1324" s="23">
        <v>1</v>
      </c>
      <c r="H1324" s="23">
        <v>440.6</v>
      </c>
      <c r="I1324" s="23">
        <v>7</v>
      </c>
      <c r="J1324" s="35" t="s">
        <v>72</v>
      </c>
      <c r="K1324" s="23">
        <v>5</v>
      </c>
      <c r="L1324" s="64">
        <f>L1318*5</f>
        <v>50</v>
      </c>
      <c r="M1324" s="64" t="s">
        <v>77</v>
      </c>
      <c r="N1324" s="25">
        <v>45737</v>
      </c>
      <c r="O1324" s="64" t="s">
        <v>77</v>
      </c>
      <c r="P1324" s="64" t="s">
        <v>77</v>
      </c>
      <c r="Q1324" s="26">
        <v>45921</v>
      </c>
      <c r="R1324" s="26" t="s">
        <v>238</v>
      </c>
      <c r="S1324" s="23" t="s">
        <v>166</v>
      </c>
      <c r="T1324" s="23" t="s">
        <v>166</v>
      </c>
      <c r="U1324" s="110" t="s">
        <v>355</v>
      </c>
    </row>
    <row r="1325" spans="2:21" s="144" customFormat="1" ht="28.5" customHeight="1" x14ac:dyDescent="0.2">
      <c r="B1325" s="44" t="s">
        <v>108</v>
      </c>
      <c r="C1325" s="23" t="s">
        <v>353</v>
      </c>
      <c r="D1325" s="23" t="s">
        <v>354</v>
      </c>
      <c r="E1325" s="23" t="s">
        <v>601</v>
      </c>
      <c r="F1325" s="23"/>
      <c r="G1325" s="23">
        <v>1</v>
      </c>
      <c r="H1325" s="23">
        <v>440.6</v>
      </c>
      <c r="I1325" s="23">
        <v>8</v>
      </c>
      <c r="J1325" s="35" t="s">
        <v>72</v>
      </c>
      <c r="K1325" s="23">
        <v>6</v>
      </c>
      <c r="L1325" s="64">
        <f>L1318*6</f>
        <v>60</v>
      </c>
      <c r="M1325" s="64" t="s">
        <v>77</v>
      </c>
      <c r="N1325" s="25">
        <v>45737</v>
      </c>
      <c r="O1325" s="64" t="s">
        <v>77</v>
      </c>
      <c r="P1325" s="64" t="s">
        <v>77</v>
      </c>
      <c r="Q1325" s="26">
        <v>45921</v>
      </c>
      <c r="R1325" s="26" t="s">
        <v>238</v>
      </c>
      <c r="S1325" s="23" t="s">
        <v>166</v>
      </c>
      <c r="T1325" s="23" t="s">
        <v>166</v>
      </c>
      <c r="U1325" s="110" t="s">
        <v>355</v>
      </c>
    </row>
    <row r="1326" spans="2:21" s="144" customFormat="1" ht="28.5" customHeight="1" x14ac:dyDescent="0.2">
      <c r="B1326" s="44" t="s">
        <v>108</v>
      </c>
      <c r="C1326" s="23" t="s">
        <v>353</v>
      </c>
      <c r="D1326" s="23" t="s">
        <v>354</v>
      </c>
      <c r="E1326" s="23" t="s">
        <v>601</v>
      </c>
      <c r="F1326" s="23"/>
      <c r="G1326" s="23">
        <v>1</v>
      </c>
      <c r="H1326" s="23">
        <v>440.6</v>
      </c>
      <c r="I1326" s="23">
        <v>9</v>
      </c>
      <c r="J1326" s="35" t="s">
        <v>72</v>
      </c>
      <c r="K1326" s="23">
        <v>7</v>
      </c>
      <c r="L1326" s="64">
        <f>L1318*7</f>
        <v>70</v>
      </c>
      <c r="M1326" s="64" t="s">
        <v>77</v>
      </c>
      <c r="N1326" s="25">
        <v>45737</v>
      </c>
      <c r="O1326" s="64" t="s">
        <v>77</v>
      </c>
      <c r="P1326" s="64" t="s">
        <v>77</v>
      </c>
      <c r="Q1326" s="26">
        <v>45921</v>
      </c>
      <c r="R1326" s="26" t="s">
        <v>238</v>
      </c>
      <c r="S1326" s="23" t="s">
        <v>166</v>
      </c>
      <c r="T1326" s="23" t="s">
        <v>166</v>
      </c>
      <c r="U1326" s="110" t="s">
        <v>355</v>
      </c>
    </row>
    <row r="1327" spans="2:21" s="144" customFormat="1" ht="28.5" customHeight="1" x14ac:dyDescent="0.2">
      <c r="B1327" s="44" t="s">
        <v>108</v>
      </c>
      <c r="C1327" s="23" t="s">
        <v>353</v>
      </c>
      <c r="D1327" s="23" t="s">
        <v>354</v>
      </c>
      <c r="E1327" s="23" t="s">
        <v>601</v>
      </c>
      <c r="F1327" s="23"/>
      <c r="G1327" s="23">
        <v>1</v>
      </c>
      <c r="H1327" s="23">
        <v>440.6</v>
      </c>
      <c r="I1327" s="23">
        <v>10</v>
      </c>
      <c r="J1327" s="35" t="s">
        <v>72</v>
      </c>
      <c r="K1327" s="23">
        <v>8</v>
      </c>
      <c r="L1327" s="64">
        <f>L1318*8</f>
        <v>80</v>
      </c>
      <c r="M1327" s="64" t="s">
        <v>77</v>
      </c>
      <c r="N1327" s="25">
        <v>45737</v>
      </c>
      <c r="O1327" s="64" t="s">
        <v>77</v>
      </c>
      <c r="P1327" s="64" t="s">
        <v>77</v>
      </c>
      <c r="Q1327" s="26">
        <v>45921</v>
      </c>
      <c r="R1327" s="26" t="s">
        <v>238</v>
      </c>
      <c r="S1327" s="23" t="s">
        <v>166</v>
      </c>
      <c r="T1327" s="23" t="s">
        <v>166</v>
      </c>
      <c r="U1327" s="110" t="s">
        <v>355</v>
      </c>
    </row>
    <row r="1328" spans="2:21" s="144" customFormat="1" ht="28.5" customHeight="1" x14ac:dyDescent="0.2">
      <c r="B1328" s="44" t="s">
        <v>108</v>
      </c>
      <c r="C1328" s="23" t="s">
        <v>353</v>
      </c>
      <c r="D1328" s="23" t="s">
        <v>354</v>
      </c>
      <c r="E1328" s="23" t="s">
        <v>601</v>
      </c>
      <c r="F1328" s="23"/>
      <c r="G1328" s="23">
        <v>1</v>
      </c>
      <c r="H1328" s="23">
        <v>440.6</v>
      </c>
      <c r="I1328" s="23">
        <v>11</v>
      </c>
      <c r="J1328" s="35" t="s">
        <v>100</v>
      </c>
      <c r="K1328" s="23">
        <v>2</v>
      </c>
      <c r="L1328" s="64" t="s">
        <v>77</v>
      </c>
      <c r="M1328" s="64" t="s">
        <v>77</v>
      </c>
      <c r="N1328" s="25">
        <v>45737</v>
      </c>
      <c r="O1328" s="64" t="s">
        <v>77</v>
      </c>
      <c r="P1328" s="64" t="s">
        <v>77</v>
      </c>
      <c r="Q1328" s="26">
        <v>45921</v>
      </c>
      <c r="R1328" s="26" t="s">
        <v>238</v>
      </c>
      <c r="S1328" s="23" t="s">
        <v>166</v>
      </c>
      <c r="T1328" s="23" t="s">
        <v>166</v>
      </c>
      <c r="U1328" s="110" t="s">
        <v>355</v>
      </c>
    </row>
    <row r="1329" spans="2:21" s="144" customFormat="1" ht="28.5" customHeight="1" x14ac:dyDescent="0.2">
      <c r="B1329" s="44" t="s">
        <v>108</v>
      </c>
      <c r="C1329" s="23" t="s">
        <v>353</v>
      </c>
      <c r="D1329" s="23" t="s">
        <v>354</v>
      </c>
      <c r="E1329" s="23" t="s">
        <v>601</v>
      </c>
      <c r="F1329" s="23"/>
      <c r="G1329" s="23">
        <v>1</v>
      </c>
      <c r="H1329" s="23">
        <v>440.6</v>
      </c>
      <c r="I1329" s="23">
        <v>12</v>
      </c>
      <c r="J1329" s="35" t="s">
        <v>167</v>
      </c>
      <c r="K1329" s="23" t="s">
        <v>77</v>
      </c>
      <c r="L1329" s="64" t="s">
        <v>77</v>
      </c>
      <c r="M1329" s="64" t="s">
        <v>77</v>
      </c>
      <c r="N1329" s="25">
        <v>45737</v>
      </c>
      <c r="O1329" s="64" t="s">
        <v>77</v>
      </c>
      <c r="P1329" s="64" t="s">
        <v>77</v>
      </c>
      <c r="Q1329" s="26">
        <v>45921</v>
      </c>
      <c r="R1329" s="26" t="s">
        <v>238</v>
      </c>
      <c r="S1329" s="23" t="s">
        <v>166</v>
      </c>
      <c r="T1329" s="23" t="s">
        <v>166</v>
      </c>
      <c r="U1329" s="110" t="s">
        <v>355</v>
      </c>
    </row>
    <row r="1330" spans="2:21" ht="28.5" x14ac:dyDescent="0.2">
      <c r="B1330" s="44" t="s">
        <v>108</v>
      </c>
      <c r="C1330" s="23" t="s">
        <v>353</v>
      </c>
      <c r="D1330" s="23" t="s">
        <v>354</v>
      </c>
      <c r="E1330" s="23" t="s">
        <v>602</v>
      </c>
      <c r="F1330" s="23"/>
      <c r="G1330" s="23">
        <v>1</v>
      </c>
      <c r="H1330" s="23">
        <v>440.6</v>
      </c>
      <c r="I1330" s="23">
        <v>1</v>
      </c>
      <c r="J1330" s="35" t="s">
        <v>76</v>
      </c>
      <c r="K1330" s="23">
        <v>2</v>
      </c>
      <c r="L1330" s="24">
        <v>10.3</v>
      </c>
      <c r="M1330" s="64" t="s">
        <v>77</v>
      </c>
      <c r="N1330" s="25">
        <v>45737</v>
      </c>
      <c r="O1330" s="64" t="s">
        <v>77</v>
      </c>
      <c r="P1330" s="64" t="s">
        <v>77</v>
      </c>
      <c r="Q1330" s="26">
        <v>45921</v>
      </c>
      <c r="R1330" s="26" t="s">
        <v>238</v>
      </c>
      <c r="S1330" s="23" t="s">
        <v>166</v>
      </c>
      <c r="T1330" s="23" t="s">
        <v>166</v>
      </c>
      <c r="U1330" s="110" t="s">
        <v>355</v>
      </c>
    </row>
    <row r="1331" spans="2:21" ht="28.5" x14ac:dyDescent="0.2">
      <c r="B1331" s="44" t="s">
        <v>108</v>
      </c>
      <c r="C1331" s="23" t="s">
        <v>353</v>
      </c>
      <c r="D1331" s="23" t="s">
        <v>354</v>
      </c>
      <c r="E1331" s="23" t="s">
        <v>602</v>
      </c>
      <c r="F1331" s="23"/>
      <c r="G1331" s="23">
        <v>1</v>
      </c>
      <c r="H1331" s="23">
        <v>440.6</v>
      </c>
      <c r="I1331" s="23">
        <v>2</v>
      </c>
      <c r="J1331" s="35" t="s">
        <v>82</v>
      </c>
      <c r="K1331" s="23">
        <v>2</v>
      </c>
      <c r="L1331" s="24">
        <f>L1330*2</f>
        <v>20.6</v>
      </c>
      <c r="M1331" s="64" t="s">
        <v>77</v>
      </c>
      <c r="N1331" s="25">
        <v>45737</v>
      </c>
      <c r="O1331" s="64" t="s">
        <v>77</v>
      </c>
      <c r="P1331" s="64" t="s">
        <v>77</v>
      </c>
      <c r="Q1331" s="26">
        <v>45921</v>
      </c>
      <c r="R1331" s="26" t="s">
        <v>238</v>
      </c>
      <c r="S1331" s="23" t="s">
        <v>166</v>
      </c>
      <c r="T1331" s="23" t="s">
        <v>166</v>
      </c>
      <c r="U1331" s="110" t="s">
        <v>355</v>
      </c>
    </row>
    <row r="1332" spans="2:21" ht="28.5" x14ac:dyDescent="0.2">
      <c r="B1332" s="44" t="s">
        <v>108</v>
      </c>
      <c r="C1332" s="23" t="s">
        <v>353</v>
      </c>
      <c r="D1332" s="23" t="s">
        <v>354</v>
      </c>
      <c r="E1332" s="23" t="s">
        <v>602</v>
      </c>
      <c r="F1332" s="23"/>
      <c r="G1332" s="23">
        <v>1</v>
      </c>
      <c r="H1332" s="23">
        <v>440.6</v>
      </c>
      <c r="I1332" s="23">
        <v>3</v>
      </c>
      <c r="J1332" s="35" t="s">
        <v>95</v>
      </c>
      <c r="K1332" s="23">
        <v>3</v>
      </c>
      <c r="L1332" s="64">
        <f>L1330*1.5</f>
        <v>15.450000000000001</v>
      </c>
      <c r="M1332" s="64" t="s">
        <v>77</v>
      </c>
      <c r="N1332" s="25">
        <v>45737</v>
      </c>
      <c r="O1332" s="64" t="s">
        <v>77</v>
      </c>
      <c r="P1332" s="64" t="s">
        <v>77</v>
      </c>
      <c r="Q1332" s="26">
        <v>45921</v>
      </c>
      <c r="R1332" s="26" t="s">
        <v>238</v>
      </c>
      <c r="S1332" s="23" t="s">
        <v>166</v>
      </c>
      <c r="T1332" s="23" t="s">
        <v>166</v>
      </c>
      <c r="U1332" s="110" t="s">
        <v>355</v>
      </c>
    </row>
    <row r="1333" spans="2:21" ht="28.5" x14ac:dyDescent="0.2">
      <c r="B1333" s="44" t="s">
        <v>108</v>
      </c>
      <c r="C1333" s="23" t="s">
        <v>353</v>
      </c>
      <c r="D1333" s="23" t="s">
        <v>354</v>
      </c>
      <c r="E1333" s="23" t="s">
        <v>602</v>
      </c>
      <c r="F1333" s="23"/>
      <c r="G1333" s="23">
        <v>1</v>
      </c>
      <c r="H1333" s="23">
        <v>440.6</v>
      </c>
      <c r="I1333" s="23">
        <v>4</v>
      </c>
      <c r="J1333" s="35" t="s">
        <v>97</v>
      </c>
      <c r="K1333" s="23">
        <v>3</v>
      </c>
      <c r="L1333" s="64">
        <f>L1330*3</f>
        <v>30.900000000000002</v>
      </c>
      <c r="M1333" s="64" t="s">
        <v>77</v>
      </c>
      <c r="N1333" s="25">
        <v>45737</v>
      </c>
      <c r="O1333" s="64" t="s">
        <v>77</v>
      </c>
      <c r="P1333" s="64" t="s">
        <v>77</v>
      </c>
      <c r="Q1333" s="26">
        <v>45921</v>
      </c>
      <c r="R1333" s="26" t="s">
        <v>238</v>
      </c>
      <c r="S1333" s="23" t="s">
        <v>166</v>
      </c>
      <c r="T1333" s="23" t="s">
        <v>166</v>
      </c>
      <c r="U1333" s="110" t="s">
        <v>355</v>
      </c>
    </row>
    <row r="1334" spans="2:21" ht="28.5" x14ac:dyDescent="0.2">
      <c r="B1334" s="44" t="s">
        <v>108</v>
      </c>
      <c r="C1334" s="23" t="s">
        <v>353</v>
      </c>
      <c r="D1334" s="23" t="s">
        <v>354</v>
      </c>
      <c r="E1334" s="23" t="s">
        <v>602</v>
      </c>
      <c r="F1334" s="23"/>
      <c r="G1334" s="23">
        <v>1</v>
      </c>
      <c r="H1334" s="23">
        <v>440.6</v>
      </c>
      <c r="I1334" s="23">
        <v>5</v>
      </c>
      <c r="J1334" s="35" t="s">
        <v>96</v>
      </c>
      <c r="K1334" s="23">
        <v>4</v>
      </c>
      <c r="L1334" s="64">
        <f>L1330*2</f>
        <v>20.6</v>
      </c>
      <c r="M1334" s="64" t="s">
        <v>77</v>
      </c>
      <c r="N1334" s="25">
        <v>45737</v>
      </c>
      <c r="O1334" s="64" t="s">
        <v>77</v>
      </c>
      <c r="P1334" s="64" t="s">
        <v>77</v>
      </c>
      <c r="Q1334" s="26">
        <v>45921</v>
      </c>
      <c r="R1334" s="26" t="s">
        <v>238</v>
      </c>
      <c r="S1334" s="23" t="s">
        <v>166</v>
      </c>
      <c r="T1334" s="23" t="s">
        <v>166</v>
      </c>
      <c r="U1334" s="110" t="s">
        <v>355</v>
      </c>
    </row>
    <row r="1335" spans="2:21" ht="28.5" x14ac:dyDescent="0.2">
      <c r="B1335" s="44" t="s">
        <v>108</v>
      </c>
      <c r="C1335" s="23" t="s">
        <v>353</v>
      </c>
      <c r="D1335" s="23" t="s">
        <v>354</v>
      </c>
      <c r="E1335" s="23" t="s">
        <v>602</v>
      </c>
      <c r="F1335" s="23"/>
      <c r="G1335" s="23">
        <v>1</v>
      </c>
      <c r="H1335" s="23">
        <v>440.6</v>
      </c>
      <c r="I1335" s="23">
        <v>6</v>
      </c>
      <c r="J1335" s="35" t="s">
        <v>72</v>
      </c>
      <c r="K1335" s="23">
        <v>4</v>
      </c>
      <c r="L1335" s="64">
        <f>L1330*4</f>
        <v>41.2</v>
      </c>
      <c r="M1335" s="64" t="s">
        <v>77</v>
      </c>
      <c r="N1335" s="25">
        <v>45737</v>
      </c>
      <c r="O1335" s="64" t="s">
        <v>77</v>
      </c>
      <c r="P1335" s="64" t="s">
        <v>77</v>
      </c>
      <c r="Q1335" s="26">
        <v>45921</v>
      </c>
      <c r="R1335" s="26" t="s">
        <v>238</v>
      </c>
      <c r="S1335" s="23" t="s">
        <v>166</v>
      </c>
      <c r="T1335" s="23" t="s">
        <v>166</v>
      </c>
      <c r="U1335" s="110" t="s">
        <v>355</v>
      </c>
    </row>
    <row r="1336" spans="2:21" ht="28.5" x14ac:dyDescent="0.2">
      <c r="B1336" s="44" t="s">
        <v>108</v>
      </c>
      <c r="C1336" s="23" t="s">
        <v>353</v>
      </c>
      <c r="D1336" s="23" t="s">
        <v>354</v>
      </c>
      <c r="E1336" s="23" t="s">
        <v>602</v>
      </c>
      <c r="F1336" s="23"/>
      <c r="G1336" s="23">
        <v>1</v>
      </c>
      <c r="H1336" s="23">
        <v>440.6</v>
      </c>
      <c r="I1336" s="23">
        <v>7</v>
      </c>
      <c r="J1336" s="35" t="s">
        <v>72</v>
      </c>
      <c r="K1336" s="23">
        <v>5</v>
      </c>
      <c r="L1336" s="64">
        <f>L1330*5</f>
        <v>51.5</v>
      </c>
      <c r="M1336" s="64" t="s">
        <v>77</v>
      </c>
      <c r="N1336" s="25">
        <v>45737</v>
      </c>
      <c r="O1336" s="64" t="s">
        <v>77</v>
      </c>
      <c r="P1336" s="64" t="s">
        <v>77</v>
      </c>
      <c r="Q1336" s="26">
        <v>45921</v>
      </c>
      <c r="R1336" s="26" t="s">
        <v>238</v>
      </c>
      <c r="S1336" s="23" t="s">
        <v>166</v>
      </c>
      <c r="T1336" s="23" t="s">
        <v>166</v>
      </c>
      <c r="U1336" s="110" t="s">
        <v>355</v>
      </c>
    </row>
    <row r="1337" spans="2:21" ht="28.5" x14ac:dyDescent="0.2">
      <c r="B1337" s="44" t="s">
        <v>108</v>
      </c>
      <c r="C1337" s="23" t="s">
        <v>353</v>
      </c>
      <c r="D1337" s="23" t="s">
        <v>354</v>
      </c>
      <c r="E1337" s="23" t="s">
        <v>602</v>
      </c>
      <c r="F1337" s="23"/>
      <c r="G1337" s="23">
        <v>1</v>
      </c>
      <c r="H1337" s="23">
        <v>440.6</v>
      </c>
      <c r="I1337" s="23">
        <v>8</v>
      </c>
      <c r="J1337" s="35" t="s">
        <v>72</v>
      </c>
      <c r="K1337" s="23">
        <v>6</v>
      </c>
      <c r="L1337" s="64">
        <f>L1330*6</f>
        <v>61.800000000000004</v>
      </c>
      <c r="M1337" s="64" t="s">
        <v>77</v>
      </c>
      <c r="N1337" s="25">
        <v>45737</v>
      </c>
      <c r="O1337" s="64" t="s">
        <v>77</v>
      </c>
      <c r="P1337" s="64" t="s">
        <v>77</v>
      </c>
      <c r="Q1337" s="26">
        <v>45921</v>
      </c>
      <c r="R1337" s="26" t="s">
        <v>238</v>
      </c>
      <c r="S1337" s="23" t="s">
        <v>166</v>
      </c>
      <c r="T1337" s="23" t="s">
        <v>166</v>
      </c>
      <c r="U1337" s="110" t="s">
        <v>355</v>
      </c>
    </row>
    <row r="1338" spans="2:21" ht="28.5" x14ac:dyDescent="0.2">
      <c r="B1338" s="44" t="s">
        <v>108</v>
      </c>
      <c r="C1338" s="23" t="s">
        <v>353</v>
      </c>
      <c r="D1338" s="23" t="s">
        <v>354</v>
      </c>
      <c r="E1338" s="23" t="s">
        <v>602</v>
      </c>
      <c r="F1338" s="23"/>
      <c r="G1338" s="23">
        <v>1</v>
      </c>
      <c r="H1338" s="23">
        <v>440.6</v>
      </c>
      <c r="I1338" s="23">
        <v>9</v>
      </c>
      <c r="J1338" s="35" t="s">
        <v>72</v>
      </c>
      <c r="K1338" s="23">
        <v>7</v>
      </c>
      <c r="L1338" s="64">
        <f>L1330*7</f>
        <v>72.100000000000009</v>
      </c>
      <c r="M1338" s="64" t="s">
        <v>77</v>
      </c>
      <c r="N1338" s="25">
        <v>45737</v>
      </c>
      <c r="O1338" s="64" t="s">
        <v>77</v>
      </c>
      <c r="P1338" s="64" t="s">
        <v>77</v>
      </c>
      <c r="Q1338" s="26">
        <v>45921</v>
      </c>
      <c r="R1338" s="26" t="s">
        <v>238</v>
      </c>
      <c r="S1338" s="23" t="s">
        <v>166</v>
      </c>
      <c r="T1338" s="23" t="s">
        <v>166</v>
      </c>
      <c r="U1338" s="110" t="s">
        <v>355</v>
      </c>
    </row>
    <row r="1339" spans="2:21" ht="28.5" x14ac:dyDescent="0.2">
      <c r="B1339" s="44" t="s">
        <v>108</v>
      </c>
      <c r="C1339" s="23" t="s">
        <v>353</v>
      </c>
      <c r="D1339" s="23" t="s">
        <v>354</v>
      </c>
      <c r="E1339" s="23" t="s">
        <v>602</v>
      </c>
      <c r="F1339" s="23"/>
      <c r="G1339" s="23">
        <v>1</v>
      </c>
      <c r="H1339" s="23">
        <v>440.6</v>
      </c>
      <c r="I1339" s="23">
        <v>10</v>
      </c>
      <c r="J1339" s="35" t="s">
        <v>72</v>
      </c>
      <c r="K1339" s="23">
        <v>8</v>
      </c>
      <c r="L1339" s="64">
        <f>L1330*8</f>
        <v>82.4</v>
      </c>
      <c r="M1339" s="64" t="s">
        <v>77</v>
      </c>
      <c r="N1339" s="25">
        <v>45737</v>
      </c>
      <c r="O1339" s="64" t="s">
        <v>77</v>
      </c>
      <c r="P1339" s="64" t="s">
        <v>77</v>
      </c>
      <c r="Q1339" s="26">
        <v>45921</v>
      </c>
      <c r="R1339" s="26" t="s">
        <v>238</v>
      </c>
      <c r="S1339" s="23" t="s">
        <v>166</v>
      </c>
      <c r="T1339" s="23" t="s">
        <v>166</v>
      </c>
      <c r="U1339" s="110" t="s">
        <v>355</v>
      </c>
    </row>
    <row r="1340" spans="2:21" ht="28.5" x14ac:dyDescent="0.2">
      <c r="B1340" s="44" t="s">
        <v>108</v>
      </c>
      <c r="C1340" s="23" t="s">
        <v>353</v>
      </c>
      <c r="D1340" s="23" t="s">
        <v>354</v>
      </c>
      <c r="E1340" s="23" t="s">
        <v>602</v>
      </c>
      <c r="F1340" s="23"/>
      <c r="G1340" s="23">
        <v>1</v>
      </c>
      <c r="H1340" s="23">
        <v>440.6</v>
      </c>
      <c r="I1340" s="23">
        <v>11</v>
      </c>
      <c r="J1340" s="35" t="s">
        <v>100</v>
      </c>
      <c r="K1340" s="23">
        <v>2</v>
      </c>
      <c r="L1340" s="64" t="s">
        <v>77</v>
      </c>
      <c r="M1340" s="64" t="s">
        <v>77</v>
      </c>
      <c r="N1340" s="25">
        <v>45737</v>
      </c>
      <c r="O1340" s="64" t="s">
        <v>77</v>
      </c>
      <c r="P1340" s="64" t="s">
        <v>77</v>
      </c>
      <c r="Q1340" s="26">
        <v>45921</v>
      </c>
      <c r="R1340" s="26" t="s">
        <v>238</v>
      </c>
      <c r="S1340" s="23" t="s">
        <v>166</v>
      </c>
      <c r="T1340" s="23" t="s">
        <v>166</v>
      </c>
      <c r="U1340" s="110" t="s">
        <v>355</v>
      </c>
    </row>
    <row r="1341" spans="2:21" ht="28.5" x14ac:dyDescent="0.2">
      <c r="B1341" s="151" t="s">
        <v>108</v>
      </c>
      <c r="C1341" s="28" t="s">
        <v>353</v>
      </c>
      <c r="D1341" s="28" t="s">
        <v>354</v>
      </c>
      <c r="E1341" s="28" t="s">
        <v>602</v>
      </c>
      <c r="F1341" s="28"/>
      <c r="G1341" s="28">
        <v>1</v>
      </c>
      <c r="H1341" s="28">
        <v>440.6</v>
      </c>
      <c r="I1341" s="28">
        <v>12</v>
      </c>
      <c r="J1341" s="46" t="s">
        <v>623</v>
      </c>
      <c r="K1341" s="28" t="s">
        <v>77</v>
      </c>
      <c r="L1341" s="66" t="s">
        <v>77</v>
      </c>
      <c r="M1341" s="66" t="s">
        <v>77</v>
      </c>
      <c r="N1341" s="48">
        <v>45737</v>
      </c>
      <c r="O1341" s="64" t="s">
        <v>77</v>
      </c>
      <c r="P1341" s="66" t="s">
        <v>77</v>
      </c>
      <c r="Q1341" s="26">
        <v>45921</v>
      </c>
      <c r="R1341" s="49" t="s">
        <v>238</v>
      </c>
      <c r="S1341" s="28" t="s">
        <v>166</v>
      </c>
      <c r="T1341" s="28" t="s">
        <v>166</v>
      </c>
      <c r="U1341" s="115" t="s">
        <v>355</v>
      </c>
    </row>
  </sheetData>
  <hyperlinks>
    <hyperlink ref="J13" r:id="rId1" display="https://www.rotadesantamaria.com.br/pracas-de-pedagio"/>
    <hyperlink ref="J25" r:id="rId2" display="https://www.rotadesantamaria.com.br/pracas-de-pedagio"/>
    <hyperlink ref="J37" r:id="rId3" display="https://www.rotadesantamaria.com.br/pracas-de-pedagio"/>
    <hyperlink ref="J73" r:id="rId4" display="https://www.rotadesantamaria.com.br/pracas-de-pedagio"/>
    <hyperlink ref="J85" r:id="rId5" display="https://www.rotadesantamaria.com.br/pracas-de-pedagio"/>
    <hyperlink ref="J135" r:id="rId6" display="https://www.rotadesantamaria.com.br/pracas-de-pedagio"/>
    <hyperlink ref="J144" r:id="rId7" display="https://www.rotadesantamaria.com.br/pracas-de-pedagio"/>
    <hyperlink ref="J153" r:id="rId8" display="https://www.rotadesantamaria.com.br/pracas-de-pedagio"/>
    <hyperlink ref="J162" r:id="rId9" display="https://www.rotadesantamaria.com.br/pracas-de-pedagio"/>
    <hyperlink ref="J171" r:id="rId10" display="https://www.rotadesantamaria.com.br/pracas-de-pedagio"/>
    <hyperlink ref="J183" r:id="rId11" display="https://www.rotadesantamaria.com.br/pracas-de-pedagio"/>
    <hyperlink ref="J195" r:id="rId12" display="https://www.rotadesantamaria.com.br/pracas-de-pedagio"/>
    <hyperlink ref="J207" r:id="rId13" display="https://www.rotadesantamaria.com.br/pracas-de-pedagio"/>
    <hyperlink ref="J220" r:id="rId14" display="https://www.rotadesantamaria.com.br/pracas-de-pedagio"/>
    <hyperlink ref="J233" r:id="rId15" display="https://www.rotadesantamaria.com.br/pracas-de-pedagio"/>
    <hyperlink ref="J245" r:id="rId16" display="https://www.rotadesantamaria.com.br/pracas-de-pedagio"/>
    <hyperlink ref="J257" r:id="rId17" display="https://www.rotadesantamaria.com.br/pracas-de-pedagio"/>
    <hyperlink ref="J269" r:id="rId18" display="https://www.rotadesantamaria.com.br/pracas-de-pedagio"/>
    <hyperlink ref="J281" r:id="rId19" display="https://www.rotadesantamaria.com.br/pracas-de-pedagio"/>
    <hyperlink ref="J293" r:id="rId20" display="https://www.rotadesantamaria.com.br/pracas-de-pedagio"/>
    <hyperlink ref="J318" r:id="rId21" display="https://www.rotadesantamaria.com.br/pracas-de-pedagio"/>
    <hyperlink ref="J332" r:id="rId22" display="https://www.rotadesantamaria.com.br/pracas-de-pedagio"/>
    <hyperlink ref="J346" r:id="rId23" display="https://www.rotadesantamaria.com.br/pracas-de-pedagio"/>
    <hyperlink ref="J360" r:id="rId24" display="https://www.rotadesantamaria.com.br/pracas-de-pedagio"/>
    <hyperlink ref="J374" r:id="rId25" display="https://www.rotadesantamaria.com.br/pracas-de-pedagio"/>
    <hyperlink ref="J388" r:id="rId26" display="https://www.rotadesantamaria.com.br/pracas-de-pedagio"/>
    <hyperlink ref="J400" r:id="rId27" display="https://www.rotadesantamaria.com.br/pracas-de-pedagio"/>
    <hyperlink ref="J412" r:id="rId28" display="https://www.rotadesantamaria.com.br/pracas-de-pedagio"/>
    <hyperlink ref="J424" r:id="rId29" display="https://www.rotadesantamaria.com.br/pracas-de-pedagio"/>
    <hyperlink ref="J436" r:id="rId30" display="https://www.rotadesantamaria.com.br/pracas-de-pedagio"/>
    <hyperlink ref="J448" r:id="rId31" display="https://www.rotadesantamaria.com.br/pracas-de-pedagio"/>
    <hyperlink ref="J460" r:id="rId32" display="https://www.rotadesantamaria.com.br/pracas-de-pedagio"/>
    <hyperlink ref="J472" r:id="rId33" display="https://www.rotadesantamaria.com.br/pracas-de-pedagio"/>
    <hyperlink ref="J484" r:id="rId34" display="https://www.rotadesantamaria.com.br/pracas-de-pedagio"/>
    <hyperlink ref="J496" r:id="rId35" display="https://www.rotadesantamaria.com.br/pracas-de-pedagio"/>
    <hyperlink ref="J508" r:id="rId36" display="https://www.rotadesantamaria.com.br/pracas-de-pedagio"/>
    <hyperlink ref="J520" r:id="rId37" display="https://www.rotadesantamaria.com.br/pracas-de-pedagio"/>
    <hyperlink ref="J532" r:id="rId38" display="https://www.rotadesantamaria.com.br/pracas-de-pedagio"/>
    <hyperlink ref="J544" r:id="rId39" display="https://www.rotadesantamaria.com.br/pracas-de-pedagio"/>
    <hyperlink ref="J556" r:id="rId40" display="https://www.rotadesantamaria.com.br/pracas-de-pedagio"/>
    <hyperlink ref="J568" r:id="rId41" display="https://www.rotadesantamaria.com.br/pracas-de-pedagio"/>
    <hyperlink ref="J580" r:id="rId42" display="https://www.rotadesantamaria.com.br/pracas-de-pedagio"/>
    <hyperlink ref="J592" r:id="rId43" display="https://www.rotadesantamaria.com.br/pracas-de-pedagio"/>
    <hyperlink ref="J604" r:id="rId44" display="https://www.rotadesantamaria.com.br/pracas-de-pedagio"/>
    <hyperlink ref="J616" r:id="rId45" display="https://www.rotadesantamaria.com.br/pracas-de-pedagio"/>
    <hyperlink ref="J640" r:id="rId46" display="https://www.rotadesantamaria.com.br/pracas-de-pedagio"/>
    <hyperlink ref="J652" r:id="rId47" display="https://www.rotadesantamaria.com.br/pracas-de-pedagio"/>
    <hyperlink ref="J664" r:id="rId48" display="https://www.rotadesantamaria.com.br/pracas-de-pedagio"/>
    <hyperlink ref="J676" r:id="rId49" display="https://www.rotadesantamaria.com.br/pracas-de-pedagio"/>
    <hyperlink ref="J688" r:id="rId50" display="https://www.rotadesantamaria.com.br/pracas-de-pedagio"/>
    <hyperlink ref="J700" r:id="rId51" display="https://www.rotadesantamaria.com.br/pracas-de-pedagio"/>
    <hyperlink ref="J712" r:id="rId52" display="https://www.rotadesantamaria.com.br/pracas-de-pedagio"/>
    <hyperlink ref="J724" r:id="rId53" display="https://www.rotadesantamaria.com.br/pracas-de-pedagio"/>
    <hyperlink ref="J736" r:id="rId54" display="https://www.rotadesantamaria.com.br/pracas-de-pedagio"/>
    <hyperlink ref="J748" r:id="rId55" display="https://www.rotadesantamaria.com.br/pracas-de-pedagio"/>
    <hyperlink ref="J760" r:id="rId56" display="https://www.rotadesantamaria.com.br/pracas-de-pedagio"/>
    <hyperlink ref="J772" r:id="rId57" display="https://www.rotadesantamaria.com.br/pracas-de-pedagio"/>
    <hyperlink ref="J784" r:id="rId58" display="https://www.rotadesantamaria.com.br/pracas-de-pedagio"/>
    <hyperlink ref="J796" r:id="rId59" display="https://www.rotadesantamaria.com.br/pracas-de-pedagio"/>
    <hyperlink ref="J808" r:id="rId60" display="https://www.rotadesantamaria.com.br/pracas-de-pedagio"/>
    <hyperlink ref="J820" r:id="rId61" display="https://www.rotadesantamaria.com.br/pracas-de-pedagio"/>
    <hyperlink ref="J832" r:id="rId62" display="https://www.rotadesantamaria.com.br/pracas-de-pedagio"/>
    <hyperlink ref="J844" r:id="rId63" display="https://www.rotadesantamaria.com.br/pracas-de-pedagio"/>
    <hyperlink ref="J856" r:id="rId64" display="https://www.rotadesantamaria.com.br/pracas-de-pedagio"/>
    <hyperlink ref="U6" r:id="rId65"/>
    <hyperlink ref="U7:U15" r:id="rId66" display="https://www.gov.br/antt/pt-br/assuntos/rodovias/concessionarias/lista-de-concessoes/ccr-rio-sp/tarifas-de-pedagio"/>
    <hyperlink ref="J49" r:id="rId67" display="https://www.rotadesantamaria.com.br/pracas-de-pedagio"/>
    <hyperlink ref="J61" r:id="rId68" display="https://www.rotadesantamaria.com.br/pracas-de-pedagio"/>
    <hyperlink ref="U8" r:id="rId69"/>
    <hyperlink ref="U10" r:id="rId70"/>
    <hyperlink ref="U12" r:id="rId71"/>
    <hyperlink ref="U14" r:id="rId72"/>
    <hyperlink ref="U16" r:id="rId73"/>
    <hyperlink ref="U18" r:id="rId74"/>
    <hyperlink ref="U20" r:id="rId75"/>
    <hyperlink ref="U22" r:id="rId76"/>
    <hyperlink ref="U24" r:id="rId77"/>
    <hyperlink ref="U26" r:id="rId78"/>
    <hyperlink ref="U28" r:id="rId79"/>
    <hyperlink ref="U30" r:id="rId80"/>
    <hyperlink ref="U32" r:id="rId81"/>
    <hyperlink ref="U34" r:id="rId82"/>
    <hyperlink ref="U36" r:id="rId83"/>
    <hyperlink ref="U38" r:id="rId84"/>
    <hyperlink ref="U40" r:id="rId85"/>
    <hyperlink ref="U42" r:id="rId86"/>
    <hyperlink ref="U44" r:id="rId87"/>
    <hyperlink ref="U46" r:id="rId88"/>
    <hyperlink ref="U48" r:id="rId89"/>
    <hyperlink ref="U50" r:id="rId90"/>
    <hyperlink ref="U52" r:id="rId91"/>
    <hyperlink ref="U54" r:id="rId92"/>
    <hyperlink ref="U56" r:id="rId93"/>
    <hyperlink ref="U58" r:id="rId94"/>
    <hyperlink ref="U60" r:id="rId95"/>
    <hyperlink ref="U62" r:id="rId96"/>
    <hyperlink ref="U64" r:id="rId97"/>
    <hyperlink ref="U9" r:id="rId98"/>
    <hyperlink ref="U11" r:id="rId99"/>
    <hyperlink ref="U13" r:id="rId100"/>
    <hyperlink ref="U15" r:id="rId101"/>
    <hyperlink ref="U17" r:id="rId102"/>
    <hyperlink ref="U19" r:id="rId103"/>
    <hyperlink ref="U21" r:id="rId104"/>
    <hyperlink ref="U23" r:id="rId105"/>
    <hyperlink ref="U25" r:id="rId106"/>
    <hyperlink ref="U27" r:id="rId107"/>
    <hyperlink ref="U29" r:id="rId108"/>
    <hyperlink ref="U31" r:id="rId109"/>
    <hyperlink ref="U33" r:id="rId110"/>
    <hyperlink ref="U35" r:id="rId111"/>
    <hyperlink ref="U37" r:id="rId112"/>
    <hyperlink ref="U39" r:id="rId113"/>
    <hyperlink ref="U41" r:id="rId114"/>
    <hyperlink ref="U43" r:id="rId115"/>
    <hyperlink ref="U45" r:id="rId116"/>
    <hyperlink ref="U47" r:id="rId117"/>
    <hyperlink ref="U49" r:id="rId118"/>
    <hyperlink ref="U51" r:id="rId119"/>
    <hyperlink ref="U53" r:id="rId120"/>
    <hyperlink ref="U55" r:id="rId121"/>
    <hyperlink ref="U57" r:id="rId122"/>
    <hyperlink ref="U59" r:id="rId123"/>
    <hyperlink ref="U61" r:id="rId124"/>
    <hyperlink ref="U63" r:id="rId125"/>
    <hyperlink ref="U65" r:id="rId126"/>
    <hyperlink ref="U128" r:id="rId127"/>
    <hyperlink ref="U129" r:id="rId128"/>
    <hyperlink ref="J865" r:id="rId129" display="https://www.rotadesantamaria.com.br/pracas-de-pedagio"/>
    <hyperlink ref="J925" r:id="rId130" display="https://www.rotadesantamaria.com.br/pracas-de-pedagio"/>
    <hyperlink ref="J935" r:id="rId131" display="https://www.rotadesantamaria.com.br/pracas-de-pedagio"/>
    <hyperlink ref="J981" r:id="rId132" display="https://www.rotadesantamaria.com.br/pracas-de-pedagio"/>
    <hyperlink ref="J1041" r:id="rId133" display="https://www.rotadesantamaria.com.br/pracas-de-pedagio"/>
    <hyperlink ref="J305" r:id="rId134" display="https://www.rotadesantamaria.com.br/pracas-de-pedagio"/>
    <hyperlink ref="J1051" r:id="rId135" display="https://www.rotadesantamaria.com.br/pracas-de-pedagio"/>
    <hyperlink ref="J97" r:id="rId136" display="https://www.rotadesantamaria.com.br/pracas-de-pedagio"/>
    <hyperlink ref="J109" r:id="rId137" display="https://www.rotadesantamaria.com.br/pracas-de-pedagio"/>
    <hyperlink ref="J1061" r:id="rId138" display="https://www.rotadesantamaria.com.br/pracas-de-pedagio"/>
    <hyperlink ref="J628" r:id="rId139" display="https://www.rotadesantamaria.com.br/pracas-de-pedagio"/>
    <hyperlink ref="J1073" r:id="rId140" display="https://www.rotadesantamaria.com.br/pracas-de-pedagio"/>
    <hyperlink ref="J1085" r:id="rId141" display="https://www.rotadesantamaria.com.br/pracas-de-pedagio"/>
    <hyperlink ref="J1097" r:id="rId142" display="https://www.rotadesantamaria.com.br/pracas-de-pedagio"/>
    <hyperlink ref="J1109" r:id="rId143" display="https://www.rotadesantamaria.com.br/pracas-de-pedagio"/>
    <hyperlink ref="J1121" r:id="rId144" display="https://www.rotadesantamaria.com.br/pracas-de-pedagio"/>
    <hyperlink ref="J1145" r:id="rId145" display="https://www.rotadesantamaria.com.br/pracas-de-pedagio"/>
    <hyperlink ref="J1157" r:id="rId146" display="https://www.rotadesantamaria.com.br/pracas-de-pedagio"/>
    <hyperlink ref="J1169" r:id="rId147" display="https://www.rotadesantamaria.com.br/pracas-de-pedagio"/>
    <hyperlink ref="J1181" r:id="rId148" display="https://www.rotadesantamaria.com.br/pracas-de-pedagio"/>
    <hyperlink ref="J1193" r:id="rId149" display="https://www.rotadesantamaria.com.br/pracas-de-pedagio"/>
    <hyperlink ref="J1205" r:id="rId150" display="https://www.rotadesantamaria.com.br/pracas-de-pedagio"/>
    <hyperlink ref="J1217" r:id="rId151" display="https://www.rotadesantamaria.com.br/pracas-de-pedagio"/>
    <hyperlink ref="J1229" r:id="rId152" display="https://www.rotadesantamaria.com.br/pracas-de-pedagio"/>
    <hyperlink ref="J1241" r:id="rId153" display="https://www.rotadesantamaria.com.br/pracas-de-pedagio"/>
    <hyperlink ref="J1253" r:id="rId154" display="https://www.rotadesantamaria.com.br/pracas-de-pedagio"/>
    <hyperlink ref="J1265" r:id="rId155" display="https://www.rotadesantamaria.com.br/pracas-de-pedagio"/>
    <hyperlink ref="J1277" r:id="rId156" display="https://www.rotadesantamaria.com.br/pracas-de-pedagio"/>
    <hyperlink ref="J1289" r:id="rId157" display="https://www.rotadesantamaria.com.br/pracas-de-pedagio"/>
    <hyperlink ref="J1301" r:id="rId158" display="https://www.rotadesantamaria.com.br/pracas-de-pedagio"/>
    <hyperlink ref="J1313" r:id="rId159" display="https://www.rotadesantamaria.com.br/pracas-de-pedagio"/>
    <hyperlink ref="J1325" r:id="rId160" display="https://www.rotadesantamaria.com.br/pracas-de-pedagio"/>
    <hyperlink ref="J1337" r:id="rId161" display="https://www.rotadesantamaria.com.br/pracas-de-pedagio"/>
    <hyperlink ref="U66" r:id="rId162"/>
    <hyperlink ref="U67" r:id="rId163"/>
    <hyperlink ref="U68" r:id="rId164"/>
    <hyperlink ref="U69" r:id="rId165"/>
    <hyperlink ref="U70" r:id="rId166"/>
    <hyperlink ref="U72" r:id="rId167"/>
    <hyperlink ref="U74" r:id="rId168"/>
    <hyperlink ref="U76" r:id="rId169"/>
    <hyperlink ref="U78" r:id="rId170"/>
    <hyperlink ref="U80" r:id="rId171"/>
    <hyperlink ref="U82" r:id="rId172"/>
    <hyperlink ref="U84" r:id="rId173"/>
    <hyperlink ref="U86" r:id="rId174"/>
    <hyperlink ref="U88" r:id="rId175"/>
    <hyperlink ref="U90" r:id="rId176"/>
    <hyperlink ref="U92" r:id="rId177"/>
    <hyperlink ref="U94" r:id="rId178"/>
    <hyperlink ref="U96" r:id="rId179"/>
    <hyperlink ref="U98" r:id="rId180"/>
    <hyperlink ref="U100" r:id="rId181"/>
    <hyperlink ref="U102" r:id="rId182"/>
    <hyperlink ref="U104" r:id="rId183"/>
    <hyperlink ref="U106" r:id="rId184"/>
    <hyperlink ref="U108" r:id="rId185"/>
    <hyperlink ref="U110" r:id="rId186"/>
    <hyperlink ref="U112" r:id="rId187"/>
    <hyperlink ref="U71" r:id="rId188"/>
    <hyperlink ref="U73" r:id="rId189"/>
    <hyperlink ref="U75" r:id="rId190"/>
    <hyperlink ref="U77" r:id="rId191"/>
    <hyperlink ref="U79" r:id="rId192"/>
    <hyperlink ref="U81" r:id="rId193"/>
    <hyperlink ref="U83" r:id="rId194"/>
    <hyperlink ref="U85" r:id="rId195"/>
    <hyperlink ref="U87" r:id="rId196"/>
    <hyperlink ref="U89" r:id="rId197"/>
    <hyperlink ref="U91" r:id="rId198"/>
    <hyperlink ref="U93" r:id="rId199"/>
    <hyperlink ref="U95" r:id="rId200"/>
    <hyperlink ref="U97" r:id="rId201"/>
    <hyperlink ref="U99" r:id="rId202"/>
    <hyperlink ref="U101" r:id="rId203"/>
    <hyperlink ref="U103" r:id="rId204"/>
    <hyperlink ref="U105" r:id="rId205"/>
    <hyperlink ref="U107" r:id="rId206"/>
    <hyperlink ref="U109" r:id="rId207"/>
    <hyperlink ref="U111" r:id="rId208"/>
    <hyperlink ref="U113" r:id="rId209"/>
    <hyperlink ref="U127" r:id="rId210"/>
    <hyperlink ref="U130" r:id="rId211"/>
    <hyperlink ref="U132" r:id="rId212"/>
    <hyperlink ref="U134" r:id="rId213"/>
    <hyperlink ref="U136" r:id="rId214"/>
    <hyperlink ref="U131" r:id="rId215"/>
    <hyperlink ref="U133" r:id="rId216"/>
    <hyperlink ref="U135" r:id="rId217"/>
    <hyperlink ref="U147" r:id="rId218"/>
    <hyperlink ref="U148" r:id="rId219"/>
    <hyperlink ref="U150" r:id="rId220"/>
    <hyperlink ref="U152" r:id="rId221"/>
    <hyperlink ref="U154" r:id="rId222"/>
    <hyperlink ref="U151" r:id="rId223"/>
    <hyperlink ref="U153" r:id="rId224"/>
    <hyperlink ref="U149" r:id="rId225"/>
    <hyperlink ref="U164" r:id="rId226"/>
    <hyperlink ref="U165" r:id="rId227"/>
    <hyperlink ref="U166" r:id="rId228"/>
    <hyperlink ref="U168" r:id="rId229"/>
    <hyperlink ref="U170" r:id="rId230"/>
    <hyperlink ref="U172" r:id="rId231"/>
    <hyperlink ref="U174" r:id="rId232"/>
    <hyperlink ref="U167" r:id="rId233"/>
    <hyperlink ref="U169" r:id="rId234"/>
    <hyperlink ref="U171" r:id="rId235"/>
    <hyperlink ref="U173" r:id="rId236"/>
    <hyperlink ref="U175" r:id="rId237"/>
    <hyperlink ref="U176" r:id="rId238"/>
    <hyperlink ref="U177" r:id="rId239"/>
    <hyperlink ref="U178" r:id="rId240"/>
    <hyperlink ref="U180" r:id="rId241"/>
    <hyperlink ref="U182" r:id="rId242"/>
    <hyperlink ref="U184" r:id="rId243"/>
    <hyperlink ref="U186" r:id="rId244"/>
    <hyperlink ref="U179" r:id="rId245"/>
    <hyperlink ref="U181" r:id="rId246"/>
    <hyperlink ref="U183" r:id="rId247"/>
    <hyperlink ref="U185" r:id="rId248"/>
    <hyperlink ref="U187" r:id="rId249"/>
    <hyperlink ref="A1" r:id="rId250" display="https://www.gov.br/antt/pt-br/assuntos/rodovias/concessionarias/lista-de-concessoes/via-araucaria/tarifas-de-pedagio"/>
    <hyperlink ref="U298" r:id="rId251"/>
    <hyperlink ref="U299" r:id="rId252"/>
    <hyperlink ref="U300" r:id="rId253"/>
    <hyperlink ref="U302" r:id="rId254"/>
    <hyperlink ref="U304" r:id="rId255"/>
    <hyperlink ref="U301" r:id="rId256"/>
    <hyperlink ref="U303" r:id="rId257"/>
    <hyperlink ref="U306" r:id="rId258"/>
    <hyperlink ref="U308" r:id="rId259"/>
    <hyperlink ref="U310" r:id="rId260"/>
    <hyperlink ref="U312" r:id="rId261"/>
    <hyperlink ref="U314" r:id="rId262"/>
    <hyperlink ref="U316" r:id="rId263"/>
    <hyperlink ref="U318" r:id="rId264"/>
    <hyperlink ref="U320" r:id="rId265"/>
    <hyperlink ref="U322" r:id="rId266"/>
    <hyperlink ref="U324" r:id="rId267"/>
    <hyperlink ref="U326" r:id="rId268"/>
    <hyperlink ref="U328" r:id="rId269"/>
    <hyperlink ref="U330" r:id="rId270"/>
    <hyperlink ref="U332" r:id="rId271"/>
    <hyperlink ref="U334" r:id="rId272"/>
    <hyperlink ref="U336" r:id="rId273"/>
    <hyperlink ref="U338" r:id="rId274"/>
    <hyperlink ref="U340" r:id="rId275"/>
    <hyperlink ref="U342" r:id="rId276"/>
    <hyperlink ref="U344" r:id="rId277"/>
    <hyperlink ref="U346" r:id="rId278"/>
    <hyperlink ref="U348" r:id="rId279"/>
    <hyperlink ref="U350" r:id="rId280"/>
    <hyperlink ref="U352" r:id="rId281"/>
    <hyperlink ref="U354" r:id="rId282"/>
    <hyperlink ref="U356" r:id="rId283"/>
    <hyperlink ref="U358" r:id="rId284"/>
    <hyperlink ref="U360" r:id="rId285"/>
    <hyperlink ref="U362" r:id="rId286"/>
    <hyperlink ref="U364" r:id="rId287"/>
    <hyperlink ref="U366" r:id="rId288"/>
    <hyperlink ref="U368" r:id="rId289"/>
    <hyperlink ref="U370" r:id="rId290"/>
    <hyperlink ref="U372" r:id="rId291"/>
    <hyperlink ref="U374" r:id="rId292"/>
    <hyperlink ref="U376" r:id="rId293"/>
    <hyperlink ref="U378" r:id="rId294"/>
    <hyperlink ref="U380" r:id="rId295"/>
    <hyperlink ref="U305" r:id="rId296"/>
    <hyperlink ref="U307" r:id="rId297"/>
    <hyperlink ref="U309" r:id="rId298"/>
    <hyperlink ref="U311" r:id="rId299"/>
    <hyperlink ref="U313" r:id="rId300"/>
    <hyperlink ref="U315" r:id="rId301"/>
    <hyperlink ref="U317" r:id="rId302"/>
    <hyperlink ref="U319" r:id="rId303"/>
    <hyperlink ref="U321" r:id="rId304"/>
    <hyperlink ref="U323" r:id="rId305"/>
    <hyperlink ref="U325" r:id="rId306"/>
    <hyperlink ref="U327" r:id="rId307"/>
    <hyperlink ref="U329" r:id="rId308"/>
    <hyperlink ref="U331" r:id="rId309"/>
    <hyperlink ref="U333" r:id="rId310"/>
    <hyperlink ref="U335" r:id="rId311"/>
    <hyperlink ref="U337" r:id="rId312"/>
    <hyperlink ref="U339" r:id="rId313"/>
    <hyperlink ref="U341" r:id="rId314"/>
    <hyperlink ref="U343" r:id="rId315"/>
    <hyperlink ref="U345" r:id="rId316"/>
    <hyperlink ref="U347" r:id="rId317"/>
    <hyperlink ref="U349" r:id="rId318"/>
    <hyperlink ref="U351" r:id="rId319"/>
    <hyperlink ref="U353" r:id="rId320"/>
    <hyperlink ref="U355" r:id="rId321"/>
    <hyperlink ref="U357" r:id="rId322"/>
    <hyperlink ref="U359" r:id="rId323"/>
    <hyperlink ref="U361" r:id="rId324"/>
    <hyperlink ref="U363" r:id="rId325"/>
    <hyperlink ref="U365" r:id="rId326"/>
    <hyperlink ref="U367" r:id="rId327"/>
    <hyperlink ref="U369" r:id="rId328"/>
    <hyperlink ref="U371" r:id="rId329"/>
    <hyperlink ref="U373" r:id="rId330"/>
    <hyperlink ref="U375" r:id="rId331"/>
    <hyperlink ref="U377" r:id="rId332"/>
    <hyperlink ref="U379" r:id="rId333"/>
    <hyperlink ref="U381" r:id="rId334"/>
    <hyperlink ref="U382" r:id="rId335"/>
    <hyperlink ref="U383" r:id="rId336"/>
    <hyperlink ref="U385" r:id="rId337"/>
    <hyperlink ref="U387" r:id="rId338"/>
    <hyperlink ref="U389" r:id="rId339"/>
    <hyperlink ref="U391" r:id="rId340"/>
    <hyperlink ref="U393" r:id="rId341"/>
    <hyperlink ref="U395" r:id="rId342"/>
    <hyperlink ref="U397" r:id="rId343"/>
    <hyperlink ref="U399" r:id="rId344"/>
    <hyperlink ref="U401" r:id="rId345"/>
    <hyperlink ref="U403" r:id="rId346"/>
    <hyperlink ref="U405" r:id="rId347"/>
    <hyperlink ref="U407" r:id="rId348"/>
    <hyperlink ref="U409" r:id="rId349"/>
    <hyperlink ref="U411" r:id="rId350"/>
    <hyperlink ref="U413" r:id="rId351"/>
    <hyperlink ref="U415" r:id="rId352"/>
    <hyperlink ref="U417" r:id="rId353"/>
    <hyperlink ref="U419" r:id="rId354"/>
    <hyperlink ref="U421" r:id="rId355"/>
    <hyperlink ref="U423" r:id="rId356"/>
    <hyperlink ref="U425" r:id="rId357"/>
    <hyperlink ref="U427" r:id="rId358"/>
    <hyperlink ref="U429" r:id="rId359"/>
    <hyperlink ref="U431" r:id="rId360"/>
    <hyperlink ref="U433" r:id="rId361"/>
    <hyperlink ref="U435" r:id="rId362"/>
    <hyperlink ref="U437" r:id="rId363"/>
    <hyperlink ref="U439" r:id="rId364"/>
    <hyperlink ref="U441" r:id="rId365"/>
    <hyperlink ref="U443" r:id="rId366"/>
    <hyperlink ref="U445" r:id="rId367"/>
    <hyperlink ref="U447" r:id="rId368"/>
    <hyperlink ref="U449" r:id="rId369"/>
    <hyperlink ref="U451" r:id="rId370"/>
    <hyperlink ref="U453" r:id="rId371"/>
    <hyperlink ref="U455" r:id="rId372"/>
    <hyperlink ref="U457" r:id="rId373"/>
    <hyperlink ref="U459" r:id="rId374"/>
    <hyperlink ref="U461" r:id="rId375"/>
    <hyperlink ref="U463" r:id="rId376"/>
    <hyperlink ref="U465" r:id="rId377"/>
    <hyperlink ref="U467" r:id="rId378"/>
    <hyperlink ref="U469" r:id="rId379"/>
    <hyperlink ref="U471" r:id="rId380"/>
    <hyperlink ref="U473" r:id="rId381"/>
    <hyperlink ref="U475" r:id="rId382"/>
    <hyperlink ref="U477" r:id="rId383"/>
    <hyperlink ref="U479" r:id="rId384"/>
    <hyperlink ref="U481" r:id="rId385"/>
    <hyperlink ref="U483" r:id="rId386"/>
    <hyperlink ref="U485" r:id="rId387"/>
    <hyperlink ref="U487" r:id="rId388"/>
    <hyperlink ref="U489" r:id="rId389"/>
    <hyperlink ref="U491" r:id="rId390"/>
    <hyperlink ref="U493" r:id="rId391"/>
    <hyperlink ref="U495" r:id="rId392"/>
    <hyperlink ref="U497" r:id="rId393"/>
    <hyperlink ref="U499" r:id="rId394"/>
    <hyperlink ref="U501" r:id="rId395"/>
    <hyperlink ref="U503" r:id="rId396"/>
    <hyperlink ref="U505" r:id="rId397"/>
    <hyperlink ref="U507" r:id="rId398"/>
    <hyperlink ref="U509" r:id="rId399"/>
    <hyperlink ref="U511" r:id="rId400"/>
    <hyperlink ref="U384" r:id="rId401"/>
    <hyperlink ref="U386" r:id="rId402"/>
    <hyperlink ref="U388" r:id="rId403"/>
    <hyperlink ref="U390" r:id="rId404"/>
    <hyperlink ref="U392" r:id="rId405"/>
    <hyperlink ref="U394" r:id="rId406"/>
    <hyperlink ref="U396" r:id="rId407"/>
    <hyperlink ref="U398" r:id="rId408"/>
    <hyperlink ref="U400" r:id="rId409"/>
    <hyperlink ref="U402" r:id="rId410"/>
    <hyperlink ref="U404" r:id="rId411"/>
    <hyperlink ref="U406" r:id="rId412"/>
    <hyperlink ref="U408" r:id="rId413"/>
    <hyperlink ref="U410" r:id="rId414"/>
    <hyperlink ref="U412" r:id="rId415"/>
    <hyperlink ref="U414" r:id="rId416"/>
    <hyperlink ref="U416" r:id="rId417"/>
    <hyperlink ref="U418" r:id="rId418"/>
    <hyperlink ref="U420" r:id="rId419"/>
    <hyperlink ref="U422" r:id="rId420"/>
    <hyperlink ref="U424" r:id="rId421"/>
    <hyperlink ref="U426" r:id="rId422"/>
    <hyperlink ref="U428" r:id="rId423"/>
    <hyperlink ref="U430" r:id="rId424"/>
    <hyperlink ref="U432" r:id="rId425"/>
    <hyperlink ref="U434" r:id="rId426"/>
    <hyperlink ref="U436" r:id="rId427"/>
    <hyperlink ref="U438" r:id="rId428"/>
    <hyperlink ref="U440" r:id="rId429"/>
    <hyperlink ref="U442" r:id="rId430"/>
    <hyperlink ref="U444" r:id="rId431"/>
    <hyperlink ref="U446" r:id="rId432"/>
    <hyperlink ref="U448" r:id="rId433"/>
    <hyperlink ref="U450" r:id="rId434"/>
    <hyperlink ref="U452" r:id="rId435"/>
    <hyperlink ref="U454" r:id="rId436"/>
    <hyperlink ref="U456" r:id="rId437"/>
    <hyperlink ref="U458" r:id="rId438"/>
    <hyperlink ref="U460" r:id="rId439"/>
    <hyperlink ref="U462" r:id="rId440"/>
    <hyperlink ref="U464" r:id="rId441"/>
    <hyperlink ref="U466" r:id="rId442"/>
    <hyperlink ref="U468" r:id="rId443"/>
    <hyperlink ref="U470" r:id="rId444"/>
    <hyperlink ref="U472" r:id="rId445"/>
    <hyperlink ref="U474" r:id="rId446"/>
    <hyperlink ref="U476" r:id="rId447"/>
    <hyperlink ref="U478" r:id="rId448"/>
    <hyperlink ref="U480" r:id="rId449"/>
    <hyperlink ref="U482" r:id="rId450"/>
    <hyperlink ref="U484" r:id="rId451"/>
    <hyperlink ref="U486" r:id="rId452"/>
    <hyperlink ref="U488" r:id="rId453"/>
    <hyperlink ref="U490" r:id="rId454"/>
    <hyperlink ref="U492" r:id="rId455"/>
    <hyperlink ref="U494" r:id="rId456"/>
    <hyperlink ref="U496" r:id="rId457"/>
    <hyperlink ref="U498" r:id="rId458"/>
    <hyperlink ref="U500" r:id="rId459"/>
    <hyperlink ref="U502" r:id="rId460"/>
    <hyperlink ref="U504" r:id="rId461"/>
    <hyperlink ref="U506" r:id="rId462"/>
    <hyperlink ref="U508" r:id="rId463"/>
    <hyperlink ref="U510" r:id="rId464"/>
    <hyperlink ref="U512" r:id="rId465"/>
    <hyperlink ref="U621" r:id="rId466"/>
    <hyperlink ref="U622" r:id="rId467"/>
    <hyperlink ref="U623" r:id="rId468"/>
    <hyperlink ref="U625" r:id="rId469"/>
    <hyperlink ref="U627" r:id="rId470"/>
    <hyperlink ref="U629" r:id="rId471"/>
    <hyperlink ref="U631" r:id="rId472"/>
    <hyperlink ref="U624" r:id="rId473"/>
    <hyperlink ref="U626" r:id="rId474"/>
    <hyperlink ref="U628" r:id="rId475"/>
    <hyperlink ref="U630" r:id="rId476"/>
    <hyperlink ref="U632" r:id="rId477"/>
    <hyperlink ref="U633" r:id="rId478"/>
    <hyperlink ref="U634" r:id="rId479"/>
    <hyperlink ref="U635" r:id="rId480"/>
    <hyperlink ref="U637" r:id="rId481"/>
    <hyperlink ref="U639" r:id="rId482"/>
    <hyperlink ref="U641" r:id="rId483"/>
    <hyperlink ref="U643" r:id="rId484"/>
    <hyperlink ref="U645" r:id="rId485"/>
    <hyperlink ref="U647" r:id="rId486"/>
    <hyperlink ref="U649" r:id="rId487"/>
    <hyperlink ref="U651" r:id="rId488"/>
    <hyperlink ref="U653" r:id="rId489"/>
    <hyperlink ref="U655" r:id="rId490"/>
    <hyperlink ref="U657" r:id="rId491"/>
    <hyperlink ref="U659" r:id="rId492"/>
    <hyperlink ref="U661" r:id="rId493"/>
    <hyperlink ref="U663" r:id="rId494"/>
    <hyperlink ref="U665" r:id="rId495"/>
    <hyperlink ref="U667" r:id="rId496"/>
    <hyperlink ref="U669" r:id="rId497"/>
    <hyperlink ref="U671" r:id="rId498"/>
    <hyperlink ref="U673" r:id="rId499"/>
    <hyperlink ref="U675" r:id="rId500"/>
    <hyperlink ref="U677" r:id="rId501"/>
    <hyperlink ref="U679" r:id="rId502"/>
    <hyperlink ref="U681" r:id="rId503"/>
    <hyperlink ref="U683" r:id="rId504"/>
    <hyperlink ref="U685" r:id="rId505"/>
    <hyperlink ref="U687" r:id="rId506"/>
    <hyperlink ref="U689" r:id="rId507"/>
    <hyperlink ref="U691" r:id="rId508"/>
    <hyperlink ref="U693" r:id="rId509"/>
    <hyperlink ref="U695" r:id="rId510"/>
    <hyperlink ref="U697" r:id="rId511"/>
    <hyperlink ref="U699" r:id="rId512"/>
    <hyperlink ref="U701" r:id="rId513"/>
    <hyperlink ref="U703" r:id="rId514"/>
    <hyperlink ref="U705" r:id="rId515"/>
    <hyperlink ref="U707" r:id="rId516"/>
    <hyperlink ref="U709" r:id="rId517"/>
    <hyperlink ref="U711" r:id="rId518"/>
    <hyperlink ref="U713" r:id="rId519"/>
    <hyperlink ref="U715" r:id="rId520"/>
    <hyperlink ref="U717" r:id="rId521"/>
    <hyperlink ref="U719" r:id="rId522"/>
    <hyperlink ref="U721" r:id="rId523"/>
    <hyperlink ref="U723" r:id="rId524"/>
    <hyperlink ref="U725" r:id="rId525"/>
    <hyperlink ref="U727" r:id="rId526"/>
    <hyperlink ref="U729" r:id="rId527"/>
    <hyperlink ref="U731" r:id="rId528"/>
    <hyperlink ref="U733" r:id="rId529"/>
    <hyperlink ref="U735" r:id="rId530"/>
    <hyperlink ref="U737" r:id="rId531"/>
    <hyperlink ref="U739" r:id="rId532"/>
    <hyperlink ref="U636" r:id="rId533"/>
    <hyperlink ref="U638" r:id="rId534"/>
    <hyperlink ref="U640" r:id="rId535"/>
    <hyperlink ref="U642" r:id="rId536"/>
    <hyperlink ref="U644" r:id="rId537"/>
    <hyperlink ref="U646" r:id="rId538"/>
    <hyperlink ref="U648" r:id="rId539"/>
    <hyperlink ref="U650" r:id="rId540"/>
    <hyperlink ref="U652" r:id="rId541"/>
    <hyperlink ref="U654" r:id="rId542"/>
    <hyperlink ref="U656" r:id="rId543"/>
    <hyperlink ref="U658" r:id="rId544"/>
    <hyperlink ref="U660" r:id="rId545"/>
    <hyperlink ref="U662" r:id="rId546"/>
    <hyperlink ref="U664" r:id="rId547"/>
    <hyperlink ref="U666" r:id="rId548"/>
    <hyperlink ref="U668" r:id="rId549"/>
    <hyperlink ref="U670" r:id="rId550"/>
    <hyperlink ref="U672" r:id="rId551"/>
    <hyperlink ref="U674" r:id="rId552"/>
    <hyperlink ref="U676" r:id="rId553"/>
    <hyperlink ref="U678" r:id="rId554"/>
    <hyperlink ref="U680" r:id="rId555"/>
    <hyperlink ref="U682" r:id="rId556"/>
    <hyperlink ref="U684" r:id="rId557"/>
    <hyperlink ref="U686" r:id="rId558"/>
    <hyperlink ref="U688" r:id="rId559"/>
    <hyperlink ref="U690" r:id="rId560"/>
    <hyperlink ref="U692" r:id="rId561"/>
    <hyperlink ref="U694" r:id="rId562"/>
    <hyperlink ref="U696" r:id="rId563"/>
    <hyperlink ref="U698" r:id="rId564"/>
    <hyperlink ref="U700" r:id="rId565"/>
    <hyperlink ref="U702" r:id="rId566"/>
    <hyperlink ref="U704" r:id="rId567"/>
    <hyperlink ref="U706" r:id="rId568"/>
    <hyperlink ref="U708" r:id="rId569"/>
    <hyperlink ref="U710" r:id="rId570"/>
    <hyperlink ref="U712" r:id="rId571"/>
    <hyperlink ref="U714" r:id="rId572"/>
    <hyperlink ref="U716" r:id="rId573"/>
    <hyperlink ref="U718" r:id="rId574"/>
    <hyperlink ref="U720" r:id="rId575"/>
    <hyperlink ref="U722" r:id="rId576"/>
    <hyperlink ref="U724" r:id="rId577"/>
    <hyperlink ref="U726" r:id="rId578"/>
    <hyperlink ref="U728" r:id="rId579"/>
    <hyperlink ref="U730" r:id="rId580"/>
    <hyperlink ref="U732" r:id="rId581"/>
    <hyperlink ref="U734" r:id="rId582"/>
    <hyperlink ref="U736" r:id="rId583"/>
    <hyperlink ref="U738" r:id="rId584"/>
    <hyperlink ref="U740" r:id="rId585"/>
    <hyperlink ref="U858" r:id="rId586"/>
    <hyperlink ref="U859" r:id="rId587"/>
    <hyperlink ref="U860" r:id="rId588"/>
    <hyperlink ref="U862" r:id="rId589"/>
    <hyperlink ref="U864" r:id="rId590"/>
    <hyperlink ref="U866" r:id="rId591"/>
    <hyperlink ref="U861" r:id="rId592"/>
    <hyperlink ref="U863" r:id="rId593"/>
    <hyperlink ref="U865" r:id="rId594"/>
    <hyperlink ref="U867" r:id="rId595"/>
    <hyperlink ref="U988" r:id="rId596"/>
    <hyperlink ref="U990" r:id="rId597"/>
    <hyperlink ref="U992" r:id="rId598"/>
    <hyperlink ref="U994" r:id="rId599"/>
    <hyperlink ref="U996" r:id="rId600"/>
    <hyperlink ref="U998" r:id="rId601"/>
    <hyperlink ref="U1000" r:id="rId602"/>
    <hyperlink ref="U1002" r:id="rId603"/>
    <hyperlink ref="U1004" r:id="rId604"/>
    <hyperlink ref="U1006" r:id="rId605"/>
    <hyperlink ref="U1008" r:id="rId606"/>
    <hyperlink ref="U1010" r:id="rId607"/>
    <hyperlink ref="U1012" r:id="rId608"/>
    <hyperlink ref="U1014" r:id="rId609"/>
    <hyperlink ref="U1016" r:id="rId610"/>
    <hyperlink ref="U1018" r:id="rId611"/>
    <hyperlink ref="U1020" r:id="rId612"/>
    <hyperlink ref="U1022" r:id="rId613"/>
    <hyperlink ref="U1024" r:id="rId614"/>
    <hyperlink ref="U1026" r:id="rId615"/>
    <hyperlink ref="U1028" r:id="rId616"/>
    <hyperlink ref="U1030" r:id="rId617"/>
    <hyperlink ref="U1032" r:id="rId618"/>
    <hyperlink ref="U987" r:id="rId619"/>
    <hyperlink ref="U989" r:id="rId620"/>
    <hyperlink ref="U991" r:id="rId621"/>
    <hyperlink ref="U993" r:id="rId622"/>
    <hyperlink ref="U995" r:id="rId623"/>
    <hyperlink ref="U997" r:id="rId624"/>
    <hyperlink ref="U999" r:id="rId625"/>
    <hyperlink ref="U1001" r:id="rId626"/>
    <hyperlink ref="U1003" r:id="rId627"/>
    <hyperlink ref="U1005" r:id="rId628"/>
    <hyperlink ref="U1007" r:id="rId629"/>
    <hyperlink ref="U1009" r:id="rId630"/>
    <hyperlink ref="U1011" r:id="rId631"/>
    <hyperlink ref="U1013" r:id="rId632"/>
    <hyperlink ref="U1015" r:id="rId633"/>
    <hyperlink ref="U1017" r:id="rId634"/>
    <hyperlink ref="U1019" r:id="rId635"/>
    <hyperlink ref="U1021" r:id="rId636"/>
    <hyperlink ref="U1023" r:id="rId637"/>
    <hyperlink ref="U1025" r:id="rId638"/>
    <hyperlink ref="U1027" r:id="rId639"/>
    <hyperlink ref="U1029" r:id="rId640"/>
    <hyperlink ref="U1031" r:id="rId641"/>
    <hyperlink ref="U1033" r:id="rId642"/>
    <hyperlink ref="U1034" r:id="rId643"/>
    <hyperlink ref="U1035" r:id="rId644"/>
    <hyperlink ref="U1036" r:id="rId645"/>
    <hyperlink ref="U1038" r:id="rId646"/>
    <hyperlink ref="U1040" r:id="rId647"/>
    <hyperlink ref="U1042" r:id="rId648"/>
    <hyperlink ref="U1037" r:id="rId649"/>
    <hyperlink ref="U1039" r:id="rId650"/>
    <hyperlink ref="U1041" r:id="rId651"/>
    <hyperlink ref="U1043" r:id="rId652"/>
    <hyperlink ref="U1141" r:id="rId653"/>
    <hyperlink ref="U1143" r:id="rId654"/>
    <hyperlink ref="U1145" r:id="rId655"/>
    <hyperlink ref="U1147" r:id="rId656"/>
    <hyperlink ref="U1149" r:id="rId657"/>
    <hyperlink ref="U1151" r:id="rId658"/>
    <hyperlink ref="U1153" r:id="rId659"/>
    <hyperlink ref="U1155" r:id="rId660"/>
    <hyperlink ref="U1157" r:id="rId661"/>
    <hyperlink ref="U1159" r:id="rId662"/>
    <hyperlink ref="U1161" r:id="rId663"/>
    <hyperlink ref="U1163" r:id="rId664"/>
    <hyperlink ref="U1165" r:id="rId665"/>
    <hyperlink ref="U1167" r:id="rId666"/>
    <hyperlink ref="U1169" r:id="rId667"/>
    <hyperlink ref="U1171" r:id="rId668"/>
    <hyperlink ref="U1173" r:id="rId669"/>
    <hyperlink ref="U1175" r:id="rId670"/>
    <hyperlink ref="U1177" r:id="rId671"/>
    <hyperlink ref="U1179" r:id="rId672"/>
    <hyperlink ref="U1181" r:id="rId673"/>
    <hyperlink ref="U1183" r:id="rId674"/>
    <hyperlink ref="U1185" r:id="rId675"/>
    <hyperlink ref="U1187" r:id="rId676"/>
    <hyperlink ref="U1189" r:id="rId677"/>
    <hyperlink ref="U1191" r:id="rId678"/>
    <hyperlink ref="U1193" r:id="rId679"/>
    <hyperlink ref="U1195" r:id="rId680"/>
    <hyperlink ref="U1140" r:id="rId681"/>
    <hyperlink ref="U1142" r:id="rId682"/>
    <hyperlink ref="U1144" r:id="rId683"/>
    <hyperlink ref="U1146" r:id="rId684"/>
    <hyperlink ref="U1148" r:id="rId685"/>
    <hyperlink ref="U1150" r:id="rId686"/>
    <hyperlink ref="U1152" r:id="rId687"/>
    <hyperlink ref="U1154" r:id="rId688"/>
    <hyperlink ref="U1156" r:id="rId689"/>
    <hyperlink ref="U1158" r:id="rId690"/>
    <hyperlink ref="U1160" r:id="rId691"/>
    <hyperlink ref="U1162" r:id="rId692"/>
    <hyperlink ref="U1164" r:id="rId693"/>
    <hyperlink ref="U1166" r:id="rId694"/>
    <hyperlink ref="U1168" r:id="rId695"/>
    <hyperlink ref="U1170" r:id="rId696"/>
    <hyperlink ref="U1172" r:id="rId697"/>
    <hyperlink ref="U1174" r:id="rId698"/>
    <hyperlink ref="U1176" r:id="rId699"/>
    <hyperlink ref="U1178" r:id="rId700"/>
    <hyperlink ref="U1180" r:id="rId701"/>
    <hyperlink ref="U1182" r:id="rId702"/>
    <hyperlink ref="U1184" r:id="rId703"/>
    <hyperlink ref="U1186" r:id="rId704"/>
    <hyperlink ref="U1188" r:id="rId705"/>
    <hyperlink ref="U1190" r:id="rId706"/>
    <hyperlink ref="U1192" r:id="rId707"/>
    <hyperlink ref="U1194" r:id="rId708"/>
    <hyperlink ref="U1196" r:id="rId709"/>
    <hyperlink ref="U1197" r:id="rId710"/>
    <hyperlink ref="U1198" r:id="rId711"/>
    <hyperlink ref="U1199" r:id="rId712"/>
    <hyperlink ref="U1200" r:id="rId713"/>
    <hyperlink ref="U1202" r:id="rId714"/>
    <hyperlink ref="U1204" r:id="rId715"/>
    <hyperlink ref="U1206" r:id="rId716"/>
    <hyperlink ref="U1208" r:id="rId717"/>
    <hyperlink ref="U1201" r:id="rId718"/>
    <hyperlink ref="U1203" r:id="rId719"/>
    <hyperlink ref="U1205" r:id="rId720"/>
    <hyperlink ref="U1207" r:id="rId721"/>
    <hyperlink ref="U1209" r:id="rId722"/>
    <hyperlink ref="U1210" r:id="rId723"/>
    <hyperlink ref="U1211" r:id="rId724"/>
    <hyperlink ref="U1212" r:id="rId725"/>
    <hyperlink ref="U1214" r:id="rId726"/>
    <hyperlink ref="U1216" r:id="rId727"/>
    <hyperlink ref="U1218" r:id="rId728"/>
    <hyperlink ref="U1220" r:id="rId729"/>
    <hyperlink ref="U1222" r:id="rId730"/>
    <hyperlink ref="U1224" r:id="rId731"/>
    <hyperlink ref="U1226" r:id="rId732"/>
    <hyperlink ref="U1228" r:id="rId733"/>
    <hyperlink ref="U1230" r:id="rId734"/>
    <hyperlink ref="U1232" r:id="rId735"/>
    <hyperlink ref="U1234" r:id="rId736"/>
    <hyperlink ref="U1236" r:id="rId737"/>
    <hyperlink ref="U1238" r:id="rId738"/>
    <hyperlink ref="U1240" r:id="rId739"/>
    <hyperlink ref="U1242" r:id="rId740"/>
    <hyperlink ref="U1244" r:id="rId741"/>
    <hyperlink ref="U1246" r:id="rId742"/>
    <hyperlink ref="U1248" r:id="rId743"/>
    <hyperlink ref="U1250" r:id="rId744"/>
    <hyperlink ref="U1252" r:id="rId745"/>
    <hyperlink ref="U1254" r:id="rId746"/>
    <hyperlink ref="U1256" r:id="rId747"/>
    <hyperlink ref="U1258" r:id="rId748"/>
    <hyperlink ref="U1260" r:id="rId749"/>
    <hyperlink ref="U1262" r:id="rId750"/>
    <hyperlink ref="U1264" r:id="rId751"/>
    <hyperlink ref="U1266" r:id="rId752"/>
    <hyperlink ref="U1268" r:id="rId753"/>
    <hyperlink ref="U1270" r:id="rId754"/>
    <hyperlink ref="U1272" r:id="rId755"/>
    <hyperlink ref="U1274" r:id="rId756"/>
    <hyperlink ref="U1276" r:id="rId757"/>
    <hyperlink ref="U1278" r:id="rId758"/>
    <hyperlink ref="U1280" r:id="rId759"/>
    <hyperlink ref="U1282" r:id="rId760"/>
    <hyperlink ref="U1284" r:id="rId761"/>
    <hyperlink ref="U1286" r:id="rId762"/>
    <hyperlink ref="U1288" r:id="rId763"/>
    <hyperlink ref="U1290" r:id="rId764"/>
    <hyperlink ref="U1292" r:id="rId765"/>
    <hyperlink ref="U1213" r:id="rId766"/>
    <hyperlink ref="U1215" r:id="rId767"/>
    <hyperlink ref="U1217" r:id="rId768"/>
    <hyperlink ref="U1219" r:id="rId769"/>
    <hyperlink ref="U1221" r:id="rId770"/>
    <hyperlink ref="U1223" r:id="rId771"/>
    <hyperlink ref="U1225" r:id="rId772"/>
    <hyperlink ref="U1227" r:id="rId773"/>
    <hyperlink ref="U1229" r:id="rId774"/>
    <hyperlink ref="U1231" r:id="rId775"/>
    <hyperlink ref="U1233" r:id="rId776"/>
    <hyperlink ref="U1235" r:id="rId777"/>
    <hyperlink ref="U1237" r:id="rId778"/>
    <hyperlink ref="U1239" r:id="rId779"/>
    <hyperlink ref="U1241" r:id="rId780"/>
    <hyperlink ref="U1243" r:id="rId781"/>
    <hyperlink ref="U1245" r:id="rId782"/>
    <hyperlink ref="U1247" r:id="rId783"/>
    <hyperlink ref="U1249" r:id="rId784"/>
    <hyperlink ref="U1251" r:id="rId785"/>
    <hyperlink ref="U1253" r:id="rId786"/>
    <hyperlink ref="U1255" r:id="rId787"/>
    <hyperlink ref="U1257" r:id="rId788"/>
    <hyperlink ref="U1259" r:id="rId789"/>
    <hyperlink ref="U1261" r:id="rId790"/>
    <hyperlink ref="U1263" r:id="rId791"/>
    <hyperlink ref="U1265" r:id="rId792"/>
    <hyperlink ref="U1267" r:id="rId793"/>
    <hyperlink ref="U1269" r:id="rId794"/>
    <hyperlink ref="U1271" r:id="rId795"/>
    <hyperlink ref="U1273" r:id="rId796"/>
    <hyperlink ref="U1275" r:id="rId797"/>
    <hyperlink ref="U1277" r:id="rId798"/>
    <hyperlink ref="U1279" r:id="rId799"/>
    <hyperlink ref="U1281" r:id="rId800"/>
    <hyperlink ref="U1283" r:id="rId801"/>
    <hyperlink ref="U1285" r:id="rId802"/>
    <hyperlink ref="U1287" r:id="rId803"/>
    <hyperlink ref="U1289" r:id="rId804"/>
    <hyperlink ref="U1291" r:id="rId805"/>
    <hyperlink ref="U1293" r:id="rId806"/>
    <hyperlink ref="U1294" r:id="rId807"/>
    <hyperlink ref="U1295" r:id="rId808"/>
    <hyperlink ref="U1296" r:id="rId809"/>
    <hyperlink ref="U1298" r:id="rId810"/>
    <hyperlink ref="U1300" r:id="rId811"/>
    <hyperlink ref="U1302" r:id="rId812"/>
    <hyperlink ref="U1304" r:id="rId813"/>
    <hyperlink ref="U1306" r:id="rId814"/>
    <hyperlink ref="U1308" r:id="rId815"/>
    <hyperlink ref="U1310" r:id="rId816"/>
    <hyperlink ref="U1312" r:id="rId817"/>
    <hyperlink ref="U1314" r:id="rId818"/>
    <hyperlink ref="U1316" r:id="rId819"/>
    <hyperlink ref="U1318" r:id="rId820"/>
    <hyperlink ref="U1320" r:id="rId821"/>
    <hyperlink ref="U1322" r:id="rId822"/>
    <hyperlink ref="U1324" r:id="rId823"/>
    <hyperlink ref="U1326" r:id="rId824"/>
    <hyperlink ref="U1328" r:id="rId825"/>
    <hyperlink ref="U1330" r:id="rId826"/>
    <hyperlink ref="U1332" r:id="rId827"/>
    <hyperlink ref="U1334" r:id="rId828"/>
    <hyperlink ref="U1336" r:id="rId829"/>
    <hyperlink ref="U1338" r:id="rId830"/>
    <hyperlink ref="U1340" r:id="rId831"/>
    <hyperlink ref="U1297" r:id="rId832"/>
    <hyperlink ref="U1299" r:id="rId833"/>
    <hyperlink ref="U1301" r:id="rId834"/>
    <hyperlink ref="U1303" r:id="rId835"/>
    <hyperlink ref="U1305" r:id="rId836"/>
    <hyperlink ref="U1307" r:id="rId837"/>
    <hyperlink ref="U1309" r:id="rId838"/>
    <hyperlink ref="U1311" r:id="rId839"/>
    <hyperlink ref="U1313" r:id="rId840"/>
    <hyperlink ref="U1315" r:id="rId841"/>
    <hyperlink ref="U1317" r:id="rId842"/>
    <hyperlink ref="U1319" r:id="rId843"/>
    <hyperlink ref="U1321" r:id="rId844"/>
    <hyperlink ref="U1323" r:id="rId845"/>
    <hyperlink ref="U1325" r:id="rId846"/>
    <hyperlink ref="U1327" r:id="rId847"/>
    <hyperlink ref="U1329" r:id="rId848"/>
    <hyperlink ref="U1331" r:id="rId849"/>
    <hyperlink ref="U1333" r:id="rId850"/>
    <hyperlink ref="U1335" r:id="rId851"/>
    <hyperlink ref="U1337" r:id="rId852"/>
    <hyperlink ref="U1339" r:id="rId853"/>
    <hyperlink ref="U1341" r:id="rId854"/>
    <hyperlink ref="J875" r:id="rId855" display="https://www.rotadesantamaria.com.br/pracas-de-pedagio"/>
    <hyperlink ref="J895" r:id="rId856" display="https://www.rotadesantamaria.com.br/pracas-de-pedagio"/>
    <hyperlink ref="J905" r:id="rId857" display="https://www.rotadesantamaria.com.br/pracas-de-pedagio"/>
    <hyperlink ref="J915" r:id="rId858" display="https://www.rotadesantamaria.com.br/pracas-de-pedagio"/>
    <hyperlink ref="J885" r:id="rId859" display="https://www.rotadesantamaria.com.br/pracas-de-pedagio"/>
    <hyperlink ref="J971" r:id="rId860" display="https://www.rotadesantamaria.com.br/pracas-de-pedagio"/>
    <hyperlink ref="J959" r:id="rId861" display="https://www.rotadesantamaria.com.br/pracas-de-pedagio"/>
    <hyperlink ref="J991" r:id="rId862" display="https://www.rotadesantamaria.com.br/pracas-de-pedagio"/>
    <hyperlink ref="J1001" r:id="rId863" display="https://www.rotadesantamaria.com.br/pracas-de-pedagio"/>
    <hyperlink ref="J1011" r:id="rId864" display="https://www.rotadesantamaria.com.br/pracas-de-pedagio"/>
    <hyperlink ref="J1031" r:id="rId865" display="https://www.rotadesantamaria.com.br/pracas-de-pedagio"/>
    <hyperlink ref="J1021" r:id="rId866" display="https://www.rotadesantamaria.com.br/pracas-de-pedagio"/>
    <hyperlink ref="J1133" r:id="rId867" display="https://www.rotadesantamaria.com.br/pracas-de-pedagio"/>
    <hyperlink ref="U114" r:id="rId868"/>
    <hyperlink ref="U146" r:id="rId869"/>
    <hyperlink ref="U155" r:id="rId870"/>
    <hyperlink ref="U156" r:id="rId871"/>
    <hyperlink ref="U157" r:id="rId872"/>
    <hyperlink ref="U158" r:id="rId873"/>
    <hyperlink ref="U159" r:id="rId874"/>
    <hyperlink ref="U160" r:id="rId875"/>
    <hyperlink ref="U161" r:id="rId876"/>
    <hyperlink ref="U162" r:id="rId877"/>
    <hyperlink ref="U163" r:id="rId878"/>
    <hyperlink ref="U741" r:id="rId879"/>
    <hyperlink ref="U742:U848" r:id="rId880" display="https://www.gov.br/antt/pt-br/assuntos/rodovias/concessionarias/lista-de-concessoes/ecovias-araguaia/tarifas-de-pedagio"/>
    <hyperlink ref="U849" r:id="rId881"/>
    <hyperlink ref="U850:U857" r:id="rId882" display="https://www.gov.br/antt/pt-br/assuntos/rodovias/concessionarias/lista-de-concessoes/ecoponte/tarifas-de-pedagio"/>
    <hyperlink ref="U868" r:id="rId883"/>
    <hyperlink ref="U869:U927" r:id="rId884" display="https://www.gov.br/antt/pt-br/assuntos/rodovias/concessionarias/lista-de-concessoes/eco050/tarifas-de-pedagio"/>
    <hyperlink ref="J947" r:id="rId885" display="https://www.rotadesantamaria.com.br/pracas-de-pedagio"/>
    <hyperlink ref="U928" r:id="rId886"/>
    <hyperlink ref="U929:U963" r:id="rId887" display="https://www.gov.br/antt/pt-br/assuntos/rodovias/concessionarias/lista-de-concessoes/via-brasil/tarifas-de-pedagio"/>
    <hyperlink ref="U1044" r:id="rId888"/>
    <hyperlink ref="U1045:U1053" r:id="rId889" display="https://www.gov.br/antt/pt-br/assuntos/rodovias/concessionarias/lista-de-concessoes/autopista-fluminense/tarifas-de-pedagio"/>
    <hyperlink ref="U1054" r:id="rId890"/>
    <hyperlink ref="U1055:U1065" r:id="rId891" display="https://www.gov.br/antt/pt-br/assuntos/rodovias/concessionarias/lista-de-concessoes/litoral-pioneiro/tarifas-de-pedagio"/>
    <hyperlink ref="U1139" r:id="rId892"/>
    <hyperlink ref="U1138" r:id="rId893"/>
    <hyperlink ref="U1066:U1137" r:id="rId894" display="https://www.gov.br/antt/pt-br/assuntos/rodovias/concessionarias/lista-de-concessoes/litoral-pioneiro/tarifas-de-pedagio"/>
    <hyperlink ref="U513" r:id="rId895"/>
    <hyperlink ref="U514:U620" r:id="rId896" display="https://www.gov.br/antt/pt-br/assuntos/rodovias/concessionarias/lista-de-concessoes/pantanal/tarifas-de-pedagio"/>
    <hyperlink ref="U137" r:id="rId897"/>
    <hyperlink ref="U138:U145" r:id="rId898" display="https://www.gov.br/antt/pt-br/assuntos/rodovias/concessionarias/lista-de-concessoes/autopista-litoral-sul/tarifas-de-pedagios"/>
    <hyperlink ref="U188" r:id="rId899"/>
    <hyperlink ref="U189:U199" r:id="rId900" display="https://www.gov.br/antt/pt-br/assuntos/rodovias/concessionarias/lista-de-concessoes/rodovia-do-aco-caducidade-declarada/tarifas-de-pedagio"/>
    <hyperlink ref="U201" r:id="rId901"/>
    <hyperlink ref="U202" r:id="rId902"/>
    <hyperlink ref="U200" r:id="rId903"/>
    <hyperlink ref="U203:U225" r:id="rId904" display="https://www.gov.br/antt/pt-br/assuntos/rodovias/concessionarias/lista-de-concessoes/via-bahia/tarifas-de-pedagio"/>
    <hyperlink ref="U226" r:id="rId905"/>
    <hyperlink ref="U227:U235" r:id="rId906" display="https://www.gov.br/antt/pt-br/assuntos/rodovias/concessionarias/lista-de-concessoes/ecovias-capixaba/tarifas-de-pedagio"/>
    <hyperlink ref="U236:U250" r:id="rId907" display="https://www.gov.br/antt/pt-br/assuntos/rodovias/concessionarias/lista-de-concessoes/ecovias-capixaba/tarifas-de-pedagio"/>
    <hyperlink ref="U251:U266" r:id="rId908" display="https://www.gov.br/antt/pt-br/assuntos/rodovias/concessionarias/lista-de-concessoes/ecovias-capixaba/tarifas-de-pedagio"/>
    <hyperlink ref="U267:U279" r:id="rId909" display="https://www.gov.br/antt/pt-br/assuntos/rodovias/concessionarias/lista-de-concessoes/ecovias-capixaba/tarifas-de-pedagio"/>
    <hyperlink ref="U280:U294" r:id="rId910" display="https://www.gov.br/antt/pt-br/assuntos/rodovias/concessionarias/lista-de-concessoes/ecovias-capixaba/tarifas-de-pedagio"/>
    <hyperlink ref="U295:U297" r:id="rId911" display="https://www.gov.br/antt/pt-br/assuntos/rodovias/concessionarias/lista-de-concessoes/ecovias-capixaba/tarifas-de-pedagio"/>
    <hyperlink ref="U964:U986" r:id="rId912" display="https://www.gov.br/antt/pt-br/assuntos/rodovias/concessionarias/lista-de-concessoes/viasul/tarifas-de-pedagio"/>
  </hyperlinks>
  <printOptions horizontalCentered="1" verticalCentered="1"/>
  <pageMargins left="0.19685039370078741" right="0.19685039370078741" top="0.59055118110236227" bottom="0.59055118110236227" header="0.31496062992125984" footer="0.31496062992125984"/>
  <pageSetup paperSize="8" scale="40" fitToHeight="0" orientation="landscape" horizontalDpi="4294967293" verticalDpi="4294967293" r:id="rId913"/>
  <tableParts count="1">
    <tablePart r:id="rId9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5</vt:i4>
      </vt:variant>
    </vt:vector>
  </HeadingPairs>
  <TitlesOfParts>
    <vt:vector size="8" baseType="lpstr">
      <vt:lpstr>TARIFAS</vt:lpstr>
      <vt:lpstr>Rodovias Estaduais </vt:lpstr>
      <vt:lpstr>Rodovias Federais</vt:lpstr>
      <vt:lpstr>'Rodovias Estaduais '!Area_de_impressao</vt:lpstr>
      <vt:lpstr>TARIFAS!Area_de_impressao</vt:lpstr>
      <vt:lpstr>'Rodovias Estaduais '!Titulos_de_impressao</vt:lpstr>
      <vt:lpstr>'Rodovias Federais'!Titulos_de_impressao</vt:lpstr>
      <vt:lpstr>TARIFAS!Titulos_de_impressao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de Souza Braz</dc:creator>
  <cp:lastModifiedBy>Gustavo Vinicius Vale dos Santos</cp:lastModifiedBy>
  <cp:lastPrinted>2025-09-23T20:26:51Z</cp:lastPrinted>
  <dcterms:created xsi:type="dcterms:W3CDTF">2022-09-19T14:49:38Z</dcterms:created>
  <dcterms:modified xsi:type="dcterms:W3CDTF">2025-11-04T13:10:49Z</dcterms:modified>
</cp:coreProperties>
</file>