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Monitoramento Tático" sheetId="1" r:id="rId1"/>
  </sheets>
  <calcPr calcId="124519" iterateDelta="1E-4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L49" i="1"/>
  <c r="M49" s="1"/>
  <c r="L48"/>
  <c r="M48" s="1"/>
  <c r="M47"/>
  <c r="L47"/>
  <c r="L46"/>
  <c r="M46" s="1"/>
  <c r="M45"/>
  <c r="L45"/>
  <c r="M44"/>
  <c r="L44"/>
  <c r="L43"/>
  <c r="M43" s="1"/>
  <c r="M42"/>
  <c r="L42"/>
  <c r="L41"/>
  <c r="M41" s="1"/>
  <c r="L40"/>
  <c r="M40" s="1"/>
  <c r="M39"/>
  <c r="L39"/>
  <c r="M38"/>
  <c r="L38"/>
  <c r="L37"/>
  <c r="M37" s="1"/>
  <c r="M36"/>
  <c r="L36"/>
  <c r="M35"/>
  <c r="L35"/>
  <c r="L34"/>
  <c r="M34" s="1"/>
  <c r="M33"/>
  <c r="L33"/>
  <c r="M32"/>
  <c r="M31"/>
  <c r="L31"/>
  <c r="L30"/>
  <c r="M30" s="1"/>
  <c r="L29"/>
  <c r="M29" s="1"/>
  <c r="M28"/>
  <c r="L28"/>
  <c r="L27"/>
  <c r="M27" s="1"/>
  <c r="L26"/>
  <c r="M26" s="1"/>
  <c r="L25"/>
  <c r="M25" s="1"/>
  <c r="L24"/>
  <c r="M24" s="1"/>
  <c r="L23"/>
  <c r="M23" s="1"/>
  <c r="M22"/>
  <c r="L22"/>
  <c r="L21"/>
  <c r="M21" s="1"/>
  <c r="L20"/>
  <c r="M20" s="1"/>
  <c r="M19"/>
  <c r="L19"/>
  <c r="L18"/>
  <c r="M18" s="1"/>
  <c r="L17"/>
  <c r="M17" s="1"/>
  <c r="L16"/>
  <c r="M16" s="1"/>
  <c r="L15"/>
  <c r="M15" s="1"/>
  <c r="L14"/>
  <c r="M14" s="1"/>
  <c r="M13"/>
  <c r="L13"/>
  <c r="L12"/>
  <c r="M12" s="1"/>
  <c r="L11"/>
  <c r="M11" s="1"/>
  <c r="M10"/>
  <c r="L10"/>
  <c r="L9"/>
  <c r="M9" s="1"/>
  <c r="L8"/>
  <c r="M8" s="1"/>
  <c r="L7"/>
  <c r="M7" s="1"/>
  <c r="L6"/>
  <c r="M6" s="1"/>
  <c r="L5"/>
  <c r="M5" s="1"/>
  <c r="L4"/>
  <c r="M4" s="1"/>
  <c r="L3"/>
  <c r="M3" s="1"/>
  <c r="L2"/>
  <c r="M2" s="1"/>
  <c r="Q2" l="1"/>
  <c r="Q3"/>
  <c r="Q4"/>
</calcChain>
</file>

<file path=xl/sharedStrings.xml><?xml version="1.0" encoding="utf-8"?>
<sst xmlns="http://schemas.openxmlformats.org/spreadsheetml/2006/main" count="441" uniqueCount="245">
  <si>
    <t>Perspectivas</t>
  </si>
  <si>
    <t>Objetivo Estratégico</t>
  </si>
  <si>
    <t>Objetivo Tático</t>
  </si>
  <si>
    <t>Indicador</t>
  </si>
  <si>
    <t>Meta</t>
  </si>
  <si>
    <t>Fórmula</t>
  </si>
  <si>
    <t>Unidade Responsável</t>
  </si>
  <si>
    <t>Pessoa Responsável</t>
  </si>
  <si>
    <t>Prazo</t>
  </si>
  <si>
    <t>Resultado Atual</t>
  </si>
  <si>
    <t xml:space="preserve">Meta Prevista </t>
  </si>
  <si>
    <t>% Execução</t>
  </si>
  <si>
    <t>Status</t>
  </si>
  <si>
    <t xml:space="preserve">Data da ultima atualização </t>
  </si>
  <si>
    <t>Observações</t>
  </si>
  <si>
    <t>Colunas1</t>
  </si>
  <si>
    <t>Recursos e infraestrutura</t>
  </si>
  <si>
    <t xml:space="preserve">Fortalecer parcerias para o desenvolvimento institucional </t>
  </si>
  <si>
    <t>Expandir e qualificar as parcerias institucionais, promovendo ações colaborativas, intercâmbio de experiências e integração com órgãos de controle e instituições estratégicas</t>
  </si>
  <si>
    <t>% parcerias realizadas</t>
  </si>
  <si>
    <t>Estabelecer e manter colaborações estratégicas com pelo menos 1 organização conduzida pela OGE</t>
  </si>
  <si>
    <t>(realizadas/planejadas)*100</t>
  </si>
  <si>
    <t>OGE</t>
  </si>
  <si>
    <t>Magno Tarcísio de Sá/ Myrla Raianne dos Santos</t>
  </si>
  <si>
    <t xml:space="preserve">Essa ação já tinha sido descontinuada/pausada no Redmine. Cabe ressaltar que os critérios adotados de alcance da metas do Plano Tático pela OGE foram os mesmos  do ultimo planejamento operacional. </t>
  </si>
  <si>
    <t>Concluídos</t>
  </si>
  <si>
    <t>Estabelecer e manter colaborações estratégicas com pelo menos 3 organização conduzida pela AGE</t>
  </si>
  <si>
    <t>AGE</t>
  </si>
  <si>
    <t>Claudia Barreto dos Santos/Estefano Bezerra da Silva</t>
  </si>
  <si>
    <t>Em andamento</t>
  </si>
  <si>
    <t>% ações conjuntas realizadas</t>
  </si>
  <si>
    <t>Realizar no mínimo 2 ações conjuntas com entidades parceiras, coordenadas pela OGE</t>
  </si>
  <si>
    <t xml:space="preserve">Iniciada parceria com a Secretaria de Transformação Digital e o PRODERJ para desenvolvimento da Plataforma do Conselho de Usuários, foram realizada Parcerias para Treinamento com a SEPLAG em conjunto com a ESCI   </t>
  </si>
  <si>
    <t>Não iniciados</t>
  </si>
  <si>
    <t>Realizar no mínimo 6 ações conjuntas com entidades parceiras, coordenadas pela SUPINT</t>
  </si>
  <si>
    <t>SUPINT</t>
  </si>
  <si>
    <t>Suelen Aparecida Rodrigues de Oliveira</t>
  </si>
  <si>
    <t>Adesão ao Time Brasil e à rede Nacional de Integridade Pública</t>
  </si>
  <si>
    <t>Aprimorar práticas e ferramentas modernas e inovadoras</t>
  </si>
  <si>
    <t>Atualizar e aprimorar os normativos internos, reforçando transparência, integridade e alinhamento à atuação institucional</t>
  </si>
  <si>
    <t>Quantidade de normativos atualizados</t>
  </si>
  <si>
    <t>Atualizar pelo menos 3 normativos conduzido pela SUPINT,</t>
  </si>
  <si>
    <t>(realizado/planejado)*100</t>
  </si>
  <si>
    <t xml:space="preserve">Decreto Estadual nº 50.128/2026 (Regulamentação da Lei nº 7.753/2017); Resolução CGE nº 400 (institui o SAPI como sistema para avaliação de programas de integridade); Resolução CGE nº 401 (estabelece os critérios para avaliação de programas de integridade); resolução do APR nº 404/2026; Resolução CGE nº 393/2026 (programa de integridade CGE); Resolução CGE nº 409/2026 (GT capacidade de pagamento); e </t>
  </si>
  <si>
    <t>Atualizar pelo menos 2 normativos conduzido pela OGE</t>
  </si>
  <si>
    <t>Decreto n 50332/26 de 15/06/2026, publicado no DO de 16/06/2026 e Portaria  OGE 04/26 de 25/05/2026, publicado no DO de  27/05/2026</t>
  </si>
  <si>
    <t>Atualizar pelo menos 2 normativos conduzido pela SUB</t>
  </si>
  <si>
    <t>SUB</t>
  </si>
  <si>
    <t xml:space="preserve"> Leticia Spinola</t>
  </si>
  <si>
    <t>Resolução CGE n.° 389/2026
Decreto n.° 50.096/2026
Publicação da 1ª versão da Alteração da Estrutura (24/03/2026)</t>
  </si>
  <si>
    <t>Desenvolver e implementar soluções inovadoras que simplifiquem processos internos e aumentem a eficiência operacional</t>
  </si>
  <si>
    <t>Percentual de soluções inovadoras desenvolvidas</t>
  </si>
  <si>
    <t>Desenvolver 2 soluções inovadora conduzidas pela SUPINT.</t>
  </si>
  <si>
    <t>(nº de soluções/nº planejado)*100</t>
  </si>
  <si>
    <t>Sistema de avaliação de programa de integridade – SAPI – módulo integridade pública</t>
  </si>
  <si>
    <t>Implementar sistema junto ao patrimônio e protocolo conduzido pelo DGAF.</t>
  </si>
  <si>
    <t>DGAF</t>
  </si>
  <si>
    <t>Eliseu de Oliveira Porto</t>
  </si>
  <si>
    <t>Mapear, revisar e padronizar processos organizacionais, promovendo integração, clareza de responsabilidades e
melhoria contínua</t>
  </si>
  <si>
    <t>Indicador de Mapeamento de Processos</t>
  </si>
  <si>
    <t>Mapear 50% dos processos da CGE</t>
  </si>
  <si>
    <t>(Nº de fluxogramas/total de processos)*100</t>
  </si>
  <si>
    <t>Total de 167 processos (atualizado até 24/08/2026)</t>
  </si>
  <si>
    <t>Uniformizar os procedimentos correicionais, por meio de fluxos, protocolos operacionais, matrizes decisórias e modelos institucionais</t>
  </si>
  <si>
    <t>Índice de Padronização Correicional (IPC)</t>
  </si>
  <si>
    <t>Padronizar 90% dos processos correicionais até o final do ciclo anual</t>
  </si>
  <si>
    <t>(processos padronizados/total de processos analisados)*100</t>
  </si>
  <si>
    <t>CRE</t>
  </si>
  <si>
    <t xml:space="preserve"> Rui Alexandre Camuri Ribeiro Penna/ Wilson Larroca Junior</t>
  </si>
  <si>
    <t>3/12</t>
  </si>
  <si>
    <t>Foram mapeados 3 processos ("Coletar Declarações de Bens e Valores do SISPATRI", "Compartilhar Declarações de Bens e Valores" e "Interlocuir com as Unidades de Corregedorias Setoriais"), tendo um total de 12 processos a serem mapeados.</t>
  </si>
  <si>
    <t>Assegurar recursos para a gestão eficiente da CGE-RJ</t>
  </si>
  <si>
    <t>Aprimorar os processos de cobrança e responsabilização, mediante revisão e padronização de normativos e fluxos internos</t>
  </si>
  <si>
    <t>% instrumentos regulatórios concluídos</t>
  </si>
  <si>
    <t>Concluir a atualização dos Normativos de Cobrança e a elaboração do Manual de Aplicação de Sanções .</t>
  </si>
  <si>
    <t>(instrumento concluído/planejado)*100</t>
  </si>
  <si>
    <t>ASSFACI</t>
  </si>
  <si>
    <t>Antônio de Sousa Junior</t>
  </si>
  <si>
    <t>Analise da Proposta em Comitê Executivo   em 7/7/26 (Decreto e Manual de Sanções via PGE)</t>
  </si>
  <si>
    <t>Automatizar e integrar soluções tecnológicas para reduzir intervenção manual e otimizar monitoramento, conciliação e inscrição em Dívida Ativa.</t>
  </si>
  <si>
    <t>% sistemas de automação implementados</t>
  </si>
  <si>
    <t>Desenvolver e implementar as seguintes soluções de tecnologia: Robô de monitoramento DOERJ, 
Sistema de Conciliação SISGRE e 
Sistema Dívida Ativa</t>
  </si>
  <si>
    <t>(soluções implementadas/planejado)*100</t>
  </si>
  <si>
    <t>Sistemas: 1)WebServe/Divida Ativa = Implantado 100% 2) Multas do DOERJ = Robo Atenas 0% x teste no Radar.RJ em teste (Inicio em 01/08/26) 3) Conciliação SISGRE =  50%  em teste (reinicio em 01/08/26)</t>
  </si>
  <si>
    <t>Fortalecer a governança e a eficiência da arrecadação do FACI-RJ, com rotinas estruturadas de supervisão, monitoramento e integração institucional</t>
  </si>
  <si>
    <t>% de rotinas de governança e integração implementadas</t>
  </si>
  <si>
    <t>Implementar 100% das rotinas de governança do FACIRJ: 
1- Dashboard de arrecadação e aplicação dos recursos; 
2- Relatórios periódicos de supervisão; 
3- Plano anual de governança do FACIRJ; 
4- Processo estruturado de monitoramento mensal;
 5- integração coordenada com as Macrofunções; 
6- Rotina padronizada de provocação à PGE</t>
  </si>
  <si>
    <t>(rotinas implementadas/planejadas)*100</t>
  </si>
  <si>
    <t>1- Dashboard de arrecadação e aplicação dos recursos = 100% 2- Relatórios periódicos de supervisão = 20% 3- Plano anual de governança do FACIRJ = 20% 4- Processo estruturado de monitoramento mensal = 100% 5- integração coordenada com as Macrofunções = 0%  6- Rotina padronizada de provocação à PGE = 0%</t>
  </si>
  <si>
    <t>Fomentar mecanismos de ingresso de recursos, ampliando a efetividade de penalidades contratuais, acordos e recuperação de ativos.</t>
  </si>
  <si>
    <t>Qtd de ações desenvolvidas</t>
  </si>
  <si>
    <t>Desenvolver 1 ação para cada uma dessas práticas</t>
  </si>
  <si>
    <t>(nº de ações/planejadas)*100</t>
  </si>
  <si>
    <t>Modernizar a infraestrutura administrativa</t>
  </si>
  <si>
    <t>Integrar sistemas institucionais para ampliar a eficiência, a disponibilidade e a qualidade das informações gerenciais</t>
  </si>
  <si>
    <t>% integrações de sistemas executados</t>
  </si>
  <si>
    <t>Desenvolver 2 integrações de sistemas</t>
  </si>
  <si>
    <t>(executado/planejado)*100</t>
  </si>
  <si>
    <t>Integração SAPI e SIGA</t>
  </si>
  <si>
    <t>Pessoas</t>
  </si>
  <si>
    <t>Aprimorar as habilidades dos servidores que atuam nas áreas que integram o Sistema de Controle Interno</t>
  </si>
  <si>
    <t>Desenvolver competências técnicas e gerenciais dos servidores, por meio de programas contínuos de capacitação e formação especializada.</t>
  </si>
  <si>
    <t>Nº de eventos realizados</t>
  </si>
  <si>
    <t>realizar 10 eventos nos próximos 24 meses</t>
  </si>
  <si>
    <t>ESCI</t>
  </si>
  <si>
    <t>Robson Ramos Oliveira/  Dayanne Araújo Silva</t>
  </si>
  <si>
    <t>Foram realizados 5 eventos de capacitação: Gestão de Riscos nas Contratações Públicas (Turmas 1 e 2), Mapeamento de Processos, Orientação para Auditoria de Gestão: Decreto nº 50.254/2026 (Turmas 1 e 2). Os documentos que evidenciam a realização dos cursos estão armazenados nos controles da ESCI.</t>
  </si>
  <si>
    <t>Proporção dos auditores lotados na AGE que cumpriram o PDPI</t>
  </si>
  <si>
    <t>80% dos Auditores do Estado lotados na AGE cumprirem a meta do PDP</t>
  </si>
  <si>
    <t>(Qtd de aud com PDPI/total de auditores lotados na AGE)*100</t>
  </si>
  <si>
    <t>O percentual atingindo é refente até o fim do mês de junho/26, sendo que ainda está em revisão</t>
  </si>
  <si>
    <t>Realizar eventos internos temáticos, promovendo aprendizagem coletiva sobre contratações, processos operacionais e práticas institucionais.</t>
  </si>
  <si>
    <t>Indicador de Eventos</t>
  </si>
  <si>
    <t>Realização de 4 eventos sobre a temática de compras, e 2 eventos sobre a temática de solicitações operacionais, até dezembro de 2027</t>
  </si>
  <si>
    <t>(Qtd de eventos realizados/eventos planejados)*100</t>
  </si>
  <si>
    <t>Implementar programa permanente de formação em correição, incluindo rito disciplinar, técnicas de coleta de provas, entrevistas e elaboração de relatório final</t>
  </si>
  <si>
    <t>Índice de Capacitação Correicional (ICC).</t>
  </si>
  <si>
    <t>Capacitar 100% dos membros das Comissões de PAD.</t>
  </si>
  <si>
    <t>(servidores capacitados/ total de Servidores ativos)*100</t>
  </si>
  <si>
    <t>Capacitados: 1ª CPPAD: Luís Cláudio/Eduardo/Diego/Anete; 2ª CPPAD: Lucas/Bianca/Carlos Frederico/Frederico; 3ª CPPAD: Fernanda/Rafael/Walter/Ângela; 4ª CPPAD: Conrado/Elaine/Wagner/Marcos</t>
  </si>
  <si>
    <t>Oferecer orientações e suporte técnico ao SICIERJ, apoiando a padronização e a qualidade das atividades de controle interno</t>
  </si>
  <si>
    <t>Quantidade de manuais/ normativos produzidos para as unidades setoriais</t>
  </si>
  <si>
    <t>Produzir pelo menos um manual/ normativo nos próximos 24 meses</t>
  </si>
  <si>
    <t>Qtd de manuais/normativos produzidos para as unidades setoriais</t>
  </si>
  <si>
    <t>Magno Tarcísio de Sá/  Myrla Raianne dos Santos</t>
  </si>
  <si>
    <t xml:space="preserve">Cinco Orientações técnicas produzidas/normativos publicados na plataforma  PROUT  no primeiro semestre e atualização do Manual do OuvERJ com produção de material institucional </t>
  </si>
  <si>
    <t>Promover a qualidade de vida no trabalho e a valorização dos agentes públicos</t>
  </si>
  <si>
    <t>Ampliar a conscientização e o engajamento dos servidores por meio de campanhas temáticas anuais voltadas à saúde, à inclusão e à valorização da vida.</t>
  </si>
  <si>
    <t>Número de campanhas temáticas executadas em relação ao total planejado.</t>
  </si>
  <si>
    <t>Realizar pelo menos 4 campanhas institucionais temáticas por ano.</t>
  </si>
  <si>
    <t>(Campanhas realizadas/campanha planejada)*100</t>
  </si>
  <si>
    <t>ASSRH</t>
  </si>
  <si>
    <t>Iaskara Nildes Silveira Profeta</t>
  </si>
  <si>
    <t>Promover o engajamento dos servidores por meio de práticas de valorização, reconhecimento, diálogo e estímulo ao aprendizado contínuo, fortalecendo a cultura ética, de integridade e o desenvolvimento profissional</t>
  </si>
  <si>
    <t>% de ações de valorização executadas</t>
  </si>
  <si>
    <t>Desenvolver 4 ações de valorização e desenvolvimento profissional conduzidas pela ASSRH.</t>
  </si>
  <si>
    <t>(ações realizadas/ações planejadas)*100</t>
  </si>
  <si>
    <t xml:space="preserve">Realização do I evento de  orientação ao servidor da CGE – RH para Todos. Dias 08 e 09 de junho de 2026   </t>
  </si>
  <si>
    <t>Desenvolver 4 ações de valorização diálogo e fortalecimento da cultura ética e de integridade conduzidas pela SUPIN</t>
  </si>
  <si>
    <t>Evento divulgação Plano de integridade e 1º Encontro da Rede de Integridade</t>
  </si>
  <si>
    <t>Incentivar práticas sustentáveis e solidárias dentro da instituição, fortalecendo a responsabilidade social e ambiental</t>
  </si>
  <si>
    <t>% de campanhas sustentáveis realizadas</t>
  </si>
  <si>
    <t>Executar no mínimo 3 campanhas de responsabilidade social e sustentabilidade por ano</t>
  </si>
  <si>
    <t>Aperfeiçoar a gestão do desempenho</t>
  </si>
  <si>
    <t>Desenvolver uma cultura orientada a resultados por meio de uso de indicadores, definição de metas e monitoramento constante dos impactos</t>
  </si>
  <si>
    <t>Etapas concluídas (planejamento, desenvolvimento, testes e normativos)</t>
  </si>
  <si>
    <t>Desenvolver metodologia de Gestão de Desempenho baseada em níveis de maturidade.</t>
  </si>
  <si>
    <t>(nº de etapa concluída/nº total de etapas)*100</t>
  </si>
  <si>
    <t xml:space="preserve">Processos internos </t>
  </si>
  <si>
    <t>Promover a imagem da CGE-RJ como instituição de excelência no Controle Interno</t>
  </si>
  <si>
    <t>Ampliar a visibilidade e a capacidade de comunicação institucional da CGE RJ, por meio do fortalecimento da comunicação interna, da qualificação dos canais oficiais de comunicação e da divulgação sistemática de resultados, ações e entregas estratégicas</t>
  </si>
  <si>
    <t>Alcance dos canais de comunicação internos e externos (Projeto de Comunicação Visual e Interativa, Instagram, LinkedIn, site institucional, entre outros);</t>
  </si>
  <si>
    <t>Ampliar, em 2026, em 10% o alcance médio das comunicações institucionais, considerando tratar-se de ano eleitoral, com limitações quanto às publicações externas</t>
  </si>
  <si>
    <t>Alcance (%) = (Alcance no período atual – Alcance no período-base) / Alcance no período-base × 100; e Produção editorial = Quantidade total de materiais publicados no ano</t>
  </si>
  <si>
    <t>ASSCOM</t>
  </si>
  <si>
    <t>Gisele Rosendo Barbosa /  Bianca Costa Clerc de Moraes</t>
  </si>
  <si>
    <t>Tivemos um crescimento de 64% de alcance em relação ao período anterior com as divulgações das atividades da CGE RJ nas redes sociais. Sendo 35.5K  (Julho 2024 - Junho 2025) e 58.3K (Julho 2025 - Junho 2026) o número absoluto de alcance (contas únicas que visualizaram seu conteúdo, perfil ou anúncio no Instagram) em cada período. Nos últimos 6 meses meses fizemos 72 postagens, uma média de 12 postagens por mês. Em 2025 foram realizados 103 posts.</t>
  </si>
  <si>
    <t>Ampliar, em 2027, em 30% o alcance médio das comunicações institucionais</t>
  </si>
  <si>
    <t>Meta para 2027</t>
  </si>
  <si>
    <t>Ampliar a visibilidade e capacidade de comunicação institucional</t>
  </si>
  <si>
    <t>Quantidade de produtos editoriais publicados</t>
  </si>
  <si>
    <t>Executar o Projeto de Comunicação Visual e Sinalização Interna;</t>
  </si>
  <si>
    <t>07/19</t>
  </si>
  <si>
    <t>Sem meta</t>
  </si>
  <si>
    <t>Desenvolver e aprimorar os mecanismos de Ouvidoria e Transparência</t>
  </si>
  <si>
    <t>Promover ações de controle e monitoramento da rede de ouvidoria e transparência</t>
  </si>
  <si>
    <t>Nº de ações</t>
  </si>
  <si>
    <t>Realizar pelo menos 2 ações/ eventos de integração / ano</t>
  </si>
  <si>
    <t>Quantidade de ações realizadas</t>
  </si>
  <si>
    <t xml:space="preserve">Foi Realizado o XVI Encontro da Rede de Ouvidorias  no dia 18/03/2026 no Auditório da PGE.  </t>
  </si>
  <si>
    <t>Fortalecer a transparência pública, ampliando a qualidade das informações ativas e passivas no âmbito do Poder Executivo</t>
  </si>
  <si>
    <t>Nível de transparência avaliado pela ATRICON</t>
  </si>
  <si>
    <t>Alcançar o selo ouro na ATRICON</t>
  </si>
  <si>
    <t>Índice elaborado pela ATRICON</t>
  </si>
  <si>
    <t>Selo de Ouro Atricon</t>
  </si>
  <si>
    <t>Aguardando o resultado da avaliação da  ATRICON.</t>
  </si>
  <si>
    <t>Aprimorar a transparência institucional da CGE-RJ, ampliando clareza, acesso e comunicação com a sociedade.</t>
  </si>
  <si>
    <t>Realizar pelo menos 4 ações conduzidas pela OGE</t>
  </si>
  <si>
    <t>Qtd de ações</t>
  </si>
  <si>
    <t xml:space="preserve">Foram produzidos dois Relatórios de  Atividade de periodicidade trimestral </t>
  </si>
  <si>
    <t>elaborar 2 relatórios de atividades conduzidos pela AGE</t>
  </si>
  <si>
    <t>Embora ainda não tenha sido publicado, o Relatório de Atividades jó foi produzido, só faltando ainda ser submetido ao COSCIERJ</t>
  </si>
  <si>
    <t>Aprimorar integração institucional</t>
  </si>
  <si>
    <t>Aprimorar a comunicação e o compartilhamento de informações entre as áreas da CGE, assegurando a coerência e sinergia das ações institucionais</t>
  </si>
  <si>
    <t>% de ações conjuntas realizadas entre setores</t>
  </si>
  <si>
    <t>Implementar 2 ações integradas de comunicação e compartilhamento de informações entre as áreas da CGE</t>
  </si>
  <si>
    <t>(nº de ações conjuntas realizadas/nº de ações conjuntas planejadas)*100</t>
  </si>
  <si>
    <t>Aprimorar a comunicação e o compartilhamento de informações</t>
  </si>
  <si>
    <t>Implementar 3 ações integradas de comunicação e compartilhamento de informações entre as áreas da CGE</t>
  </si>
  <si>
    <t>Foi lançado o novo portal da Transparência, campanha de comunicação visual do OuvERJ e Lançamento  de vídeos Institucionais.</t>
  </si>
  <si>
    <t>Reuniões macros Ouvidoria e Corregedoria – alinhamento de ações conjuntas</t>
  </si>
  <si>
    <t>Implementar 4 ações integradas de comunicação e compartilhamento de informações entre as áreas da CGE</t>
  </si>
  <si>
    <t>Implementação do Fórum da Rede de Corregedorias</t>
  </si>
  <si>
    <t>Promover ações de integração cultural entre as áreas, fortalecendo o senso de pertencimento, a identidade institucional e a colaboração entre os servidores.</t>
  </si>
  <si>
    <t>% de ações realizadas</t>
  </si>
  <si>
    <t>Realizar pelo menos 4 ações por ano</t>
  </si>
  <si>
    <t>(nº de ações  realizadas/nº de ações  planejadas)*100</t>
  </si>
  <si>
    <t>Aniversariantes do Mês
Dia da mulher (mar)
Festa junina (jul)</t>
  </si>
  <si>
    <t>Resultados/Sociedade</t>
  </si>
  <si>
    <t>Fortalecer o combate à corrupção e a recuperação de ativos</t>
  </si>
  <si>
    <t>Aprimorar mecanismos de prevenção, detecção e resposta, reforçando práticas de integridade, controle e responsabilização.</t>
  </si>
  <si>
    <t>Realizar pelo menos 1 ações ano</t>
  </si>
  <si>
    <t>Foi Lançado o novo Portal da Transparência.</t>
  </si>
  <si>
    <t>Monitorar e aperfeiçoar continuamente o Programa de Integridade, assegurando sua efetividade na prevenção e no enfrentamento de práticas ilícitas</t>
  </si>
  <si>
    <t>% de ações do plao de integridade implementadas</t>
  </si>
  <si>
    <t>Implementar 50% do plano de ações do plano de integridade</t>
  </si>
  <si>
    <t>(nº de ações implementadas/planejadas)*100</t>
  </si>
  <si>
    <t xml:space="preserve"> 25% das ações do plano de integridade concluídas</t>
  </si>
  <si>
    <t>Resultados/sociedade</t>
  </si>
  <si>
    <t>Contribuir no fomento de boa práticas de governança na Adm Pública</t>
  </si>
  <si>
    <t>Promover suporte técnico ao sistema de controle interno e aos órgãos públicos, incentivando a disseminação de boas práticas de governança e a melhoria contínua da gestão pública</t>
  </si>
  <si>
    <t>Qtd de canais de comunicação implementados</t>
  </si>
  <si>
    <t>Implementar um canal integrado de comunicação para suporte e disseminação de boas práticas conduzido pela SUPINT.</t>
  </si>
  <si>
    <t>canal integrado de comunicação implementado</t>
  </si>
  <si>
    <t>Plataforma de integridade - PRINT</t>
  </si>
  <si>
    <t>% de ações/ eventos executados</t>
  </si>
  <si>
    <t>Realizar 6 ações/ eventos até 2027, conduzido pela AGE.</t>
  </si>
  <si>
    <t>Identificar, valorizar e disseminar as melhores práticas de gestão e controle afeto a sua área de atuação, estimulando sua replicação e contribuindo para a melhoria contínua da governança pública</t>
  </si>
  <si>
    <t>Qtd de eventos realizados</t>
  </si>
  <si>
    <t>Promover um evento de reconhecimento e valorização da aplicação de Melhores Práticas relacionadas ao tema</t>
  </si>
  <si>
    <t>(Nº de eventos realizados/Nº de eventos planejados)*100</t>
  </si>
  <si>
    <t>realização de quatro turmas Avaliação de Programas de Integridade nas Contratações Públicas para Gestores de Contrato</t>
  </si>
  <si>
    <t>Fortalecer a atuação da AGE como suporte à tomada de decisão pelos gestores</t>
  </si>
  <si>
    <t>% de atividades executadas</t>
  </si>
  <si>
    <t>Realizar 10 atividades de avaliação e/ou consultoria até 2027 conduzido pela AGE.</t>
  </si>
  <si>
    <t>(nº de atividades executadas/nº de atividades previstas no período)*100</t>
  </si>
  <si>
    <t>Fomentar o controle preventivo</t>
  </si>
  <si>
    <t>Obter validação para o nível 3 do IA-CM</t>
  </si>
  <si>
    <t>% de institucionalização das atividades essenciais do Nível 3 do IA-CM</t>
  </si>
  <si>
    <t>Obter a certificação o do Nível 3 do IA-CM até o final de 2027</t>
  </si>
  <si>
    <t>(n° de atividades essenciais do nível 3 institucionalizadas / no total de atividades essenciais do nível 3) * 100</t>
  </si>
  <si>
    <t>27/116</t>
  </si>
  <si>
    <t>Certificado do nível 3 do IA-CM</t>
  </si>
  <si>
    <t>Manter o Nível 2 do IA-CM alcançado pela AGE</t>
  </si>
  <si>
    <t>% de ações executadas</t>
  </si>
  <si>
    <t>Realizar 4 ações de relacionadas à manutenção do Nível 2 até 2027</t>
  </si>
  <si>
    <t>(nº de ações executadas/nº de ações previstas)*100</t>
  </si>
  <si>
    <t>Elaborar política de gestão da qualidade da atividade de auditoria interna</t>
  </si>
  <si>
    <t>% de etapas executadas</t>
  </si>
  <si>
    <t>Implementar integralmente o Programa de Gestão de Melhoria da Qualidade - PGMQ até 2027</t>
  </si>
  <si>
    <t>(etapa executadas/total planejada)*100</t>
  </si>
  <si>
    <t>Expandir ações de controle preventivo, com foco na mitigação de riscos e na qualidade da gestão</t>
  </si>
  <si>
    <t>% de Trabalhos de Controle Preventivo</t>
  </si>
  <si>
    <t>Realizar 8 trabalhos de controle preventivo até 2027</t>
  </si>
  <si>
    <t>(n° de trabalhos de controle preventivo concluídos / n° total de trabalhos de auditoria executados) * 100</t>
  </si>
</sst>
</file>

<file path=xl/styles.xml><?xml version="1.0" encoding="utf-8"?>
<styleSheet xmlns="http://schemas.openxmlformats.org/spreadsheetml/2006/main">
  <numFmts count="1">
    <numFmt numFmtId="164" formatCode="[$-416]mmm\-yy;@"/>
  </numFmts>
  <fonts count="8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6"/>
      <color theme="0"/>
      <name val="Calibri"/>
      <family val="2"/>
      <charset val="1"/>
    </font>
    <font>
      <sz val="16"/>
      <color theme="0"/>
      <name val="Calibri"/>
      <family val="2"/>
      <charset val="1"/>
    </font>
    <font>
      <sz val="24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theme="1"/>
      <name val="Calibri"/>
      <family val="1"/>
      <charset val="1"/>
    </font>
    <font>
      <sz val="11"/>
      <color theme="1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1" tint="0.34968108157597583"/>
        <bgColor rgb="FF333333"/>
      </patternFill>
    </fill>
    <fill>
      <patternFill patternType="solid">
        <fgColor theme="9" tint="0.39967040009765925"/>
        <bgColor rgb="FFFCD5B5"/>
      </patternFill>
    </fill>
    <fill>
      <patternFill patternType="solid">
        <fgColor theme="3" tint="0.79979857783745845"/>
        <bgColor rgb="FFE6E0EC"/>
      </patternFill>
    </fill>
    <fill>
      <patternFill patternType="solid">
        <fgColor theme="0" tint="-0.249977111117893"/>
        <bgColor rgb="FFC3D69B"/>
      </patternFill>
    </fill>
    <fill>
      <patternFill patternType="solid">
        <fgColor theme="9" tint="0.79979857783745845"/>
        <bgColor rgb="FFEBF1DE"/>
      </patternFill>
    </fill>
    <fill>
      <patternFill patternType="solid">
        <fgColor theme="0" tint="-4.9989318521683403E-2"/>
        <bgColor rgb="FFEBF1DE"/>
      </patternFill>
    </fill>
    <fill>
      <patternFill patternType="solid">
        <fgColor theme="7" tint="0.39967040009765925"/>
        <bgColor rgb="FFBFBFBF"/>
      </patternFill>
    </fill>
    <fill>
      <patternFill patternType="solid">
        <fgColor theme="7" tint="0.79979857783745845"/>
        <bgColor rgb="FFEBF1DE"/>
      </patternFill>
    </fill>
    <fill>
      <patternFill patternType="solid">
        <fgColor theme="3" tint="0.59968871120334488"/>
        <bgColor rgb="FF9999FF"/>
      </patternFill>
    </fill>
    <fill>
      <patternFill patternType="solid">
        <fgColor theme="6" tint="0.39967040009765925"/>
        <bgColor rgb="FFBFBFBF"/>
      </patternFill>
    </fill>
    <fill>
      <patternFill patternType="solid">
        <fgColor theme="6" tint="0.79979857783745845"/>
        <bgColor rgb="FFF2F2F2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9" fontId="7" fillId="0" borderId="0" applyBorder="0" applyProtection="0"/>
    <xf numFmtId="0" fontId="7" fillId="0" borderId="0" applyBorder="0" applyProtection="0"/>
    <xf numFmtId="0" fontId="7" fillId="0" borderId="0" applyBorder="0" applyProtection="0"/>
    <xf numFmtId="0" fontId="7" fillId="0" borderId="0" applyBorder="0" applyProtection="0">
      <alignment horizontal="left"/>
    </xf>
    <xf numFmtId="0" fontId="1" fillId="0" borderId="0" applyBorder="0" applyProtection="0"/>
    <xf numFmtId="0" fontId="1" fillId="0" borderId="0" applyBorder="0" applyProtection="0">
      <alignment horizontal="left"/>
    </xf>
    <xf numFmtId="0" fontId="7" fillId="0" borderId="0" applyBorder="0" applyProtection="0"/>
  </cellStyleXfs>
  <cellXfs count="104">
    <xf numFmtId="0" fontId="0" fillId="0" borderId="0" xfId="0"/>
    <xf numFmtId="0" fontId="1" fillId="0" borderId="0" xfId="0" applyFont="1" applyAlignment="1" applyProtection="1">
      <alignment horizontal="left" indent="1"/>
    </xf>
    <xf numFmtId="0" fontId="0" fillId="0" borderId="0" xfId="0" applyAlignment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vertical="center"/>
      <protection locked="0"/>
    </xf>
    <xf numFmtId="0" fontId="0" fillId="2" borderId="0" xfId="0" applyFill="1" applyAlignment="1" applyProtection="1"/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1" fillId="4" borderId="4" xfId="0" applyFont="1" applyFill="1" applyBorder="1" applyAlignment="1" applyProtection="1">
      <alignment horizontal="left" vertical="center" indent="1"/>
    </xf>
    <xf numFmtId="0" fontId="0" fillId="4" borderId="0" xfId="0" applyFont="1" applyFill="1" applyBorder="1" applyAlignment="1" applyProtection="1">
      <alignment vertical="center" wrapText="1"/>
    </xf>
    <xf numFmtId="0" fontId="0" fillId="4" borderId="0" xfId="0" applyFont="1" applyFill="1" applyBorder="1" applyAlignment="1" applyProtection="1">
      <alignment horizontal="center" vertical="center" wrapText="1"/>
    </xf>
    <xf numFmtId="0" fontId="1" fillId="4" borderId="0" xfId="0" applyFont="1" applyFill="1" applyBorder="1" applyAlignment="1" applyProtection="1">
      <alignment horizontal="center" vertical="center"/>
    </xf>
    <xf numFmtId="0" fontId="0" fillId="4" borderId="0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</xf>
    <xf numFmtId="9" fontId="0" fillId="5" borderId="0" xfId="1" applyFont="1" applyFill="1" applyBorder="1" applyAlignment="1" applyProtection="1">
      <alignment horizontal="center" vertical="center"/>
    </xf>
    <xf numFmtId="164" fontId="0" fillId="2" borderId="0" xfId="0" applyNumberForma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4" fillId="6" borderId="5" xfId="0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1" fillId="7" borderId="4" xfId="0" applyFont="1" applyFill="1" applyBorder="1" applyAlignment="1" applyProtection="1">
      <alignment horizontal="left" vertical="center" indent="1"/>
    </xf>
    <xf numFmtId="0" fontId="0" fillId="7" borderId="0" xfId="0" applyFont="1" applyFill="1" applyBorder="1" applyAlignment="1" applyProtection="1">
      <alignment vertical="center" wrapText="1"/>
    </xf>
    <xf numFmtId="0" fontId="0" fillId="7" borderId="0" xfId="0" applyFont="1" applyFill="1" applyBorder="1" applyAlignment="1" applyProtection="1">
      <alignment horizontal="center" vertical="center" wrapText="1"/>
    </xf>
    <xf numFmtId="0" fontId="1" fillId="7" borderId="0" xfId="0" applyFont="1" applyFill="1" applyBorder="1" applyAlignment="1" applyProtection="1">
      <alignment horizontal="center" vertical="center"/>
    </xf>
    <xf numFmtId="0" fontId="0" fillId="7" borderId="0" xfId="0" applyFill="1" applyBorder="1" applyAlignment="1" applyProtection="1">
      <alignment horizontal="center" vertical="center"/>
    </xf>
    <xf numFmtId="0" fontId="0" fillId="8" borderId="0" xfId="0" applyFill="1" applyBorder="1" applyAlignment="1" applyProtection="1">
      <alignment horizontal="center" vertical="center"/>
      <protection locked="0"/>
    </xf>
    <xf numFmtId="0" fontId="0" fillId="8" borderId="0" xfId="0" applyFill="1" applyBorder="1" applyAlignment="1" applyProtection="1">
      <alignment horizontal="center" vertical="center"/>
    </xf>
    <xf numFmtId="164" fontId="0" fillId="8" borderId="0" xfId="0" applyNumberFormat="1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left" vertical="center"/>
      <protection locked="0"/>
    </xf>
    <xf numFmtId="0" fontId="4" fillId="6" borderId="7" xfId="0" applyFont="1" applyFill="1" applyBorder="1" applyAlignment="1" applyProtection="1">
      <alignment vertical="center"/>
    </xf>
    <xf numFmtId="0" fontId="4" fillId="6" borderId="8" xfId="0" applyFont="1" applyFill="1" applyBorder="1" applyAlignment="1" applyProtection="1">
      <alignment horizontal="center" vertical="center"/>
    </xf>
    <xf numFmtId="0" fontId="4" fillId="6" borderId="9" xfId="0" applyFont="1" applyFill="1" applyBorder="1" applyAlignment="1" applyProtection="1">
      <alignment vertical="center"/>
    </xf>
    <xf numFmtId="0" fontId="4" fillId="6" borderId="10" xfId="0" applyFont="1" applyFill="1" applyBorder="1" applyAlignment="1" applyProtection="1">
      <alignment horizontal="center" vertical="center"/>
    </xf>
    <xf numFmtId="0" fontId="5" fillId="8" borderId="11" xfId="0" applyFont="1" applyFill="1" applyBorder="1" applyAlignment="1" applyProtection="1">
      <alignment horizontal="left" vertical="center" wrapText="1"/>
      <protection locked="0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0" fillId="2" borderId="7" xfId="0" applyFill="1" applyBorder="1" applyAlignment="1" applyProtection="1">
      <alignment vertical="center"/>
    </xf>
    <xf numFmtId="0" fontId="0" fillId="2" borderId="0" xfId="0" applyFont="1" applyFill="1" applyBorder="1" applyAlignment="1" applyProtection="1">
      <alignment horizontal="center" vertical="center"/>
      <protection locked="0"/>
    </xf>
    <xf numFmtId="164" fontId="0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8" borderId="1" xfId="0" applyFont="1" applyFill="1" applyBorder="1" applyAlignment="1" applyProtection="1">
      <alignment horizontal="left" vertical="center" wrapText="1"/>
      <protection locked="0"/>
    </xf>
    <xf numFmtId="0" fontId="1" fillId="9" borderId="4" xfId="0" applyFont="1" applyFill="1" applyBorder="1" applyAlignment="1" applyProtection="1">
      <alignment horizontal="left" vertical="center" indent="1"/>
    </xf>
    <xf numFmtId="0" fontId="0" fillId="9" borderId="0" xfId="0" applyFont="1" applyFill="1" applyBorder="1" applyAlignment="1" applyProtection="1">
      <alignment vertical="center" wrapText="1"/>
    </xf>
    <xf numFmtId="0" fontId="0" fillId="9" borderId="0" xfId="0" applyFont="1" applyFill="1" applyBorder="1" applyAlignment="1" applyProtection="1">
      <alignment horizontal="center" vertical="center" wrapText="1"/>
    </xf>
    <xf numFmtId="0" fontId="1" fillId="9" borderId="0" xfId="0" applyFont="1" applyFill="1" applyBorder="1" applyAlignment="1" applyProtection="1">
      <alignment horizontal="center" vertical="center"/>
    </xf>
    <xf numFmtId="0" fontId="0" fillId="9" borderId="0" xfId="0" applyFill="1" applyBorder="1" applyAlignment="1" applyProtection="1">
      <alignment horizontal="center" vertical="center"/>
    </xf>
    <xf numFmtId="0" fontId="1" fillId="10" borderId="4" xfId="0" applyFont="1" applyFill="1" applyBorder="1" applyAlignment="1" applyProtection="1">
      <alignment horizontal="left" vertical="center" indent="1"/>
    </xf>
    <xf numFmtId="0" fontId="0" fillId="10" borderId="0" xfId="0" applyFont="1" applyFill="1" applyBorder="1" applyAlignment="1" applyProtection="1">
      <alignment vertical="center" wrapText="1"/>
    </xf>
    <xf numFmtId="0" fontId="0" fillId="10" borderId="0" xfId="0" applyFont="1" applyFill="1" applyBorder="1" applyAlignment="1" applyProtection="1">
      <alignment horizontal="center" vertical="center" wrapText="1"/>
    </xf>
    <xf numFmtId="0" fontId="1" fillId="10" borderId="0" xfId="0" applyFont="1" applyFill="1" applyBorder="1" applyAlignment="1" applyProtection="1">
      <alignment horizontal="center" vertical="center"/>
    </xf>
    <xf numFmtId="0" fontId="0" fillId="10" borderId="0" xfId="0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 wrapText="1"/>
      <protection locked="0"/>
    </xf>
    <xf numFmtId="9" fontId="0" fillId="8" borderId="0" xfId="0" applyNumberFormat="1" applyFill="1" applyBorder="1" applyAlignment="1" applyProtection="1">
      <alignment horizontal="center" vertical="center"/>
      <protection locked="0"/>
    </xf>
    <xf numFmtId="164" fontId="0" fillId="8" borderId="0" xfId="0" applyNumberFormat="1" applyFont="1" applyFill="1" applyBorder="1" applyAlignment="1" applyProtection="1">
      <alignment horizontal="left" vertical="center" wrapText="1"/>
      <protection locked="0"/>
    </xf>
    <xf numFmtId="0" fontId="0" fillId="10" borderId="0" xfId="0" applyFont="1" applyFill="1" applyBorder="1" applyAlignment="1" applyProtection="1">
      <alignment horizontal="center" vertical="center"/>
    </xf>
    <xf numFmtId="0" fontId="0" fillId="9" borderId="0" xfId="0" applyFont="1" applyFill="1" applyBorder="1" applyAlignment="1" applyProtection="1">
      <alignment horizontal="center" vertical="center"/>
    </xf>
    <xf numFmtId="0" fontId="1" fillId="11" borderId="4" xfId="0" applyFont="1" applyFill="1" applyBorder="1" applyAlignment="1" applyProtection="1">
      <alignment horizontal="left" vertical="center" indent="1"/>
    </xf>
    <xf numFmtId="0" fontId="0" fillId="11" borderId="0" xfId="0" applyFont="1" applyFill="1" applyBorder="1" applyAlignment="1" applyProtection="1">
      <alignment vertical="center" wrapText="1"/>
    </xf>
    <xf numFmtId="0" fontId="0" fillId="11" borderId="0" xfId="0" applyFont="1" applyFill="1" applyBorder="1" applyAlignment="1" applyProtection="1">
      <alignment horizontal="center" vertical="center" wrapText="1"/>
    </xf>
    <xf numFmtId="0" fontId="1" fillId="11" borderId="0" xfId="0" applyFont="1" applyFill="1" applyBorder="1" applyAlignment="1" applyProtection="1">
      <alignment horizontal="center" vertical="center"/>
    </xf>
    <xf numFmtId="0" fontId="0" fillId="11" borderId="0" xfId="0" applyFont="1" applyFill="1" applyBorder="1" applyAlignment="1" applyProtection="1">
      <alignment horizontal="center" vertical="center"/>
    </xf>
    <xf numFmtId="0" fontId="0" fillId="11" borderId="0" xfId="0" applyFill="1" applyBorder="1" applyAlignment="1" applyProtection="1">
      <alignment horizontal="center" vertical="center"/>
    </xf>
    <xf numFmtId="10" fontId="0" fillId="2" borderId="0" xfId="0" applyNumberForma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indent="1"/>
    </xf>
    <xf numFmtId="0" fontId="0" fillId="5" borderId="0" xfId="0" applyFont="1" applyFill="1" applyBorder="1" applyAlignment="1" applyProtection="1">
      <alignment vertical="center" wrapText="1"/>
    </xf>
    <xf numFmtId="0" fontId="0" fillId="5" borderId="0" xfId="0" applyFont="1" applyFill="1" applyBorder="1" applyAlignment="1" applyProtection="1">
      <alignment horizontal="center" vertical="center" wrapText="1"/>
    </xf>
    <xf numFmtId="0" fontId="1" fillId="5" borderId="0" xfId="0" applyFont="1" applyFill="1" applyBorder="1" applyAlignment="1" applyProtection="1">
      <alignment horizontal="center" vertical="center"/>
    </xf>
    <xf numFmtId="0" fontId="0" fillId="5" borderId="0" xfId="0" applyFont="1" applyFill="1" applyBorder="1" applyAlignment="1" applyProtection="1">
      <alignment horizontal="center" vertical="center"/>
    </xf>
    <xf numFmtId="0" fontId="0" fillId="5" borderId="0" xfId="0" applyFill="1" applyBorder="1" applyAlignment="1" applyProtection="1">
      <alignment horizontal="center" vertical="center"/>
    </xf>
    <xf numFmtId="49" fontId="0" fillId="2" borderId="0" xfId="0" applyNumberFormat="1" applyFont="1" applyFill="1" applyBorder="1" applyAlignment="1" applyProtection="1">
      <alignment horizontal="center" vertical="center"/>
      <protection locked="0"/>
    </xf>
    <xf numFmtId="9" fontId="0" fillId="12" borderId="0" xfId="1" applyFont="1" applyFill="1" applyBorder="1" applyAlignment="1" applyProtection="1">
      <alignment horizontal="center" vertical="center"/>
    </xf>
    <xf numFmtId="9" fontId="0" fillId="0" borderId="0" xfId="1" applyFont="1" applyBorder="1" applyAlignment="1" applyProtection="1">
      <alignment horizontal="center" vertical="center"/>
    </xf>
    <xf numFmtId="0" fontId="1" fillId="12" borderId="4" xfId="0" applyFont="1" applyFill="1" applyBorder="1" applyAlignment="1" applyProtection="1">
      <alignment horizontal="left" vertical="center" indent="1"/>
    </xf>
    <xf numFmtId="0" fontId="0" fillId="12" borderId="0" xfId="0" applyFont="1" applyFill="1" applyBorder="1" applyAlignment="1" applyProtection="1">
      <alignment vertical="center" wrapText="1"/>
    </xf>
    <xf numFmtId="0" fontId="0" fillId="12" borderId="0" xfId="0" applyFont="1" applyFill="1" applyBorder="1" applyAlignment="1" applyProtection="1">
      <alignment horizontal="center" vertical="center" wrapText="1"/>
    </xf>
    <xf numFmtId="0" fontId="1" fillId="12" borderId="0" xfId="0" applyFont="1" applyFill="1" applyBorder="1" applyAlignment="1" applyProtection="1">
      <alignment horizontal="center" vertical="center"/>
    </xf>
    <xf numFmtId="0" fontId="0" fillId="12" borderId="0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" fillId="13" borderId="4" xfId="0" applyFont="1" applyFill="1" applyBorder="1" applyAlignment="1" applyProtection="1">
      <alignment horizontal="left" vertical="center" indent="1"/>
    </xf>
    <xf numFmtId="0" fontId="0" fillId="13" borderId="0" xfId="0" applyFont="1" applyFill="1" applyBorder="1" applyAlignment="1" applyProtection="1">
      <alignment vertical="center" wrapText="1"/>
    </xf>
    <xf numFmtId="0" fontId="0" fillId="13" borderId="0" xfId="0" applyFont="1" applyFill="1" applyBorder="1" applyAlignment="1" applyProtection="1">
      <alignment horizontal="center" vertical="center" wrapText="1"/>
    </xf>
    <xf numFmtId="0" fontId="1" fillId="13" borderId="0" xfId="0" applyFont="1" applyFill="1" applyBorder="1" applyAlignment="1" applyProtection="1">
      <alignment horizontal="center" vertical="center"/>
    </xf>
    <xf numFmtId="0" fontId="0" fillId="13" borderId="0" xfId="0" applyFill="1" applyBorder="1" applyAlignment="1" applyProtection="1">
      <alignment horizontal="center" vertical="center"/>
    </xf>
    <xf numFmtId="9" fontId="0" fillId="0" borderId="0" xfId="1" applyFont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center" vertical="center" wrapText="1"/>
    </xf>
    <xf numFmtId="9" fontId="0" fillId="4" borderId="0" xfId="1" applyFont="1" applyFill="1" applyBorder="1" applyAlignment="1" applyProtection="1">
      <alignment horizontal="center" vertical="center"/>
    </xf>
    <xf numFmtId="9" fontId="0" fillId="7" borderId="0" xfId="1" applyFont="1" applyFill="1" applyBorder="1" applyAlignment="1" applyProtection="1">
      <alignment horizontal="center" vertical="center"/>
    </xf>
    <xf numFmtId="0" fontId="0" fillId="8" borderId="12" xfId="0" applyFill="1" applyBorder="1" applyAlignment="1" applyProtection="1">
      <alignment horizontal="center" vertical="center"/>
      <protection locked="0"/>
    </xf>
    <xf numFmtId="9" fontId="0" fillId="5" borderId="13" xfId="1" applyFont="1" applyFill="1" applyBorder="1" applyAlignment="1" applyProtection="1">
      <alignment horizontal="center" vertical="center"/>
    </xf>
    <xf numFmtId="164" fontId="0" fillId="8" borderId="13" xfId="0" applyNumberForma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left" indent="1"/>
    </xf>
    <xf numFmtId="0" fontId="0" fillId="0" borderId="0" xfId="0" applyBorder="1" applyAlignment="1" applyProtection="1"/>
    <xf numFmtId="0" fontId="0" fillId="0" borderId="0" xfId="0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2" borderId="0" xfId="0" applyFill="1" applyBorder="1" applyAlignment="1" applyProtection="1"/>
  </cellXfs>
  <cellStyles count="8">
    <cellStyle name="Campo da tabela dinâmica" xfId="2"/>
    <cellStyle name="Canto da tabela dinâmica" xfId="3"/>
    <cellStyle name="Categoria da tabela dinâmica" xfId="4"/>
    <cellStyle name="Normal" xfId="0" builtinId="0"/>
    <cellStyle name="Porcentagem" xfId="1" builtinId="5"/>
    <cellStyle name="Resultado da tabela dinâmica" xfId="5"/>
    <cellStyle name="Título da tabela dinâmica" xfId="6"/>
    <cellStyle name="Valor da tabela dinâmica" xfId="7"/>
  </cellStyles>
  <dxfs count="11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6887112033448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68871120334488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DEADA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EBF1DE"/>
      <rgbColor rgb="FFF2F2F2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0EC"/>
      <rgbColor rgb="FFC6EFCE"/>
      <rgbColor rgb="FFFFEB9C"/>
      <rgbColor rgb="FF8DB4E3"/>
      <rgbColor rgb="FFFFC7CE"/>
      <rgbColor rgb="FFB3A2C7"/>
      <rgbColor rgb="FFFAC090"/>
      <rgbColor rgb="FF3366FF"/>
      <rgbColor rgb="FF33CCCC"/>
      <rgbColor rgb="FF99CC00"/>
      <rgbColor rgb="FFFCD5B5"/>
      <rgbColor rgb="FFFF9900"/>
      <rgbColor rgb="FFFF6600"/>
      <rgbColor rgb="FF595959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3" displayName="Tabela3" ref="B1:P49" totalsRowShown="0">
  <autoFilter ref="B1:P49"/>
  <tableColumns count="15">
    <tableColumn id="1" name="Objetivo Estratégico"/>
    <tableColumn id="2" name="Objetivo Tático"/>
    <tableColumn id="3" name="Indicador"/>
    <tableColumn id="4" name="Meta"/>
    <tableColumn id="5" name="Fórmula"/>
    <tableColumn id="6" name="Unidade Responsável"/>
    <tableColumn id="7" name="Pessoa Responsável"/>
    <tableColumn id="8" name="Prazo"/>
    <tableColumn id="9" name="Resultado Atual"/>
    <tableColumn id="10" name="Meta Prevista "/>
    <tableColumn id="11" name="% Execução"/>
    <tableColumn id="12" name="Status"/>
    <tableColumn id="13" name="Data da ultima atualização "/>
    <tableColumn id="14" name="Observações"/>
    <tableColumn id="15" name="Colunas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1"/>
  <sheetViews>
    <sheetView tabSelected="1" workbookViewId="0"/>
  </sheetViews>
  <sheetFormatPr defaultColWidth="8.7109375" defaultRowHeight="15"/>
  <cols>
    <col min="1" max="1" width="41.85546875" style="1" customWidth="1"/>
    <col min="2" max="2" width="74.28515625" style="2" customWidth="1"/>
    <col min="3" max="3" width="91.28515625" style="2" customWidth="1"/>
    <col min="4" max="4" width="50.140625" style="3" customWidth="1"/>
    <col min="5" max="5" width="55.42578125" style="3" customWidth="1"/>
    <col min="6" max="6" width="48.85546875" style="4" customWidth="1"/>
    <col min="7" max="7" width="18.140625" style="5" customWidth="1"/>
    <col min="8" max="8" width="43.85546875" style="6" customWidth="1"/>
    <col min="9" max="9" width="15.7109375" style="6" customWidth="1"/>
    <col min="10" max="11" width="20.42578125" style="6" customWidth="1"/>
    <col min="12" max="12" width="20.28515625" style="6" customWidth="1"/>
    <col min="13" max="13" width="20.85546875" style="6" customWidth="1"/>
    <col min="14" max="14" width="23.140625" style="6" customWidth="1"/>
    <col min="15" max="15" width="101.5703125" style="7" customWidth="1"/>
    <col min="16" max="16" width="3.140625" style="8" hidden="1" customWidth="1"/>
    <col min="17" max="17" width="22.42578125" style="8" hidden="1" customWidth="1"/>
    <col min="18" max="18" width="9.140625" style="8" customWidth="1"/>
    <col min="19" max="19" width="11.5703125" style="8" customWidth="1"/>
    <col min="20" max="109" width="9.140625" style="8" customWidth="1"/>
  </cols>
  <sheetData>
    <row r="1" spans="1:109" s="14" customFormat="1" ht="52.5" customHeight="1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0" t="s">
        <v>13</v>
      </c>
      <c r="O1" s="12" t="s">
        <v>14</v>
      </c>
      <c r="P1" s="13" t="s">
        <v>15</v>
      </c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</row>
    <row r="2" spans="1:109" s="3" customFormat="1" ht="31.5" customHeight="1">
      <c r="A2" s="15" t="s">
        <v>16</v>
      </c>
      <c r="B2" s="16" t="s">
        <v>17</v>
      </c>
      <c r="C2" s="16" t="s">
        <v>18</v>
      </c>
      <c r="D2" s="16" t="s">
        <v>19</v>
      </c>
      <c r="E2" s="16" t="s">
        <v>20</v>
      </c>
      <c r="F2" s="17" t="s">
        <v>21</v>
      </c>
      <c r="G2" s="18" t="s">
        <v>22</v>
      </c>
      <c r="H2" s="17" t="s">
        <v>23</v>
      </c>
      <c r="I2" s="19">
        <v>2027</v>
      </c>
      <c r="J2" s="20">
        <v>0</v>
      </c>
      <c r="K2" s="21">
        <v>1</v>
      </c>
      <c r="L2" s="22">
        <f>Tabela3[[#This Row],[Resultado Atual]]/Tabela3[[#This Row],[Meta Prevista ]]</f>
        <v>0</v>
      </c>
      <c r="M2" s="22" t="str">
        <f t="shared" ref="M2:M49" si="0">IF(L2=0,"Não iniciado",IF(L2&lt;1,"Em andamento",IF(L2&gt;=1,"Concluído","Valor inválido")))</f>
        <v>Não iniciado</v>
      </c>
      <c r="N2" s="23">
        <v>46213</v>
      </c>
      <c r="O2" s="24" t="s">
        <v>24</v>
      </c>
      <c r="P2" s="25" t="s">
        <v>25</v>
      </c>
      <c r="Q2" s="26">
        <f>COUNTIF(M:M,"Concluído")</f>
        <v>11</v>
      </c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</row>
    <row r="3" spans="1:109" s="3" customFormat="1" ht="31.5" customHeight="1">
      <c r="A3" s="28" t="s">
        <v>16</v>
      </c>
      <c r="B3" s="29" t="s">
        <v>17</v>
      </c>
      <c r="C3" s="29" t="s">
        <v>18</v>
      </c>
      <c r="D3" s="29" t="s">
        <v>19</v>
      </c>
      <c r="E3" s="29" t="s">
        <v>26</v>
      </c>
      <c r="F3" s="30" t="s">
        <v>21</v>
      </c>
      <c r="G3" s="31" t="s">
        <v>27</v>
      </c>
      <c r="H3" s="30" t="s">
        <v>28</v>
      </c>
      <c r="I3" s="32">
        <v>2027</v>
      </c>
      <c r="J3" s="33">
        <v>1</v>
      </c>
      <c r="K3" s="34">
        <v>3</v>
      </c>
      <c r="L3" s="22">
        <f>Tabela3[[#This Row],[Resultado Atual]]/Tabela3[[#This Row],[Meta Prevista ]]</f>
        <v>0.33333333333333331</v>
      </c>
      <c r="M3" s="22" t="str">
        <f t="shared" si="0"/>
        <v>Em andamento</v>
      </c>
      <c r="N3" s="35"/>
      <c r="O3" s="36"/>
      <c r="P3" s="37" t="s">
        <v>29</v>
      </c>
      <c r="Q3" s="38">
        <f>COUNTIF(M:M,"Em andamento")</f>
        <v>25</v>
      </c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</row>
    <row r="4" spans="1:109" s="3" customFormat="1" ht="31.5" customHeight="1">
      <c r="A4" s="15" t="s">
        <v>16</v>
      </c>
      <c r="B4" s="16" t="s">
        <v>17</v>
      </c>
      <c r="C4" s="16" t="s">
        <v>18</v>
      </c>
      <c r="D4" s="16" t="s">
        <v>30</v>
      </c>
      <c r="E4" s="16" t="s">
        <v>31</v>
      </c>
      <c r="F4" s="17" t="s">
        <v>21</v>
      </c>
      <c r="G4" s="18" t="s">
        <v>22</v>
      </c>
      <c r="H4" s="17" t="s">
        <v>23</v>
      </c>
      <c r="I4" s="19">
        <v>2027</v>
      </c>
      <c r="J4" s="20">
        <v>1</v>
      </c>
      <c r="K4" s="21">
        <v>2</v>
      </c>
      <c r="L4" s="22">
        <f>Tabela3[[#This Row],[Resultado Atual]]/Tabela3[[#This Row],[Meta Prevista ]]</f>
        <v>0.5</v>
      </c>
      <c r="M4" s="22" t="str">
        <f t="shared" si="0"/>
        <v>Em andamento</v>
      </c>
      <c r="N4" s="23">
        <v>46214</v>
      </c>
      <c r="O4" s="24" t="s">
        <v>32</v>
      </c>
      <c r="P4" s="39" t="s">
        <v>33</v>
      </c>
      <c r="Q4" s="40">
        <f>COUNTIF(M:M,"Não iniciado")</f>
        <v>12</v>
      </c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</row>
    <row r="5" spans="1:109" s="3" customFormat="1" ht="31.5" customHeight="1">
      <c r="A5" s="28" t="s">
        <v>16</v>
      </c>
      <c r="B5" s="29" t="s">
        <v>17</v>
      </c>
      <c r="C5" s="29" t="s">
        <v>18</v>
      </c>
      <c r="D5" s="29" t="s">
        <v>30</v>
      </c>
      <c r="E5" s="29" t="s">
        <v>34</v>
      </c>
      <c r="F5" s="30" t="s">
        <v>21</v>
      </c>
      <c r="G5" s="31" t="s">
        <v>35</v>
      </c>
      <c r="H5" s="30" t="s">
        <v>36</v>
      </c>
      <c r="I5" s="32">
        <v>2027</v>
      </c>
      <c r="J5" s="33">
        <v>2</v>
      </c>
      <c r="K5" s="34">
        <v>6</v>
      </c>
      <c r="L5" s="22">
        <f>Tabela3[[#This Row],[Resultado Atual]]/Tabela3[[#This Row],[Meta Prevista ]]</f>
        <v>0.33333333333333331</v>
      </c>
      <c r="M5" s="22" t="str">
        <f t="shared" si="0"/>
        <v>Em andamento</v>
      </c>
      <c r="N5" s="35">
        <v>46213</v>
      </c>
      <c r="O5" s="41" t="s">
        <v>37</v>
      </c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</row>
    <row r="6" spans="1:109" s="3" customFormat="1" ht="31.5" customHeight="1">
      <c r="A6" s="15" t="s">
        <v>16</v>
      </c>
      <c r="B6" s="16" t="s">
        <v>38</v>
      </c>
      <c r="C6" s="16" t="s">
        <v>39</v>
      </c>
      <c r="D6" s="16" t="s">
        <v>40</v>
      </c>
      <c r="E6" s="16" t="s">
        <v>41</v>
      </c>
      <c r="F6" s="17" t="s">
        <v>42</v>
      </c>
      <c r="G6" s="18" t="s">
        <v>35</v>
      </c>
      <c r="H6" s="17" t="s">
        <v>36</v>
      </c>
      <c r="I6" s="19">
        <v>2027</v>
      </c>
      <c r="J6" s="20">
        <v>7</v>
      </c>
      <c r="K6" s="21">
        <v>3</v>
      </c>
      <c r="L6" s="22">
        <f>Tabela3[[#This Row],[Resultado Atual]]/Tabela3[[#This Row],[Meta Prevista ]]</f>
        <v>2.3333333333333335</v>
      </c>
      <c r="M6" s="22" t="str">
        <f t="shared" si="0"/>
        <v>Concluído</v>
      </c>
      <c r="N6" s="35">
        <v>46214</v>
      </c>
      <c r="O6" s="42" t="s">
        <v>43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</row>
    <row r="7" spans="1:109" s="3" customFormat="1" ht="31.5" customHeight="1">
      <c r="A7" s="28" t="s">
        <v>16</v>
      </c>
      <c r="B7" s="29" t="s">
        <v>38</v>
      </c>
      <c r="C7" s="29" t="s">
        <v>39</v>
      </c>
      <c r="D7" s="29" t="s">
        <v>40</v>
      </c>
      <c r="E7" s="29" t="s">
        <v>44</v>
      </c>
      <c r="F7" s="30" t="s">
        <v>42</v>
      </c>
      <c r="G7" s="31" t="s">
        <v>22</v>
      </c>
      <c r="H7" s="30" t="s">
        <v>23</v>
      </c>
      <c r="I7" s="32">
        <v>2027</v>
      </c>
      <c r="J7" s="33">
        <v>2</v>
      </c>
      <c r="K7" s="34">
        <v>2</v>
      </c>
      <c r="L7" s="22">
        <f>Tabela3[[#This Row],[Resultado Atual]]/Tabela3[[#This Row],[Meta Prevista ]]</f>
        <v>1</v>
      </c>
      <c r="M7" s="22" t="str">
        <f t="shared" si="0"/>
        <v>Concluído</v>
      </c>
      <c r="N7" s="23">
        <v>46215</v>
      </c>
      <c r="O7" s="24" t="s">
        <v>45</v>
      </c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</row>
    <row r="8" spans="1:109" s="3" customFormat="1" ht="38.25">
      <c r="A8" s="15" t="s">
        <v>16</v>
      </c>
      <c r="B8" s="16" t="s">
        <v>38</v>
      </c>
      <c r="C8" s="16" t="s">
        <v>39</v>
      </c>
      <c r="D8" s="16" t="s">
        <v>40</v>
      </c>
      <c r="E8" s="16" t="s">
        <v>46</v>
      </c>
      <c r="F8" s="17" t="s">
        <v>42</v>
      </c>
      <c r="G8" s="18" t="s">
        <v>47</v>
      </c>
      <c r="H8" s="17" t="s">
        <v>48</v>
      </c>
      <c r="I8" s="19">
        <v>2027</v>
      </c>
      <c r="J8" s="20">
        <v>3</v>
      </c>
      <c r="K8" s="21">
        <v>2</v>
      </c>
      <c r="L8" s="22">
        <f>Tabela3[[#This Row],[Resultado Atual]]/Tabela3[[#This Row],[Meta Prevista ]]</f>
        <v>1.5</v>
      </c>
      <c r="M8" s="22" t="str">
        <f t="shared" si="0"/>
        <v>Concluído</v>
      </c>
      <c r="N8" s="23">
        <v>46174</v>
      </c>
      <c r="O8" s="41" t="s">
        <v>49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</row>
    <row r="9" spans="1:109" s="3" customFormat="1" ht="31.5" customHeight="1">
      <c r="A9" s="28" t="s">
        <v>16</v>
      </c>
      <c r="B9" s="29" t="s">
        <v>38</v>
      </c>
      <c r="C9" s="29" t="s">
        <v>50</v>
      </c>
      <c r="D9" s="29" t="s">
        <v>51</v>
      </c>
      <c r="E9" s="29" t="s">
        <v>52</v>
      </c>
      <c r="F9" s="30" t="s">
        <v>53</v>
      </c>
      <c r="G9" s="31" t="s">
        <v>35</v>
      </c>
      <c r="H9" s="30" t="s">
        <v>36</v>
      </c>
      <c r="I9" s="32">
        <v>2027</v>
      </c>
      <c r="J9" s="33">
        <v>1</v>
      </c>
      <c r="K9" s="34">
        <v>2</v>
      </c>
      <c r="L9" s="22">
        <f>Tabela3[[#This Row],[Resultado Atual]]/Tabela3[[#This Row],[Meta Prevista ]]</f>
        <v>0.5</v>
      </c>
      <c r="M9" s="22" t="str">
        <f t="shared" si="0"/>
        <v>Em andamento</v>
      </c>
      <c r="N9" s="35">
        <v>46204</v>
      </c>
      <c r="O9" s="41" t="s">
        <v>54</v>
      </c>
      <c r="P9" s="43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</row>
    <row r="10" spans="1:109" s="3" customFormat="1" ht="31.5" customHeight="1">
      <c r="A10" s="15" t="s">
        <v>16</v>
      </c>
      <c r="B10" s="16" t="s">
        <v>38</v>
      </c>
      <c r="C10" s="16" t="s">
        <v>50</v>
      </c>
      <c r="D10" s="16" t="s">
        <v>51</v>
      </c>
      <c r="E10" s="16" t="s">
        <v>55</v>
      </c>
      <c r="F10" s="17" t="s">
        <v>53</v>
      </c>
      <c r="G10" s="18" t="s">
        <v>56</v>
      </c>
      <c r="H10" s="17" t="s">
        <v>57</v>
      </c>
      <c r="I10" s="19">
        <v>2027</v>
      </c>
      <c r="J10" s="20">
        <v>0</v>
      </c>
      <c r="K10" s="21">
        <v>1</v>
      </c>
      <c r="L10" s="22">
        <f>Tabela3[[#This Row],[Resultado Atual]]/Tabela3[[#This Row],[Meta Prevista ]]</f>
        <v>0</v>
      </c>
      <c r="M10" s="22" t="str">
        <f t="shared" si="0"/>
        <v>Não iniciado</v>
      </c>
      <c r="N10" s="23"/>
      <c r="O10" s="41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</row>
    <row r="11" spans="1:109" s="3" customFormat="1" ht="31.5" customHeight="1">
      <c r="A11" s="28" t="s">
        <v>16</v>
      </c>
      <c r="B11" s="29" t="s">
        <v>38</v>
      </c>
      <c r="C11" s="29" t="s">
        <v>58</v>
      </c>
      <c r="D11" s="29" t="s">
        <v>59</v>
      </c>
      <c r="E11" s="29" t="s">
        <v>60</v>
      </c>
      <c r="F11" s="30" t="s">
        <v>61</v>
      </c>
      <c r="G11" s="31" t="s">
        <v>47</v>
      </c>
      <c r="H11" s="30" t="s">
        <v>48</v>
      </c>
      <c r="I11" s="32">
        <v>2027</v>
      </c>
      <c r="J11" s="33">
        <v>36</v>
      </c>
      <c r="K11" s="34">
        <v>84</v>
      </c>
      <c r="L11" s="22">
        <f>Tabela3[[#This Row],[Resultado Atual]]/Tabela3[[#This Row],[Meta Prevista ]]</f>
        <v>0.42857142857142855</v>
      </c>
      <c r="M11" s="22" t="str">
        <f t="shared" si="0"/>
        <v>Em andamento</v>
      </c>
      <c r="N11" s="35">
        <v>46174</v>
      </c>
      <c r="O11" s="41" t="s">
        <v>62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</row>
    <row r="12" spans="1:109" s="3" customFormat="1" ht="31.5" customHeight="1">
      <c r="A12" s="15" t="s">
        <v>16</v>
      </c>
      <c r="B12" s="16" t="s">
        <v>38</v>
      </c>
      <c r="C12" s="16" t="s">
        <v>63</v>
      </c>
      <c r="D12" s="16" t="s">
        <v>64</v>
      </c>
      <c r="E12" s="16" t="s">
        <v>65</v>
      </c>
      <c r="F12" s="17" t="s">
        <v>66</v>
      </c>
      <c r="G12" s="18" t="s">
        <v>67</v>
      </c>
      <c r="H12" s="17" t="s">
        <v>68</v>
      </c>
      <c r="I12" s="19">
        <v>2027</v>
      </c>
      <c r="J12" s="44" t="s">
        <v>69</v>
      </c>
      <c r="K12" s="21">
        <v>0.9</v>
      </c>
      <c r="L12" s="22">
        <f>3/(12*0.9)</f>
        <v>0.27777777777777773</v>
      </c>
      <c r="M12" s="22" t="str">
        <f t="shared" si="0"/>
        <v>Em andamento</v>
      </c>
      <c r="N12" s="23">
        <v>46206</v>
      </c>
      <c r="O12" s="45" t="s">
        <v>70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</row>
    <row r="13" spans="1:109" s="3" customFormat="1" ht="31.5" customHeight="1">
      <c r="A13" s="28" t="s">
        <v>16</v>
      </c>
      <c r="B13" s="29" t="s">
        <v>71</v>
      </c>
      <c r="C13" s="29" t="s">
        <v>72</v>
      </c>
      <c r="D13" s="29" t="s">
        <v>73</v>
      </c>
      <c r="E13" s="29" t="s">
        <v>74</v>
      </c>
      <c r="F13" s="30" t="s">
        <v>75</v>
      </c>
      <c r="G13" s="31" t="s">
        <v>76</v>
      </c>
      <c r="H13" s="30" t="s">
        <v>77</v>
      </c>
      <c r="I13" s="32">
        <v>2027</v>
      </c>
      <c r="J13" s="33">
        <v>0</v>
      </c>
      <c r="K13" s="34">
        <v>2</v>
      </c>
      <c r="L13" s="22">
        <f>Tabela3[[#This Row],[Resultado Atual]]/Tabela3[[#This Row],[Meta Prevista ]]</f>
        <v>0</v>
      </c>
      <c r="M13" s="22" t="str">
        <f t="shared" si="0"/>
        <v>Não iniciado</v>
      </c>
      <c r="N13" s="35"/>
      <c r="O13" s="42" t="s">
        <v>78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</row>
    <row r="14" spans="1:109" s="3" customFormat="1" ht="60">
      <c r="A14" s="15" t="s">
        <v>16</v>
      </c>
      <c r="B14" s="16" t="s">
        <v>71</v>
      </c>
      <c r="C14" s="16" t="s">
        <v>79</v>
      </c>
      <c r="D14" s="16" t="s">
        <v>80</v>
      </c>
      <c r="E14" s="16" t="s">
        <v>81</v>
      </c>
      <c r="F14" s="17" t="s">
        <v>82</v>
      </c>
      <c r="G14" s="18" t="s">
        <v>76</v>
      </c>
      <c r="H14" s="17" t="s">
        <v>77</v>
      </c>
      <c r="I14" s="19">
        <v>2027</v>
      </c>
      <c r="J14" s="20">
        <v>1</v>
      </c>
      <c r="K14" s="21">
        <v>3</v>
      </c>
      <c r="L14" s="22">
        <f>Tabela3[[#This Row],[Resultado Atual]]/Tabela3[[#This Row],[Meta Prevista ]]</f>
        <v>0.33333333333333331</v>
      </c>
      <c r="M14" s="22" t="str">
        <f t="shared" si="0"/>
        <v>Em andamento</v>
      </c>
      <c r="N14" s="23"/>
      <c r="O14" s="42" t="s">
        <v>83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</row>
    <row r="15" spans="1:109" s="3" customFormat="1" ht="105">
      <c r="A15" s="28" t="s">
        <v>16</v>
      </c>
      <c r="B15" s="29" t="s">
        <v>71</v>
      </c>
      <c r="C15" s="29" t="s">
        <v>84</v>
      </c>
      <c r="D15" s="29" t="s">
        <v>85</v>
      </c>
      <c r="E15" s="29" t="s">
        <v>86</v>
      </c>
      <c r="F15" s="30" t="s">
        <v>87</v>
      </c>
      <c r="G15" s="31" t="s">
        <v>76</v>
      </c>
      <c r="H15" s="30" t="s">
        <v>77</v>
      </c>
      <c r="I15" s="32">
        <v>2027</v>
      </c>
      <c r="J15" s="33">
        <v>2</v>
      </c>
      <c r="K15" s="34">
        <v>6</v>
      </c>
      <c r="L15" s="22">
        <f>Tabela3[[#This Row],[Resultado Atual]]/Tabela3[[#This Row],[Meta Prevista ]]</f>
        <v>0.33333333333333331</v>
      </c>
      <c r="M15" s="22" t="str">
        <f t="shared" si="0"/>
        <v>Em andamento</v>
      </c>
      <c r="N15" s="35"/>
      <c r="O15" s="46" t="s">
        <v>88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</row>
    <row r="16" spans="1:109" s="3" customFormat="1" ht="31.5" customHeight="1">
      <c r="A16" s="15" t="s">
        <v>16</v>
      </c>
      <c r="B16" s="16" t="s">
        <v>71</v>
      </c>
      <c r="C16" s="16" t="s">
        <v>89</v>
      </c>
      <c r="D16" s="16" t="s">
        <v>90</v>
      </c>
      <c r="E16" s="16" t="s">
        <v>91</v>
      </c>
      <c r="F16" s="17" t="s">
        <v>92</v>
      </c>
      <c r="G16" s="18" t="s">
        <v>76</v>
      </c>
      <c r="H16" s="17" t="s">
        <v>77</v>
      </c>
      <c r="I16" s="19">
        <v>2027</v>
      </c>
      <c r="J16" s="20">
        <v>0</v>
      </c>
      <c r="K16" s="21">
        <v>1</v>
      </c>
      <c r="L16" s="22">
        <f>Tabela3[[#This Row],[Resultado Atual]]/Tabela3[[#This Row],[Meta Prevista ]]</f>
        <v>0</v>
      </c>
      <c r="M16" s="22" t="str">
        <f t="shared" si="0"/>
        <v>Não iniciado</v>
      </c>
      <c r="N16" s="23"/>
      <c r="O16" s="24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</row>
    <row r="17" spans="1:109" s="3" customFormat="1" ht="31.5" customHeight="1">
      <c r="A17" s="28" t="s">
        <v>16</v>
      </c>
      <c r="B17" s="29" t="s">
        <v>93</v>
      </c>
      <c r="C17" s="29" t="s">
        <v>94</v>
      </c>
      <c r="D17" s="29" t="s">
        <v>95</v>
      </c>
      <c r="E17" s="29" t="s">
        <v>96</v>
      </c>
      <c r="F17" s="30" t="s">
        <v>97</v>
      </c>
      <c r="G17" s="31" t="s">
        <v>35</v>
      </c>
      <c r="H17" s="30" t="s">
        <v>36</v>
      </c>
      <c r="I17" s="32">
        <v>2027</v>
      </c>
      <c r="J17" s="33">
        <v>1</v>
      </c>
      <c r="K17" s="34">
        <v>2</v>
      </c>
      <c r="L17" s="22">
        <f>Tabela3[[#This Row],[Resultado Atual]]/Tabela3[[#This Row],[Meta Prevista ]]</f>
        <v>0.5</v>
      </c>
      <c r="M17" s="22" t="str">
        <f t="shared" si="0"/>
        <v>Em andamento</v>
      </c>
      <c r="N17" s="35">
        <v>46205</v>
      </c>
      <c r="O17" s="46" t="s">
        <v>98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</row>
    <row r="18" spans="1:109" s="3" customFormat="1" ht="31.5" customHeight="1">
      <c r="A18" s="47" t="s">
        <v>99</v>
      </c>
      <c r="B18" s="48" t="s">
        <v>100</v>
      </c>
      <c r="C18" s="48" t="s">
        <v>101</v>
      </c>
      <c r="D18" s="48" t="s">
        <v>102</v>
      </c>
      <c r="E18" s="48" t="s">
        <v>103</v>
      </c>
      <c r="F18" s="49" t="s">
        <v>42</v>
      </c>
      <c r="G18" s="50" t="s">
        <v>104</v>
      </c>
      <c r="H18" s="49" t="s">
        <v>105</v>
      </c>
      <c r="I18" s="51">
        <v>2027</v>
      </c>
      <c r="J18" s="20">
        <v>5</v>
      </c>
      <c r="K18" s="21">
        <v>10</v>
      </c>
      <c r="L18" s="22">
        <f>Tabela3[[#This Row],[Resultado Atual]]/Tabela3[[#This Row],[Meta Prevista ]]</f>
        <v>0.5</v>
      </c>
      <c r="M18" s="22" t="str">
        <f t="shared" si="0"/>
        <v>Em andamento</v>
      </c>
      <c r="N18" s="23">
        <v>46209</v>
      </c>
      <c r="O18" s="24" t="s">
        <v>106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</row>
    <row r="19" spans="1:109" s="3" customFormat="1" ht="31.5" customHeight="1">
      <c r="A19" s="52" t="s">
        <v>99</v>
      </c>
      <c r="B19" s="53" t="s">
        <v>100</v>
      </c>
      <c r="C19" s="53" t="s">
        <v>101</v>
      </c>
      <c r="D19" s="53" t="s">
        <v>107</v>
      </c>
      <c r="E19" s="53" t="s">
        <v>108</v>
      </c>
      <c r="F19" s="54" t="s">
        <v>109</v>
      </c>
      <c r="G19" s="55" t="s">
        <v>27</v>
      </c>
      <c r="H19" s="54" t="s">
        <v>28</v>
      </c>
      <c r="I19" s="56">
        <v>2027</v>
      </c>
      <c r="J19" s="33">
        <v>0.33</v>
      </c>
      <c r="K19" s="34">
        <v>0.8</v>
      </c>
      <c r="L19" s="22">
        <f>Tabela3[[#This Row],[Resultado Atual]]/Tabela3[[#This Row],[Meta Prevista ]]</f>
        <v>0.41249999999999998</v>
      </c>
      <c r="M19" s="22" t="str">
        <f t="shared" si="0"/>
        <v>Em andamento</v>
      </c>
      <c r="N19" s="35"/>
      <c r="O19" s="57" t="s">
        <v>110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</row>
    <row r="20" spans="1:109" s="3" customFormat="1" ht="31.5" customHeight="1">
      <c r="A20" s="47" t="s">
        <v>99</v>
      </c>
      <c r="B20" s="48" t="s">
        <v>100</v>
      </c>
      <c r="C20" s="48" t="s">
        <v>111</v>
      </c>
      <c r="D20" s="48" t="s">
        <v>112</v>
      </c>
      <c r="E20" s="48" t="s">
        <v>113</v>
      </c>
      <c r="F20" s="49" t="s">
        <v>114</v>
      </c>
      <c r="G20" s="50" t="s">
        <v>56</v>
      </c>
      <c r="H20" s="49" t="s">
        <v>57</v>
      </c>
      <c r="I20" s="51">
        <v>2027</v>
      </c>
      <c r="J20" s="20">
        <v>0</v>
      </c>
      <c r="K20" s="21">
        <v>6</v>
      </c>
      <c r="L20" s="22">
        <f>Tabela3[[#This Row],[Resultado Atual]]/Tabela3[[#This Row],[Meta Prevista ]]</f>
        <v>0</v>
      </c>
      <c r="M20" s="22" t="str">
        <f t="shared" si="0"/>
        <v>Não iniciado</v>
      </c>
      <c r="N20" s="23"/>
      <c r="O20" s="24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</row>
    <row r="21" spans="1:109" s="3" customFormat="1" ht="31.5" customHeight="1">
      <c r="A21" s="52" t="s">
        <v>99</v>
      </c>
      <c r="B21" s="53" t="s">
        <v>100</v>
      </c>
      <c r="C21" s="53" t="s">
        <v>115</v>
      </c>
      <c r="D21" s="53" t="s">
        <v>116</v>
      </c>
      <c r="E21" s="53" t="s">
        <v>117</v>
      </c>
      <c r="F21" s="54" t="s">
        <v>118</v>
      </c>
      <c r="G21" s="55" t="s">
        <v>67</v>
      </c>
      <c r="H21" s="54" t="s">
        <v>68</v>
      </c>
      <c r="I21" s="56">
        <v>2027</v>
      </c>
      <c r="J21" s="58">
        <v>1</v>
      </c>
      <c r="K21" s="34">
        <v>1</v>
      </c>
      <c r="L21" s="22">
        <f>Tabela3[[#This Row],[Resultado Atual]]/Tabela3[[#This Row],[Meta Prevista ]]</f>
        <v>1</v>
      </c>
      <c r="M21" s="22" t="str">
        <f t="shared" si="0"/>
        <v>Concluído</v>
      </c>
      <c r="N21" s="35">
        <v>46176</v>
      </c>
      <c r="O21" s="59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</row>
    <row r="22" spans="1:109" s="3" customFormat="1" ht="31.5" customHeight="1">
      <c r="A22" s="47" t="s">
        <v>99</v>
      </c>
      <c r="B22" s="48" t="s">
        <v>100</v>
      </c>
      <c r="C22" s="48" t="s">
        <v>120</v>
      </c>
      <c r="D22" s="48" t="s">
        <v>121</v>
      </c>
      <c r="E22" s="48" t="s">
        <v>122</v>
      </c>
      <c r="F22" s="49" t="s">
        <v>123</v>
      </c>
      <c r="G22" s="50" t="s">
        <v>22</v>
      </c>
      <c r="H22" s="49" t="s">
        <v>124</v>
      </c>
      <c r="I22" s="51">
        <v>2027</v>
      </c>
      <c r="J22" s="20">
        <v>6</v>
      </c>
      <c r="K22" s="21">
        <v>1</v>
      </c>
      <c r="L22" s="22">
        <f>Tabela3[[#This Row],[Resultado Atual]]/Tabela3[[#This Row],[Meta Prevista ]]</f>
        <v>6</v>
      </c>
      <c r="M22" s="22" t="str">
        <f t="shared" si="0"/>
        <v>Concluído</v>
      </c>
      <c r="N22" s="23">
        <v>46216</v>
      </c>
      <c r="O22" s="24" t="s">
        <v>125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</row>
    <row r="23" spans="1:109" s="3" customFormat="1" ht="31.5" customHeight="1">
      <c r="A23" s="52" t="s">
        <v>99</v>
      </c>
      <c r="B23" s="53" t="s">
        <v>126</v>
      </c>
      <c r="C23" s="53" t="s">
        <v>127</v>
      </c>
      <c r="D23" s="53" t="s">
        <v>128</v>
      </c>
      <c r="E23" s="53" t="s">
        <v>129</v>
      </c>
      <c r="F23" s="54" t="s">
        <v>130</v>
      </c>
      <c r="G23" s="55" t="s">
        <v>131</v>
      </c>
      <c r="H23" s="60" t="s">
        <v>132</v>
      </c>
      <c r="I23" s="56">
        <v>2027</v>
      </c>
      <c r="J23" s="33">
        <v>0</v>
      </c>
      <c r="K23" s="34">
        <v>8</v>
      </c>
      <c r="L23" s="22">
        <f>Tabela3[[#This Row],[Resultado Atual]]/Tabela3[[#This Row],[Meta Prevista ]]</f>
        <v>0</v>
      </c>
      <c r="M23" s="22" t="str">
        <f t="shared" si="0"/>
        <v>Não iniciado</v>
      </c>
      <c r="N23" s="35"/>
      <c r="O23" s="46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</row>
    <row r="24" spans="1:109" s="3" customFormat="1" ht="31.5" customHeight="1">
      <c r="A24" s="47" t="s">
        <v>99</v>
      </c>
      <c r="B24" s="48" t="s">
        <v>126</v>
      </c>
      <c r="C24" s="48" t="s">
        <v>133</v>
      </c>
      <c r="D24" s="48" t="s">
        <v>134</v>
      </c>
      <c r="E24" s="48" t="s">
        <v>135</v>
      </c>
      <c r="F24" s="49" t="s">
        <v>136</v>
      </c>
      <c r="G24" s="50" t="s">
        <v>131</v>
      </c>
      <c r="H24" s="61" t="s">
        <v>132</v>
      </c>
      <c r="I24" s="51">
        <v>2027</v>
      </c>
      <c r="J24" s="20">
        <v>2</v>
      </c>
      <c r="K24" s="21">
        <v>4</v>
      </c>
      <c r="L24" s="22">
        <f>Tabela3[[#This Row],[Resultado Atual]]/Tabela3[[#This Row],[Meta Prevista ]]</f>
        <v>0.5</v>
      </c>
      <c r="M24" s="22" t="str">
        <f t="shared" si="0"/>
        <v>Em andamento</v>
      </c>
      <c r="N24" s="23"/>
      <c r="O24" s="24" t="s">
        <v>137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</row>
    <row r="25" spans="1:109" s="3" customFormat="1" ht="45">
      <c r="A25" s="52" t="s">
        <v>99</v>
      </c>
      <c r="B25" s="53" t="s">
        <v>126</v>
      </c>
      <c r="C25" s="53" t="s">
        <v>133</v>
      </c>
      <c r="D25" s="53" t="s">
        <v>134</v>
      </c>
      <c r="E25" s="53" t="s">
        <v>138</v>
      </c>
      <c r="F25" s="54" t="s">
        <v>136</v>
      </c>
      <c r="G25" s="55" t="s">
        <v>35</v>
      </c>
      <c r="H25" s="54" t="s">
        <v>36</v>
      </c>
      <c r="I25" s="56">
        <v>2027</v>
      </c>
      <c r="J25" s="33">
        <v>2</v>
      </c>
      <c r="K25" s="34">
        <v>4</v>
      </c>
      <c r="L25" s="22">
        <f>Tabela3[[#This Row],[Resultado Atual]]/Tabela3[[#This Row],[Meta Prevista ]]</f>
        <v>0.5</v>
      </c>
      <c r="M25" s="22" t="str">
        <f t="shared" si="0"/>
        <v>Em andamento</v>
      </c>
      <c r="N25" s="35">
        <v>46206</v>
      </c>
      <c r="O25" s="46" t="s">
        <v>139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</row>
    <row r="26" spans="1:109" s="3" customFormat="1" ht="31.5" customHeight="1">
      <c r="A26" s="47" t="s">
        <v>99</v>
      </c>
      <c r="B26" s="48" t="s">
        <v>126</v>
      </c>
      <c r="C26" s="48" t="s">
        <v>140</v>
      </c>
      <c r="D26" s="48" t="s">
        <v>141</v>
      </c>
      <c r="E26" s="48" t="s">
        <v>142</v>
      </c>
      <c r="F26" s="49" t="s">
        <v>130</v>
      </c>
      <c r="G26" s="50" t="s">
        <v>131</v>
      </c>
      <c r="H26" s="61" t="s">
        <v>132</v>
      </c>
      <c r="I26" s="51">
        <v>2027</v>
      </c>
      <c r="J26" s="20">
        <v>0</v>
      </c>
      <c r="K26" s="21">
        <v>6</v>
      </c>
      <c r="L26" s="22">
        <f>Tabela3[[#This Row],[Resultado Atual]]/Tabela3[[#This Row],[Meta Prevista ]]</f>
        <v>0</v>
      </c>
      <c r="M26" s="22" t="str">
        <f t="shared" si="0"/>
        <v>Não iniciado</v>
      </c>
      <c r="N26" s="23"/>
      <c r="O26" s="24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</row>
    <row r="27" spans="1:109" s="3" customFormat="1" ht="31.5" customHeight="1">
      <c r="A27" s="52" t="s">
        <v>99</v>
      </c>
      <c r="B27" s="53" t="s">
        <v>143</v>
      </c>
      <c r="C27" s="53" t="s">
        <v>144</v>
      </c>
      <c r="D27" s="53" t="s">
        <v>145</v>
      </c>
      <c r="E27" s="53" t="s">
        <v>146</v>
      </c>
      <c r="F27" s="54" t="s">
        <v>147</v>
      </c>
      <c r="G27" s="55" t="s">
        <v>35</v>
      </c>
      <c r="H27" s="54" t="s">
        <v>36</v>
      </c>
      <c r="I27" s="56">
        <v>2027</v>
      </c>
      <c r="J27" s="33">
        <v>0</v>
      </c>
      <c r="K27" s="34">
        <v>1</v>
      </c>
      <c r="L27" s="22">
        <f>Tabela3[[#This Row],[Resultado Atual]]/Tabela3[[#This Row],[Meta Prevista ]]</f>
        <v>0</v>
      </c>
      <c r="M27" s="22" t="str">
        <f t="shared" si="0"/>
        <v>Não iniciado</v>
      </c>
      <c r="N27" s="35">
        <v>46207</v>
      </c>
      <c r="O27" s="36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</row>
    <row r="28" spans="1:109" s="3" customFormat="1" ht="60">
      <c r="A28" s="62" t="s">
        <v>148</v>
      </c>
      <c r="B28" s="63" t="s">
        <v>149</v>
      </c>
      <c r="C28" s="63" t="s">
        <v>150</v>
      </c>
      <c r="D28" s="63" t="s">
        <v>151</v>
      </c>
      <c r="E28" s="63" t="s">
        <v>152</v>
      </c>
      <c r="F28" s="64" t="s">
        <v>153</v>
      </c>
      <c r="G28" s="65" t="s">
        <v>154</v>
      </c>
      <c r="H28" s="66" t="s">
        <v>155</v>
      </c>
      <c r="I28" s="67">
        <v>2027</v>
      </c>
      <c r="J28" s="68">
        <v>0.64</v>
      </c>
      <c r="K28" s="21">
        <v>0.1</v>
      </c>
      <c r="L28" s="22">
        <f>Tabela3[[#This Row],[Resultado Atual]]/Tabela3[[#This Row],[Meta Prevista ]]</f>
        <v>6.3999999999999995</v>
      </c>
      <c r="M28" s="22" t="str">
        <f t="shared" si="0"/>
        <v>Concluído</v>
      </c>
      <c r="N28" s="23">
        <v>46204</v>
      </c>
      <c r="O28" s="69" t="s">
        <v>156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</row>
    <row r="29" spans="1:109" s="3" customFormat="1" ht="31.5" customHeight="1">
      <c r="A29" s="70" t="s">
        <v>148</v>
      </c>
      <c r="B29" s="71" t="s">
        <v>149</v>
      </c>
      <c r="C29" s="71" t="s">
        <v>150</v>
      </c>
      <c r="D29" s="71" t="s">
        <v>151</v>
      </c>
      <c r="E29" s="71" t="s">
        <v>157</v>
      </c>
      <c r="F29" s="72" t="s">
        <v>153</v>
      </c>
      <c r="G29" s="73" t="s">
        <v>154</v>
      </c>
      <c r="H29" s="74" t="s">
        <v>155</v>
      </c>
      <c r="I29" s="75">
        <v>2027</v>
      </c>
      <c r="J29" s="33"/>
      <c r="K29" s="34">
        <v>0.3</v>
      </c>
      <c r="L29" s="22">
        <f>Tabela3[[#This Row],[Resultado Atual]]/Tabela3[[#This Row],[Meta Prevista ]]</f>
        <v>0</v>
      </c>
      <c r="M29" s="22" t="str">
        <f t="shared" si="0"/>
        <v>Não iniciado</v>
      </c>
      <c r="N29" s="35"/>
      <c r="O29" s="46" t="s">
        <v>158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</row>
    <row r="30" spans="1:109" s="3" customFormat="1" ht="31.5" customHeight="1">
      <c r="A30" s="62" t="s">
        <v>148</v>
      </c>
      <c r="B30" s="63" t="s">
        <v>149</v>
      </c>
      <c r="C30" s="63" t="s">
        <v>159</v>
      </c>
      <c r="D30" s="63" t="s">
        <v>160</v>
      </c>
      <c r="E30" s="63" t="s">
        <v>161</v>
      </c>
      <c r="F30" s="64"/>
      <c r="G30" s="65" t="s">
        <v>154</v>
      </c>
      <c r="H30" s="66" t="s">
        <v>155</v>
      </c>
      <c r="I30" s="67">
        <v>2027</v>
      </c>
      <c r="J30" s="76" t="s">
        <v>162</v>
      </c>
      <c r="K30" s="21" t="s">
        <v>163</v>
      </c>
      <c r="L30" s="22">
        <f>7/19</f>
        <v>0.36842105263157893</v>
      </c>
      <c r="M30" s="22" t="str">
        <f t="shared" si="0"/>
        <v>Em andamento</v>
      </c>
      <c r="N30" s="23"/>
      <c r="O30" s="24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</row>
    <row r="31" spans="1:109" s="3" customFormat="1" ht="31.5" customHeight="1">
      <c r="A31" s="70" t="s">
        <v>148</v>
      </c>
      <c r="B31" s="71" t="s">
        <v>164</v>
      </c>
      <c r="C31" s="71" t="s">
        <v>165</v>
      </c>
      <c r="D31" s="71" t="s">
        <v>166</v>
      </c>
      <c r="E31" s="71" t="s">
        <v>167</v>
      </c>
      <c r="F31" s="72" t="s">
        <v>168</v>
      </c>
      <c r="G31" s="73" t="s">
        <v>22</v>
      </c>
      <c r="H31" s="74" t="s">
        <v>124</v>
      </c>
      <c r="I31" s="75">
        <v>2027</v>
      </c>
      <c r="J31" s="33">
        <v>1</v>
      </c>
      <c r="K31" s="34">
        <v>4</v>
      </c>
      <c r="L31" s="22">
        <f>Tabela3[[#This Row],[Resultado Atual]]/Tabela3[[#This Row],[Meta Prevista ]]</f>
        <v>0.25</v>
      </c>
      <c r="M31" s="22" t="str">
        <f t="shared" si="0"/>
        <v>Em andamento</v>
      </c>
      <c r="N31" s="23">
        <v>46217</v>
      </c>
      <c r="O31" s="46" t="s">
        <v>169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</row>
    <row r="32" spans="1:109" s="3" customFormat="1" ht="31.5" customHeight="1">
      <c r="A32" s="62" t="s">
        <v>148</v>
      </c>
      <c r="B32" s="63" t="s">
        <v>164</v>
      </c>
      <c r="C32" s="63" t="s">
        <v>170</v>
      </c>
      <c r="D32" s="63" t="s">
        <v>171</v>
      </c>
      <c r="E32" s="63" t="s">
        <v>172</v>
      </c>
      <c r="F32" s="64" t="s">
        <v>173</v>
      </c>
      <c r="G32" s="65" t="s">
        <v>22</v>
      </c>
      <c r="H32" s="66" t="s">
        <v>23</v>
      </c>
      <c r="I32" s="67">
        <v>2027</v>
      </c>
      <c r="J32" s="20">
        <v>0</v>
      </c>
      <c r="K32" s="21" t="s">
        <v>174</v>
      </c>
      <c r="L32" s="77"/>
      <c r="M32" s="22" t="str">
        <f t="shared" si="0"/>
        <v>Não iniciado</v>
      </c>
      <c r="N32" s="23">
        <v>46218</v>
      </c>
      <c r="O32" s="24" t="s">
        <v>175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</row>
    <row r="33" spans="1:109" s="3" customFormat="1" ht="31.5" customHeight="1">
      <c r="A33" s="70" t="s">
        <v>148</v>
      </c>
      <c r="B33" s="71" t="s">
        <v>164</v>
      </c>
      <c r="C33" s="71" t="s">
        <v>176</v>
      </c>
      <c r="D33" s="71" t="s">
        <v>166</v>
      </c>
      <c r="E33" s="71" t="s">
        <v>177</v>
      </c>
      <c r="F33" s="72" t="s">
        <v>178</v>
      </c>
      <c r="G33" s="73" t="s">
        <v>22</v>
      </c>
      <c r="H33" s="74" t="s">
        <v>124</v>
      </c>
      <c r="I33" s="75">
        <v>2027</v>
      </c>
      <c r="J33" s="33">
        <v>2</v>
      </c>
      <c r="K33" s="34">
        <v>4</v>
      </c>
      <c r="L33" s="78">
        <f>Tabela3[[#This Row],[Resultado Atual]]/Tabela3[[#This Row],[Meta Prevista ]]</f>
        <v>0.5</v>
      </c>
      <c r="M33" s="22" t="str">
        <f t="shared" si="0"/>
        <v>Em andamento</v>
      </c>
      <c r="N33" s="23">
        <v>46219</v>
      </c>
      <c r="O33" s="46" t="s">
        <v>179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</row>
    <row r="34" spans="1:109" s="3" customFormat="1" ht="31.5" customHeight="1">
      <c r="A34" s="62" t="s">
        <v>148</v>
      </c>
      <c r="B34" s="63" t="s">
        <v>164</v>
      </c>
      <c r="C34" s="63" t="s">
        <v>176</v>
      </c>
      <c r="D34" s="63" t="s">
        <v>166</v>
      </c>
      <c r="E34" s="63" t="s">
        <v>180</v>
      </c>
      <c r="F34" s="64" t="s">
        <v>178</v>
      </c>
      <c r="G34" s="65" t="s">
        <v>27</v>
      </c>
      <c r="H34" s="66" t="s">
        <v>28</v>
      </c>
      <c r="I34" s="67">
        <v>2027</v>
      </c>
      <c r="J34" s="20">
        <v>1</v>
      </c>
      <c r="K34" s="21">
        <v>2</v>
      </c>
      <c r="L34" s="78">
        <f>Tabela3[[#This Row],[Resultado Atual]]/Tabela3[[#This Row],[Meta Prevista ]]</f>
        <v>0.5</v>
      </c>
      <c r="M34" s="22" t="str">
        <f t="shared" si="0"/>
        <v>Em andamento</v>
      </c>
      <c r="N34" s="23"/>
      <c r="O34" s="57" t="s">
        <v>181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</row>
    <row r="35" spans="1:109" s="3" customFormat="1" ht="31.5" customHeight="1">
      <c r="A35" s="70" t="s">
        <v>148</v>
      </c>
      <c r="B35" s="71" t="s">
        <v>182</v>
      </c>
      <c r="C35" s="71" t="s">
        <v>183</v>
      </c>
      <c r="D35" s="71" t="s">
        <v>184</v>
      </c>
      <c r="E35" s="71" t="s">
        <v>185</v>
      </c>
      <c r="F35" s="72" t="s">
        <v>186</v>
      </c>
      <c r="G35" s="73" t="s">
        <v>56</v>
      </c>
      <c r="H35" s="74" t="s">
        <v>57</v>
      </c>
      <c r="I35" s="75">
        <v>2027</v>
      </c>
      <c r="J35" s="33">
        <v>0</v>
      </c>
      <c r="K35" s="34">
        <v>2</v>
      </c>
      <c r="L35" s="78">
        <f>Tabela3[[#This Row],[Resultado Atual]]/Tabela3[[#This Row],[Meta Prevista ]]</f>
        <v>0</v>
      </c>
      <c r="M35" s="22" t="str">
        <f t="shared" si="0"/>
        <v>Não iniciado</v>
      </c>
      <c r="N35" s="35"/>
      <c r="O35" s="36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</row>
    <row r="36" spans="1:109" s="3" customFormat="1" ht="31.5" customHeight="1">
      <c r="A36" s="62" t="s">
        <v>148</v>
      </c>
      <c r="B36" s="63" t="s">
        <v>182</v>
      </c>
      <c r="C36" s="63" t="s">
        <v>187</v>
      </c>
      <c r="D36" s="63" t="s">
        <v>184</v>
      </c>
      <c r="E36" s="63" t="s">
        <v>188</v>
      </c>
      <c r="F36" s="64" t="s">
        <v>186</v>
      </c>
      <c r="G36" s="65" t="s">
        <v>22</v>
      </c>
      <c r="H36" s="66" t="s">
        <v>124</v>
      </c>
      <c r="I36" s="67">
        <v>2027</v>
      </c>
      <c r="J36" s="20">
        <v>3</v>
      </c>
      <c r="K36" s="21">
        <v>3</v>
      </c>
      <c r="L36" s="78">
        <f>Tabela3[[#This Row],[Resultado Atual]]/Tabela3[[#This Row],[Meta Prevista ]]</f>
        <v>1</v>
      </c>
      <c r="M36" s="22" t="str">
        <f t="shared" si="0"/>
        <v>Concluído</v>
      </c>
      <c r="N36" s="23">
        <v>46220</v>
      </c>
      <c r="O36" s="24" t="s">
        <v>189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</row>
    <row r="37" spans="1:109" s="3" customFormat="1" ht="31.5" customHeight="1">
      <c r="A37" s="70" t="s">
        <v>148</v>
      </c>
      <c r="B37" s="71" t="s">
        <v>182</v>
      </c>
      <c r="C37" s="71" t="s">
        <v>187</v>
      </c>
      <c r="D37" s="71" t="s">
        <v>184</v>
      </c>
      <c r="E37" s="71" t="s">
        <v>185</v>
      </c>
      <c r="F37" s="72" t="s">
        <v>186</v>
      </c>
      <c r="G37" s="73" t="s">
        <v>35</v>
      </c>
      <c r="H37" s="74" t="s">
        <v>36</v>
      </c>
      <c r="I37" s="75">
        <v>2027</v>
      </c>
      <c r="J37" s="33">
        <v>2</v>
      </c>
      <c r="K37" s="34">
        <v>2</v>
      </c>
      <c r="L37" s="78">
        <f>Tabela3[[#This Row],[Resultado Atual]]/Tabela3[[#This Row],[Meta Prevista ]]</f>
        <v>1</v>
      </c>
      <c r="M37" s="22" t="str">
        <f t="shared" si="0"/>
        <v>Concluído</v>
      </c>
      <c r="N37" s="35">
        <v>46204</v>
      </c>
      <c r="O37" s="46" t="s">
        <v>190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</row>
    <row r="38" spans="1:109" s="3" customFormat="1" ht="31.5" customHeight="1">
      <c r="A38" s="62" t="s">
        <v>148</v>
      </c>
      <c r="B38" s="63" t="s">
        <v>182</v>
      </c>
      <c r="C38" s="63" t="s">
        <v>187</v>
      </c>
      <c r="D38" s="63" t="s">
        <v>184</v>
      </c>
      <c r="E38" s="63" t="s">
        <v>191</v>
      </c>
      <c r="F38" s="64" t="s">
        <v>186</v>
      </c>
      <c r="G38" s="65" t="s">
        <v>67</v>
      </c>
      <c r="H38" s="66" t="s">
        <v>68</v>
      </c>
      <c r="I38" s="67">
        <v>2027</v>
      </c>
      <c r="J38" s="20">
        <v>1</v>
      </c>
      <c r="K38" s="21">
        <v>4</v>
      </c>
      <c r="L38" s="78">
        <f>Tabela3[[#This Row],[Resultado Atual]]/Tabela3[[#This Row],[Meta Prevista ]]</f>
        <v>0.25</v>
      </c>
      <c r="M38" s="22" t="str">
        <f t="shared" si="0"/>
        <v>Em andamento</v>
      </c>
      <c r="N38" s="23">
        <v>46176</v>
      </c>
      <c r="O38" s="24" t="s">
        <v>192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</row>
    <row r="39" spans="1:109" s="3" customFormat="1" ht="45">
      <c r="A39" s="70" t="s">
        <v>148</v>
      </c>
      <c r="B39" s="71" t="s">
        <v>182</v>
      </c>
      <c r="C39" s="71" t="s">
        <v>193</v>
      </c>
      <c r="D39" s="71" t="s">
        <v>194</v>
      </c>
      <c r="E39" s="71" t="s">
        <v>195</v>
      </c>
      <c r="F39" s="72" t="s">
        <v>196</v>
      </c>
      <c r="G39" s="73" t="s">
        <v>47</v>
      </c>
      <c r="H39" s="74" t="s">
        <v>48</v>
      </c>
      <c r="I39" s="75">
        <v>2027</v>
      </c>
      <c r="J39" s="33">
        <v>3</v>
      </c>
      <c r="K39" s="34">
        <v>8</v>
      </c>
      <c r="L39" s="78">
        <f>Tabela3[[#This Row],[Resultado Atual]]/Tabela3[[#This Row],[Meta Prevista ]]</f>
        <v>0.375</v>
      </c>
      <c r="M39" s="22" t="str">
        <f t="shared" si="0"/>
        <v>Em andamento</v>
      </c>
      <c r="N39" s="35">
        <v>46174</v>
      </c>
      <c r="O39" s="46" t="s">
        <v>197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</row>
    <row r="40" spans="1:109" s="85" customFormat="1" ht="31.5" customHeight="1">
      <c r="A40" s="79" t="s">
        <v>198</v>
      </c>
      <c r="B40" s="80" t="s">
        <v>199</v>
      </c>
      <c r="C40" s="80" t="s">
        <v>200</v>
      </c>
      <c r="D40" s="80" t="s">
        <v>166</v>
      </c>
      <c r="E40" s="80" t="s">
        <v>201</v>
      </c>
      <c r="F40" s="81" t="s">
        <v>168</v>
      </c>
      <c r="G40" s="82" t="s">
        <v>22</v>
      </c>
      <c r="H40" s="81" t="s">
        <v>124</v>
      </c>
      <c r="I40" s="83">
        <v>2027</v>
      </c>
      <c r="J40" s="20">
        <v>1</v>
      </c>
      <c r="K40" s="21">
        <v>1</v>
      </c>
      <c r="L40" s="78">
        <f>Tabela3[[#This Row],[Resultado Atual]]/Tabela3[[#This Row],[Meta Prevista ]]</f>
        <v>1</v>
      </c>
      <c r="M40" s="22" t="str">
        <f t="shared" si="0"/>
        <v>Concluído</v>
      </c>
      <c r="N40" s="23">
        <v>46221</v>
      </c>
      <c r="O40" s="24" t="s">
        <v>202</v>
      </c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</row>
    <row r="41" spans="1:109" s="85" customFormat="1" ht="31.5" customHeight="1">
      <c r="A41" s="86" t="s">
        <v>198</v>
      </c>
      <c r="B41" s="87" t="s">
        <v>199</v>
      </c>
      <c r="C41" s="87" t="s">
        <v>203</v>
      </c>
      <c r="D41" s="87" t="s">
        <v>204</v>
      </c>
      <c r="E41" s="87" t="s">
        <v>205</v>
      </c>
      <c r="F41" s="88" t="s">
        <v>206</v>
      </c>
      <c r="G41" s="89" t="s">
        <v>35</v>
      </c>
      <c r="H41" s="88" t="s">
        <v>36</v>
      </c>
      <c r="I41" s="90">
        <v>2027</v>
      </c>
      <c r="J41" s="91">
        <v>0.25</v>
      </c>
      <c r="K41" s="34">
        <v>0.5</v>
      </c>
      <c r="L41" s="78">
        <f>Tabela3[[#This Row],[Resultado Atual]]/Tabela3[[#This Row],[Meta Prevista ]]</f>
        <v>0.5</v>
      </c>
      <c r="M41" s="22" t="str">
        <f t="shared" si="0"/>
        <v>Em andamento</v>
      </c>
      <c r="N41" s="35">
        <v>46204</v>
      </c>
      <c r="O41" s="46" t="s">
        <v>207</v>
      </c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</row>
    <row r="42" spans="1:109" s="85" customFormat="1" ht="31.5" customHeight="1">
      <c r="A42" s="79" t="s">
        <v>208</v>
      </c>
      <c r="B42" s="80" t="s">
        <v>209</v>
      </c>
      <c r="C42" s="80" t="s">
        <v>210</v>
      </c>
      <c r="D42" s="80" t="s">
        <v>211</v>
      </c>
      <c r="E42" s="80" t="s">
        <v>212</v>
      </c>
      <c r="F42" s="81" t="s">
        <v>213</v>
      </c>
      <c r="G42" s="82" t="s">
        <v>35</v>
      </c>
      <c r="H42" s="81" t="s">
        <v>36</v>
      </c>
      <c r="I42" s="83">
        <v>2027</v>
      </c>
      <c r="J42" s="20">
        <v>1</v>
      </c>
      <c r="K42" s="21">
        <v>1</v>
      </c>
      <c r="L42" s="78">
        <f>Tabela3[[#This Row],[Resultado Atual]]/Tabela3[[#This Row],[Meta Prevista ]]</f>
        <v>1</v>
      </c>
      <c r="M42" s="22" t="str">
        <f t="shared" si="0"/>
        <v>Concluído</v>
      </c>
      <c r="N42" s="23">
        <v>46204</v>
      </c>
      <c r="O42" s="24" t="s">
        <v>214</v>
      </c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</row>
    <row r="43" spans="1:109" s="85" customFormat="1" ht="31.5" customHeight="1">
      <c r="A43" s="79" t="s">
        <v>208</v>
      </c>
      <c r="B43" s="80" t="s">
        <v>209</v>
      </c>
      <c r="C43" s="80" t="s">
        <v>210</v>
      </c>
      <c r="D43" s="80" t="s">
        <v>215</v>
      </c>
      <c r="E43" s="80" t="s">
        <v>216</v>
      </c>
      <c r="F43" s="81" t="s">
        <v>136</v>
      </c>
      <c r="G43" s="82" t="s">
        <v>27</v>
      </c>
      <c r="H43" s="81" t="s">
        <v>28</v>
      </c>
      <c r="I43" s="83">
        <v>2027</v>
      </c>
      <c r="J43" s="33">
        <v>3</v>
      </c>
      <c r="K43" s="34">
        <v>6</v>
      </c>
      <c r="L43" s="78">
        <f>Tabela3[[#This Row],[Resultado Atual]]/Tabela3[[#This Row],[Meta Prevista ]]</f>
        <v>0.5</v>
      </c>
      <c r="M43" s="22" t="str">
        <f t="shared" si="0"/>
        <v>Em andamento</v>
      </c>
      <c r="N43" s="35"/>
      <c r="O43" s="36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</row>
    <row r="44" spans="1:109" s="85" customFormat="1" ht="31.5" customHeight="1">
      <c r="A44" s="86" t="s">
        <v>208</v>
      </c>
      <c r="B44" s="87" t="s">
        <v>209</v>
      </c>
      <c r="C44" s="87" t="s">
        <v>217</v>
      </c>
      <c r="D44" s="87" t="s">
        <v>218</v>
      </c>
      <c r="E44" s="87" t="s">
        <v>219</v>
      </c>
      <c r="F44" s="88" t="s">
        <v>220</v>
      </c>
      <c r="G44" s="89" t="s">
        <v>35</v>
      </c>
      <c r="H44" s="88" t="s">
        <v>36</v>
      </c>
      <c r="I44" s="90">
        <v>2027</v>
      </c>
      <c r="J44" s="20">
        <v>4</v>
      </c>
      <c r="K44" s="21">
        <v>1</v>
      </c>
      <c r="L44" s="78">
        <f>Tabela3[[#This Row],[Resultado Atual]]/Tabela3[[#This Row],[Meta Prevista ]]</f>
        <v>4</v>
      </c>
      <c r="M44" s="22" t="str">
        <f t="shared" si="0"/>
        <v>Concluído</v>
      </c>
      <c r="N44" s="23">
        <v>46204</v>
      </c>
      <c r="O44" s="24" t="s">
        <v>221</v>
      </c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</row>
    <row r="45" spans="1:109" s="85" customFormat="1" ht="31.5" customHeight="1">
      <c r="A45" s="79" t="s">
        <v>208</v>
      </c>
      <c r="B45" s="80" t="s">
        <v>209</v>
      </c>
      <c r="C45" s="80" t="s">
        <v>222</v>
      </c>
      <c r="D45" s="80" t="s">
        <v>223</v>
      </c>
      <c r="E45" s="80" t="s">
        <v>224</v>
      </c>
      <c r="F45" s="81" t="s">
        <v>225</v>
      </c>
      <c r="G45" s="82" t="s">
        <v>27</v>
      </c>
      <c r="H45" s="81" t="s">
        <v>28</v>
      </c>
      <c r="I45" s="83">
        <v>2027</v>
      </c>
      <c r="J45" s="33">
        <v>2</v>
      </c>
      <c r="K45" s="34">
        <v>10</v>
      </c>
      <c r="L45" s="78">
        <f>Tabela3[[#This Row],[Resultado Atual]]/Tabela3[[#This Row],[Meta Prevista ]]</f>
        <v>0.2</v>
      </c>
      <c r="M45" s="22" t="str">
        <f t="shared" si="0"/>
        <v>Em andamento</v>
      </c>
      <c r="N45" s="35"/>
      <c r="O45" s="36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</row>
    <row r="46" spans="1:109" s="85" customFormat="1" ht="31.5" customHeight="1">
      <c r="A46" s="79" t="s">
        <v>208</v>
      </c>
      <c r="B46" s="80" t="s">
        <v>226</v>
      </c>
      <c r="C46" s="80" t="s">
        <v>227</v>
      </c>
      <c r="D46" s="80" t="s">
        <v>228</v>
      </c>
      <c r="E46" s="80" t="s">
        <v>229</v>
      </c>
      <c r="F46" s="81" t="s">
        <v>230</v>
      </c>
      <c r="G46" s="82" t="s">
        <v>27</v>
      </c>
      <c r="H46" s="81" t="s">
        <v>28</v>
      </c>
      <c r="I46" s="83">
        <v>2027</v>
      </c>
      <c r="J46" s="20" t="s">
        <v>231</v>
      </c>
      <c r="K46" s="92" t="s">
        <v>232</v>
      </c>
      <c r="L46" s="93">
        <f>27/116</f>
        <v>0.23275862068965517</v>
      </c>
      <c r="M46" s="22" t="str">
        <f t="shared" si="0"/>
        <v>Em andamento</v>
      </c>
      <c r="N46" s="23"/>
      <c r="O46" s="2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</row>
    <row r="47" spans="1:109" s="85" customFormat="1" ht="31.5" customHeight="1">
      <c r="A47" s="86" t="s">
        <v>208</v>
      </c>
      <c r="B47" s="87" t="s">
        <v>226</v>
      </c>
      <c r="C47" s="87" t="s">
        <v>233</v>
      </c>
      <c r="D47" s="87" t="s">
        <v>234</v>
      </c>
      <c r="E47" s="87" t="s">
        <v>235</v>
      </c>
      <c r="F47" s="88" t="s">
        <v>236</v>
      </c>
      <c r="G47" s="89" t="s">
        <v>27</v>
      </c>
      <c r="H47" s="88" t="s">
        <v>28</v>
      </c>
      <c r="I47" s="90">
        <v>2027</v>
      </c>
      <c r="J47" s="33">
        <v>2</v>
      </c>
      <c r="K47" s="34">
        <v>4</v>
      </c>
      <c r="L47" s="94">
        <f>Tabela3[[#This Row],[Resultado Atual]]/Tabela3[[#This Row],[Meta Prevista ]]</f>
        <v>0.5</v>
      </c>
      <c r="M47" s="22" t="str">
        <f t="shared" si="0"/>
        <v>Em andamento</v>
      </c>
      <c r="N47" s="35"/>
      <c r="O47" s="36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</row>
    <row r="48" spans="1:109" s="85" customFormat="1" ht="31.5" customHeight="1">
      <c r="A48" s="79" t="s">
        <v>208</v>
      </c>
      <c r="B48" s="80" t="s">
        <v>226</v>
      </c>
      <c r="C48" s="80" t="s">
        <v>237</v>
      </c>
      <c r="D48" s="80" t="s">
        <v>238</v>
      </c>
      <c r="E48" s="80" t="s">
        <v>239</v>
      </c>
      <c r="F48" s="81" t="s">
        <v>240</v>
      </c>
      <c r="G48" s="82" t="s">
        <v>27</v>
      </c>
      <c r="H48" s="81" t="s">
        <v>28</v>
      </c>
      <c r="I48" s="83">
        <v>2027</v>
      </c>
      <c r="J48" s="20">
        <v>0</v>
      </c>
      <c r="K48" s="21">
        <v>1</v>
      </c>
      <c r="L48" s="94">
        <f>Tabela3[[#This Row],[Resultado Atual]]/Tabela3[[#This Row],[Meta Prevista ]]</f>
        <v>0</v>
      </c>
      <c r="M48" s="22" t="str">
        <f t="shared" si="0"/>
        <v>Não iniciado</v>
      </c>
      <c r="N48" s="23"/>
      <c r="O48" s="2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</row>
    <row r="49" spans="1:109" s="85" customFormat="1" ht="35.25" customHeight="1">
      <c r="A49" s="79" t="s">
        <v>208</v>
      </c>
      <c r="B49" s="80" t="s">
        <v>226</v>
      </c>
      <c r="C49" s="80" t="s">
        <v>241</v>
      </c>
      <c r="D49" s="80" t="s">
        <v>242</v>
      </c>
      <c r="E49" s="80" t="s">
        <v>243</v>
      </c>
      <c r="F49" s="81" t="s">
        <v>244</v>
      </c>
      <c r="G49" s="82" t="s">
        <v>27</v>
      </c>
      <c r="H49" s="81" t="s">
        <v>28</v>
      </c>
      <c r="I49" s="83">
        <v>2027</v>
      </c>
      <c r="J49" s="95">
        <v>3</v>
      </c>
      <c r="K49" s="34">
        <v>8</v>
      </c>
      <c r="L49" s="94">
        <f>Tabela3[[#This Row],[Resultado Atual]]/Tabela3[[#This Row],[Meta Prevista ]]</f>
        <v>0.375</v>
      </c>
      <c r="M49" s="96" t="str">
        <f t="shared" si="0"/>
        <v>Em andamento</v>
      </c>
      <c r="N49" s="97"/>
      <c r="O49" s="36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</row>
    <row r="50" spans="1:109" s="99" customFormat="1" ht="31.5" customHeight="1">
      <c r="A50" s="98"/>
      <c r="D50" s="85"/>
      <c r="E50" s="85"/>
      <c r="F50" s="100"/>
      <c r="G50" s="101"/>
      <c r="H50" s="102"/>
      <c r="I50" s="102"/>
      <c r="J50" s="102"/>
      <c r="K50" s="102"/>
      <c r="L50" s="102"/>
      <c r="M50" s="102"/>
      <c r="N50" s="102"/>
      <c r="O50" s="7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  <c r="BL50" s="103"/>
      <c r="BM50" s="103"/>
      <c r="BN50" s="103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</row>
    <row r="51" spans="1:109" ht="31.5" customHeight="1">
      <c r="B51" s="99"/>
      <c r="C51" s="99"/>
      <c r="D51" s="85"/>
      <c r="E51" s="85"/>
      <c r="F51" s="100"/>
      <c r="G51" s="101"/>
      <c r="H51" s="102"/>
      <c r="I51" s="102"/>
      <c r="J51" s="102"/>
      <c r="K51" s="102"/>
      <c r="L51" s="102"/>
      <c r="M51" s="102"/>
      <c r="N51" s="102"/>
      <c r="O51" s="23"/>
    </row>
  </sheetData>
  <sheetProtection password="E91A" sheet="1" objects="1" scenarios="1"/>
  <conditionalFormatting sqref="L1:L45 L47:L1048576">
    <cfRule type="cellIs" dxfId="10" priority="2" operator="between">
      <formula>0.01</formula>
      <formula>0.5</formula>
    </cfRule>
  </conditionalFormatting>
  <conditionalFormatting sqref="M2:M49">
    <cfRule type="cellIs" dxfId="9" priority="3" operator="equal">
      <formula>"Concluído"</formula>
    </cfRule>
    <cfRule type="cellIs" dxfId="8" priority="4" operator="equal">
      <formula>"Em andamento"</formula>
    </cfRule>
    <cfRule type="cellIs" dxfId="7" priority="5" operator="equal">
      <formula>"Não iniciado"</formula>
    </cfRule>
  </conditionalFormatting>
  <conditionalFormatting sqref="L2:L45 L47:L49">
    <cfRule type="cellIs" dxfId="6" priority="6" operator="greaterThan">
      <formula>0.99</formula>
    </cfRule>
    <cfRule type="cellIs" dxfId="5" priority="7" operator="between">
      <formula>0.5</formula>
      <formula>0.99</formula>
    </cfRule>
    <cfRule type="cellIs" dxfId="4" priority="8" operator="lessThan">
      <formula>0.5</formula>
    </cfRule>
  </conditionalFormatting>
  <conditionalFormatting sqref="L45:L46">
    <cfRule type="cellIs" dxfId="3" priority="9" operator="between">
      <formula>0.01</formula>
      <formula>0.5</formula>
    </cfRule>
    <cfRule type="cellIs" dxfId="2" priority="10" operator="greaterThan">
      <formula>0.99</formula>
    </cfRule>
    <cfRule type="cellIs" dxfId="1" priority="11" operator="between">
      <formula>0.5</formula>
      <formula>0.99</formula>
    </cfRule>
    <cfRule type="cellIs" dxfId="0" priority="12" operator="lessThan">
      <formula>0.5</formula>
    </cfRule>
  </conditionalFormatting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1519</TotalTime>
  <Application>Collabora_Office/24.04.9.1$Linux_X86_64 LibreOffice_project/087c4c549f83743e3a5627fed6b69800b63c6928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Monitoramento Tático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jfortuna</cp:lastModifiedBy>
  <cp:revision>59</cp:revision>
  <dcterms:created xsi:type="dcterms:W3CDTF">2026-03-18T14:15:00Z</dcterms:created>
  <dcterms:modified xsi:type="dcterms:W3CDTF">2026-08-31T19:43:44Z</dcterms:modified>
  <dc:language>pt-BR</dc:language>
</cp:coreProperties>
</file>